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 codeName="ThisWorkbook"/>
  <bookViews>
    <workbookView xWindow="0" yWindow="0" windowWidth="20736" windowHeight="9036" activeTab="0"/>
  </bookViews>
  <sheets>
    <sheet name="TOTAL" sheetId="1" r:id="rId1"/>
    <sheet name="1-APARTMENT TYPE 1" sheetId="30" r:id="rId2"/>
    <sheet name="2-APARTMENT TYPE 2" sheetId="81" r:id="rId3"/>
    <sheet name="3-APARTMENT TYPE 5" sheetId="80" r:id="rId4"/>
    <sheet name="4-ADDITIONAL WORKS" sheetId="82" r:id="rId5"/>
  </sheets>
  <externalReferences>
    <externalReference r:id="rId8"/>
    <externalReference r:id="rId9"/>
  </externalReferences>
  <definedNames>
    <definedName name="_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mal2" hidden="1">{"'KABA MALZEME'!$B$5:$G$101","'KABA MALZEME'!$B$5:$G$101"}</definedName>
    <definedName name="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mal2" hidden="1">{"'KABA MALZEME'!$B$5:$G$101","'KABA MALZEME'!$B$5:$G$101"}</definedName>
    <definedName name="__123Graph_ACURRENT" localSheetId="2" hidden="1">#REF!</definedName>
    <definedName name="__123Graph_ACURRENT" localSheetId="3" hidden="1">#REF!</definedName>
    <definedName name="__123Graph_ACURRENT" localSheetId="4" hidden="1">#REF!</definedName>
    <definedName name="__123Graph_ACURRENT" hidden="1">#REF!</definedName>
    <definedName name="__IntlFixup" hidden="1">TRUE</definedName>
    <definedName name="__mal2" hidden="1">{"'KABA MALZEME'!$B$5:$G$101","'KABA MALZEME'!$B$5:$G$101"}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xlfn.BAHTTEXT" hidden="1">#NAME?</definedName>
    <definedName name="__ZA36" hidden="1">{"'Appendix 3 Currency'!$A$1:$U$96"}</definedName>
    <definedName name="_mal2" hidden="1">{"'KABA MALZEME'!$B$5:$G$101","'KABA MALZEME'!$B$5:$G$101"}</definedName>
    <definedName name="_old2" hidden="1">{"'Sheet1'!$A$1:$X$25"}</definedName>
    <definedName name="_Order1" hidden="1">255</definedName>
    <definedName name="_Order2" hidden="1">255</definedName>
    <definedName name="_Regression_Int" hidden="1">1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Access_Button" hidden="1">"Активное_оборудование_Cabletron_Devices_Таблица1"</definedName>
    <definedName name="anscount" hidden="1">1</definedName>
    <definedName name="AS2DocOpenMode" hidden="1">"AS2DocumentEdit"</definedName>
    <definedName name="aüeatt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B5a" hidden="1">{"'Break down'!$A$4"}</definedName>
    <definedName name="BSIWhichPageSetup" hidden="1">1</definedName>
    <definedName name="BSIWhichPageSetup_0" hidden="1">"0þ"</definedName>
    <definedName name="CBWorkbookPriority" hidden="1">-1289300559</definedName>
    <definedName name="eeeee" hidden="1">{"'Sheet1'!$A$1:$X$25"}</definedName>
    <definedName name="Ele" hidden="1">{"'Break down'!$A$4"}</definedName>
    <definedName name="euro" localSheetId="2">#REF!</definedName>
    <definedName name="euro" localSheetId="3">#REF!</definedName>
    <definedName name="euro" localSheetId="4">#REF!</definedName>
    <definedName name="euro">#REF!</definedName>
    <definedName name="euro1" localSheetId="2">#REF!</definedName>
    <definedName name="euro1" localSheetId="3">#REF!</definedName>
    <definedName name="euro1" localSheetId="4">#REF!</definedName>
    <definedName name="euro1">#REF!</definedName>
    <definedName name="gb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HAVUZ" hidden="1">{"'KABA MALZEME'!$B$5:$G$101","'KABA MALZEME'!$B$5:$G$101"}</definedName>
    <definedName name="HTML_CodePage" hidden="1">1252</definedName>
    <definedName name="HTML_Control" hidden="1">{"'Appendix 3 Currency'!$A$1:$U$96"}</definedName>
    <definedName name="HTML_Control1" hidden="1">{"'Sheet1'!$A$1:$X$25"}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Title" hidden="1">"Cash Flow Form"</definedName>
    <definedName name="İIPŞYK" hidden="1">{"'Cash Requirements 5F '!$A$1:$AC$48"}</definedName>
    <definedName name="kurz" localSheetId="2">#REF!</definedName>
    <definedName name="kurz" localSheetId="3">#REF!</definedName>
    <definedName name="kurz" localSheetId="4">#REF!</definedName>
    <definedName name="kurz">#REF!</definedName>
    <definedName name="kurz1" localSheetId="2">#REF!</definedName>
    <definedName name="kurz1" localSheetId="3">#REF!</definedName>
    <definedName name="kurz1" localSheetId="4">#REF!</definedName>
    <definedName name="kurz1">#REF!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imcount" hidden="1">1</definedName>
    <definedName name="material">'[2]Rekapitulace'!$H$13</definedName>
    <definedName name="materials">'[2]Rekapitulace'!$H$13</definedName>
    <definedName name="MCL_sheet_inc" hidden="1">{"'Sheet1'!$A$1:$X$25"}</definedName>
    <definedName name="montaz">'[2]Rekapitulace'!$G$13</definedName>
    <definedName name="montazs">'[2]Rekapitulace'!$G$13</definedName>
    <definedName name="nrnr1" hidden="1">{"'KABA MALZEME'!$B$5:$G$101","'KABA MALZEME'!$B$5:$G$101"}</definedName>
    <definedName name="nrnr2" hidden="1">{"'KABA MALZEME'!$B$5:$G$101","'KABA MALZEME'!$B$5:$G$101"}</definedName>
    <definedName name="nrnr6" hidden="1">{"'KABA MALZEME'!$B$5:$G$101","'KABA MALZEME'!$B$5:$G$101"}</definedName>
    <definedName name="sadf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affolding" hidden="1">{"'Break down'!$A$4"}</definedName>
    <definedName name="scds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encount" hidden="1">1</definedName>
    <definedName name="sfsad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22000000000</definedName>
    <definedName name="temp" hidden="1">{"'Break down'!$A$4"}</definedName>
    <definedName name="TextRefCopyRangeCount" hidden="1">4</definedName>
    <definedName name="tmp" hidden="1">{"'Break down'!$A$4"}</definedName>
    <definedName name="ulul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şş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www" hidden="1">{"'Sheet1'!$A$1:$X$25"}</definedName>
    <definedName name="xls." hidden="1">{"'Break down'!$A$4"}</definedName>
  </definedNames>
  <calcPr calcId="162913"/>
</workbook>
</file>

<file path=xl/sharedStrings.xml><?xml version="1.0" encoding="utf-8"?>
<sst xmlns="http://schemas.openxmlformats.org/spreadsheetml/2006/main" count="847" uniqueCount="211">
  <si>
    <t>1</t>
  </si>
  <si>
    <t>3</t>
  </si>
  <si>
    <t>4</t>
  </si>
  <si>
    <t>6</t>
  </si>
  <si>
    <t>7</t>
  </si>
  <si>
    <t>8</t>
  </si>
  <si>
    <t>9</t>
  </si>
  <si>
    <t>10</t>
  </si>
  <si>
    <t>11</t>
  </si>
  <si>
    <t>TOTAL VALUE</t>
  </si>
  <si>
    <t>GEL</t>
  </si>
  <si>
    <t>USD</t>
  </si>
  <si>
    <t>RATE</t>
  </si>
  <si>
    <t>Sub Total</t>
  </si>
  <si>
    <t>Profit:</t>
  </si>
  <si>
    <t>Overhead Costs:</t>
  </si>
  <si>
    <t>Sub-Total</t>
  </si>
  <si>
    <t>Unforseen Expenses:</t>
  </si>
  <si>
    <t>VAT</t>
  </si>
  <si>
    <t>GRAND TOTAL</t>
  </si>
  <si>
    <t>5</t>
  </si>
  <si>
    <t>Description</t>
  </si>
  <si>
    <t>Unit</t>
  </si>
  <si>
    <t>Quantity</t>
  </si>
  <si>
    <t>Material</t>
  </si>
  <si>
    <t>Unit Price</t>
  </si>
  <si>
    <t>Total</t>
  </si>
  <si>
    <t>Labor</t>
  </si>
  <si>
    <t>TOTAL</t>
  </si>
  <si>
    <t>m/2</t>
  </si>
  <si>
    <t>Normative Ratio</t>
  </si>
  <si>
    <t>TOTAL PER ITEM</t>
  </si>
  <si>
    <t>COST PER UNIT</t>
  </si>
  <si>
    <t>kg.</t>
  </si>
  <si>
    <t>kg</t>
  </si>
  <si>
    <t>l/m</t>
  </si>
  <si>
    <t>SUMMARY PAGE</t>
  </si>
  <si>
    <t>2</t>
  </si>
  <si>
    <t>p</t>
  </si>
  <si>
    <t>Glue</t>
  </si>
  <si>
    <t>Transportation Costs:</t>
  </si>
  <si>
    <t>Other Materials</t>
  </si>
  <si>
    <t>Filler</t>
  </si>
  <si>
    <t>Joint Tape</t>
  </si>
  <si>
    <t>Primer</t>
  </si>
  <si>
    <t>Paint</t>
  </si>
  <si>
    <t>l</t>
  </si>
  <si>
    <t>Unit Price Material</t>
  </si>
  <si>
    <t>Unit Price Labor</t>
  </si>
  <si>
    <t>The Price Per Square Meter</t>
  </si>
  <si>
    <t xml:space="preserve">Grand Total/Per Total % </t>
  </si>
  <si>
    <t>12</t>
  </si>
  <si>
    <t>unit</t>
  </si>
  <si>
    <t>Other materials</t>
  </si>
  <si>
    <t>N</t>
  </si>
  <si>
    <t>Accessories</t>
  </si>
  <si>
    <t>Skirting</t>
  </si>
  <si>
    <t>FLOORING</t>
  </si>
  <si>
    <t>WALLS</t>
  </si>
  <si>
    <t>CEILINGS</t>
  </si>
  <si>
    <t>Substructure</t>
  </si>
  <si>
    <t>FINISHES</t>
  </si>
  <si>
    <t>underlay</t>
  </si>
  <si>
    <t>Parquet oak</t>
  </si>
  <si>
    <t>Mirror</t>
  </si>
  <si>
    <t xml:space="preserve">Paint </t>
  </si>
  <si>
    <t>MIrror</t>
  </si>
  <si>
    <t>Ceramic tiles</t>
  </si>
  <si>
    <t>DOORS</t>
  </si>
  <si>
    <t>APARTMENT TYPE 1</t>
  </si>
  <si>
    <t>APARTMENT TYPE 2</t>
  </si>
  <si>
    <t>APARTMENT TYPE 5</t>
  </si>
  <si>
    <t>TYPE 1</t>
  </si>
  <si>
    <t>TYPE 2</t>
  </si>
  <si>
    <t>TYPE 5</t>
  </si>
  <si>
    <t>APARTMENT 13th FLOOR MOCK-UP</t>
  </si>
  <si>
    <t>Porcilane Tile</t>
  </si>
  <si>
    <t>MDF skirting SK01,02,03</t>
  </si>
  <si>
    <t>Steel</t>
  </si>
  <si>
    <t>Spot lights</t>
  </si>
  <si>
    <t>MDF door</t>
  </si>
  <si>
    <t>Lights</t>
  </si>
  <si>
    <t>Electrical</t>
  </si>
  <si>
    <t>Switch</t>
  </si>
  <si>
    <t>Double switch</t>
  </si>
  <si>
    <t>Revers</t>
  </si>
  <si>
    <t>Line</t>
  </si>
  <si>
    <t>Socket</t>
  </si>
  <si>
    <t>Double socket</t>
  </si>
  <si>
    <t>Triple socket</t>
  </si>
  <si>
    <t>Triple floor socket</t>
  </si>
  <si>
    <t>TV socket</t>
  </si>
  <si>
    <t>TV floor socket</t>
  </si>
  <si>
    <t>Internet socket</t>
  </si>
  <si>
    <t>Internet floor socket</t>
  </si>
  <si>
    <t>WC ACCESSORIES</t>
  </si>
  <si>
    <t>ELECTRICAL AND LIGHTING</t>
  </si>
  <si>
    <t>Built-In Mixer</t>
  </si>
  <si>
    <t>Baisin Mixer</t>
  </si>
  <si>
    <t>Bath Mixer</t>
  </si>
  <si>
    <t>Basin 01</t>
  </si>
  <si>
    <t>Basin 02</t>
  </si>
  <si>
    <t>Countertop Basin</t>
  </si>
  <si>
    <t>Countertop 01</t>
  </si>
  <si>
    <t>Countertop 02</t>
  </si>
  <si>
    <t>Floor Trap</t>
  </si>
  <si>
    <t>Floor Trap shower</t>
  </si>
  <si>
    <t>Basin Trap</t>
  </si>
  <si>
    <t>waste set</t>
  </si>
  <si>
    <t xml:space="preserve">Shower </t>
  </si>
  <si>
    <t>Bath</t>
  </si>
  <si>
    <t>13</t>
  </si>
  <si>
    <t>FF-A1-01</t>
  </si>
  <si>
    <t xml:space="preserve">Parquet Floor </t>
  </si>
  <si>
    <t xml:space="preserve">Porcilane Tile </t>
  </si>
  <si>
    <t>FF-A2-01</t>
  </si>
  <si>
    <t>FF-A5-01</t>
  </si>
  <si>
    <t>FF-A1-02</t>
  </si>
  <si>
    <t>SK-A1-01,02,03</t>
  </si>
  <si>
    <t>CT-A1-01,02</t>
  </si>
  <si>
    <t>WF-A1-03</t>
  </si>
  <si>
    <t>WF-A1-12</t>
  </si>
  <si>
    <t>WF-A1-02</t>
  </si>
  <si>
    <t>WF-A1-06</t>
  </si>
  <si>
    <t>WF-A1-10</t>
  </si>
  <si>
    <t>WF-A1-01</t>
  </si>
  <si>
    <t>WF-A1-04</t>
  </si>
  <si>
    <t>WF-A1-02'</t>
  </si>
  <si>
    <t>FRN-A1-19</t>
  </si>
  <si>
    <t>FRN-A1-20</t>
  </si>
  <si>
    <t>FRN-A1-21</t>
  </si>
  <si>
    <t>FRN-A1-22'</t>
  </si>
  <si>
    <t>FRN-A1-22</t>
  </si>
  <si>
    <t>FRN-A1-18</t>
  </si>
  <si>
    <t>FRN-A1-24,FRN-A1-25</t>
  </si>
  <si>
    <t>DA 3</t>
  </si>
  <si>
    <t>DA 4</t>
  </si>
  <si>
    <t>DA 2'</t>
  </si>
  <si>
    <t>DA 1'</t>
  </si>
  <si>
    <t>Ceramic Tile</t>
  </si>
  <si>
    <t>Code</t>
  </si>
  <si>
    <t>Curtain hang</t>
  </si>
  <si>
    <t>Aluminium</t>
  </si>
  <si>
    <t>CH-A1-01</t>
  </si>
  <si>
    <t xml:space="preserve">Panel </t>
  </si>
  <si>
    <t>Glass door with partition</t>
  </si>
  <si>
    <t xml:space="preserve">Wall hanag wc with flashing </t>
  </si>
  <si>
    <t>Built-in Cistern</t>
  </si>
  <si>
    <t>Hygienic shower</t>
  </si>
  <si>
    <t>MDF panel painted</t>
  </si>
  <si>
    <t>FF-A5-02</t>
  </si>
  <si>
    <t xml:space="preserve">MDF door </t>
  </si>
  <si>
    <t xml:space="preserve">Glass door </t>
  </si>
  <si>
    <t xml:space="preserve">Steel Door </t>
  </si>
  <si>
    <t>CT-A5-01,02</t>
  </si>
  <si>
    <t>CH-A5-01</t>
  </si>
  <si>
    <t>SK-A5-01,02,03</t>
  </si>
  <si>
    <t xml:space="preserve">MDF skirting </t>
  </si>
  <si>
    <t>WF-A5-01</t>
  </si>
  <si>
    <t>WF-A5-04</t>
  </si>
  <si>
    <t>WF-A5-02</t>
  </si>
  <si>
    <t>WF-A5-03</t>
  </si>
  <si>
    <t>WF-A5-05</t>
  </si>
  <si>
    <t>WF-A5-06</t>
  </si>
  <si>
    <t>WF-A5-07</t>
  </si>
  <si>
    <t>WF-A5-08,09,',10'</t>
  </si>
  <si>
    <t>MDF</t>
  </si>
  <si>
    <t xml:space="preserve">MDF panel </t>
  </si>
  <si>
    <t>WF-A5-09,10,11</t>
  </si>
  <si>
    <t>WF-A5-12</t>
  </si>
  <si>
    <t>DA 2</t>
  </si>
  <si>
    <t>DA 2/1</t>
  </si>
  <si>
    <t>DA 4'</t>
  </si>
  <si>
    <t xml:space="preserve">FRN-A5-54; FRN-A5-28; FRN-A5-56; </t>
  </si>
  <si>
    <t>FRN-A5-55</t>
  </si>
  <si>
    <t>FRN-A5-42</t>
  </si>
  <si>
    <t>FRN-A5-26; FRN-A5-27</t>
  </si>
  <si>
    <t>FRN-A5-52; FRN-A5-53</t>
  </si>
  <si>
    <t>FRN-A5-33'; FRN-A5-44'</t>
  </si>
  <si>
    <t>FRN-A5-33; FRN-A5-44</t>
  </si>
  <si>
    <t>FRN-A5-24</t>
  </si>
  <si>
    <t>FRN-A5-34</t>
  </si>
  <si>
    <t>FRN-A5-20</t>
  </si>
  <si>
    <t>FF-A2-02</t>
  </si>
  <si>
    <t>CH-A2-01</t>
  </si>
  <si>
    <t>WF-A2-05</t>
  </si>
  <si>
    <t>WF-A2-10</t>
  </si>
  <si>
    <t>WF-A2-06,07,08,09</t>
  </si>
  <si>
    <t>WF-A2-11</t>
  </si>
  <si>
    <t>WF-A2-01</t>
  </si>
  <si>
    <t>WF-A2-03</t>
  </si>
  <si>
    <t>Wood Panel</t>
  </si>
  <si>
    <t>SK-A2-01,02,03,04</t>
  </si>
  <si>
    <t>CT-A2-01,02</t>
  </si>
  <si>
    <t>FRN-A2-44</t>
  </si>
  <si>
    <t>FRN-A2-23</t>
  </si>
  <si>
    <t>FRN-A2-43</t>
  </si>
  <si>
    <t>FRN-A2-42</t>
  </si>
  <si>
    <t>WF-A2-04,02</t>
  </si>
  <si>
    <t>DA 1</t>
  </si>
  <si>
    <t>FRN-A2-37',31'</t>
  </si>
  <si>
    <t>FRN-A2-37,31</t>
  </si>
  <si>
    <t>FRN-A2-25,40</t>
  </si>
  <si>
    <t>FRN-A2-54,55,32,33</t>
  </si>
  <si>
    <t>DETAILED BILL OF QUANTITY'S</t>
  </si>
  <si>
    <t xml:space="preserve">NOTE: Fill profit, overhead and transport cost. </t>
  </si>
  <si>
    <t>NOTE: In case of addditinal works please use seprate sheet.</t>
  </si>
  <si>
    <t>ADDITIONAL WORKS</t>
  </si>
  <si>
    <t>ADDITIONAL WORKS IF ANY</t>
  </si>
  <si>
    <t>NOTE: In case of unforseen exspenses fill the tab.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</si>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</sst>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GEL&quot;* #,##0.00_);_(&quot;GEL&quot;* \(#,##0.00\);_(&quot;GEL&quot;* &quot;-&quot;??_);_(@_)"/>
    <numFmt numFmtId="166" formatCode="0.0"/>
    <numFmt numFmtId="167" formatCode="_([$$-409]* #,##0.00_);_([$$-409]* \(#,##0.00\);_([$$-409]* &quot;-&quot;??_);_(@_)"/>
    <numFmt numFmtId="168" formatCode="_(* #,##0.0000_);_(* \(#,##0.0000\);_(* &quot;-&quot;??_);_(@_)"/>
    <numFmt numFmtId="169" formatCode="0.000"/>
    <numFmt numFmtId="170" formatCode="_-* #,##0.00\ _L_a_r_i_-;\-* #,##0.00\ _L_a_r_i_-;_-* &quot;-&quot;??\ _L_a_r_i_-;_-@_-"/>
    <numFmt numFmtId="171" formatCode="#,##0.00\ [$Lari-437]"/>
    <numFmt numFmtId="172" formatCode="_-[$£-809]* #,##0.00_-;\-[$£-809]* #,##0.00_-;_-[$£-809]* &quot;-&quot;??_-;_-@_-"/>
    <numFmt numFmtId="173" formatCode="_-* #,##0\ &quot;TL&quot;_-;\-* #,##0\ &quot;TL&quot;_-;_-* &quot;-&quot;\ &quot;TL&quot;_-;_-@_-"/>
    <numFmt numFmtId="174" formatCode="_-* #,##0\ _T_L_-;\-* #,##0\ _T_L_-;_-* &quot;-&quot;\ _T_L_-;_-@_-"/>
    <numFmt numFmtId="175" formatCode="_-* #,##0.00\ &quot;TL&quot;_-;\-* #,##0.00\ &quot;TL&quot;_-;_-* &quot;-&quot;??\ &quot;TL&quot;_-;_-@_-"/>
    <numFmt numFmtId="176" formatCode="_-* #,##0.00\ _T_L_-;\-* #,##0.00\ _T_L_-;_-* &quot;-&quot;??\ _T_L_-;_-@_-"/>
    <numFmt numFmtId="177" formatCode="_-* #,##0.00\ [$MNT]_-;\-* #,##0.00\ [$MNT]_-;_-* &quot;-&quot;??\ [$MNT]_-;_-@_-"/>
    <numFmt numFmtId="178" formatCode="&quot;fl&quot;#,##0.00_);\(&quot;fl&quot;#,##0.00\)"/>
    <numFmt numFmtId="179" formatCode="0.00000"/>
    <numFmt numFmtId="180" formatCode="General_)"/>
    <numFmt numFmtId="181" formatCode="&quot;fl&quot;#,##0_);\(&quot;fl&quot;#,##0\)"/>
    <numFmt numFmtId="182" formatCode="&quot;fl&quot;#,##0_);[Red]\(&quot;fl&quot;#,##0\)"/>
    <numFmt numFmtId="183" formatCode="_(* #,##0.0_);_(* \(#,##0.00\);_(* &quot;-&quot;??_);_(@_)"/>
    <numFmt numFmtId="184" formatCode="0.000_)"/>
    <numFmt numFmtId="185" formatCode="_ * #,##0_ ;_ * \-#,##0_ ;_ * &quot;-&quot;_ ;_ @_ "/>
    <numFmt numFmtId="186" formatCode="_ * #,##0.00_ ;_ * \-#,##0.00_ ;_ * &quot;-&quot;??_ ;_ @_ "/>
    <numFmt numFmtId="187" formatCode="_-* #,##0.00\ [$€-1]_-;\-* #,##0.00\ [$€-1]_-;_-* &quot;-&quot;??\ [$€-1]_-"/>
    <numFmt numFmtId="188" formatCode="&quot;ج.م.&quot;#,##0_-;&quot;ج.م.&quot;#,##0\-"/>
    <numFmt numFmtId="189" formatCode="0.00_)"/>
    <numFmt numFmtId="190" formatCode="&quot;$&quot;#,##0.0_);\(&quot;$&quot;#,##0.0\)"/>
    <numFmt numFmtId="191" formatCode="\60\4\7\:"/>
    <numFmt numFmtId="192" formatCode="&quot;$&quot;#,##0;\-&quot;$&quot;#,##0"/>
    <numFmt numFmtId="193" formatCode="mm/dd/yy"/>
    <numFmt numFmtId="194" formatCode="&quot;fl&quot;#,##0.00_);[Red]\(&quot;fl&quot;#,##0.00\)"/>
    <numFmt numFmtId="195" formatCode="_(&quot;fl&quot;* #,##0_);_(&quot;fl&quot;* \(#,##0\);_(&quot;fl&quot;* &quot;-&quot;_);_(@_)"/>
    <numFmt numFmtId="196" formatCode="_-* #,##0.0\ _T_L_-;\-* #,##0.0\ _T_L_-;_-* &quot;-&quot;??\ _T_L_-;_-@_-"/>
    <numFmt numFmtId="197" formatCode="_-* #,##0.000\ _T_L_-;\-* #,##0.000\ _T_L_-;_-* &quot;-&quot;??\ _T_L_-;_-@_-"/>
  </numFmts>
  <fonts count="7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b/>
      <u val="single"/>
      <sz val="12"/>
      <color theme="1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 Cyr"/>
      <family val="2"/>
    </font>
    <font>
      <u val="single"/>
      <sz val="8"/>
      <color rgb="FFFF0000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ms Rmn"/>
      <family val="2"/>
    </font>
    <font>
      <sz val="10"/>
      <color indexed="63"/>
      <name val="MS Sans Serif"/>
      <family val="2"/>
    </font>
    <font>
      <sz val="10"/>
      <name val="MS Serif"/>
      <family val="1"/>
    </font>
    <font>
      <sz val="10"/>
      <name val="Courier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10"/>
      <name val="Arial CE"/>
      <family val="2"/>
    </font>
    <font>
      <sz val="11"/>
      <color indexed="62"/>
      <name val="Calibri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sz val="10"/>
      <name val="Arabic Transparent"/>
      <family val="2"/>
    </font>
    <font>
      <b/>
      <i/>
      <sz val="16"/>
      <name val="Helv"/>
      <family val="2"/>
    </font>
    <font>
      <sz val="12"/>
      <name val="Arial MT"/>
      <family val="2"/>
    </font>
    <font>
      <sz val="11"/>
      <color indexed="60"/>
      <name val="Calibri"/>
      <family val="2"/>
    </font>
    <font>
      <b/>
      <i/>
      <sz val="10"/>
      <name val="Arial"/>
      <family val="2"/>
    </font>
    <font>
      <sz val="10"/>
      <name val="Tms Rm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2"/>
      <color rgb="FFFF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/>
      <right style="dashed"/>
      <top style="dashed"/>
      <bottom style="dash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</borders>
  <cellStyleXfs count="15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17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177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177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2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9" fontId="1" fillId="4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horizontal="center" wrapText="1"/>
      <protection locked="0"/>
    </xf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5" fontId="43" fillId="0" borderId="5" applyAlignment="0" applyProtection="0"/>
    <xf numFmtId="179" fontId="1" fillId="0" borderId="0" applyFill="0" applyBorder="0" applyAlignment="0">
      <protection/>
    </xf>
    <xf numFmtId="180" fontId="44" fillId="0" borderId="0" applyFill="0" applyBorder="0" applyAlignment="0">
      <protection/>
    </xf>
    <xf numFmtId="169" fontId="44" fillId="0" borderId="0" applyFill="0" applyBorder="0" applyAlignment="0">
      <protection/>
    </xf>
    <xf numFmtId="181" fontId="44" fillId="0" borderId="0" applyFill="0" applyBorder="0" applyAlignment="0">
      <protection/>
    </xf>
    <xf numFmtId="182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0" fontId="45" fillId="0" borderId="6">
      <alignment horizontal="left"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4" fontId="46" fillId="0" borderId="0">
      <alignment/>
      <protection/>
    </xf>
    <xf numFmtId="183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>
      <alignment/>
      <protection/>
    </xf>
    <xf numFmtId="0" fontId="49" fillId="0" borderId="0" applyNumberFormat="0" applyAlignment="0">
      <protection/>
    </xf>
    <xf numFmtId="180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16" borderId="7" applyNumberFormat="0" applyAlignment="0" applyProtection="0"/>
    <xf numFmtId="0" fontId="50" fillId="16" borderId="7" applyNumberFormat="0" applyAlignment="0" applyProtection="0"/>
    <xf numFmtId="14" fontId="51" fillId="0" borderId="0" applyFill="0" applyBorder="0" applyAlignment="0">
      <protection/>
    </xf>
    <xf numFmtId="38" fontId="32" fillId="0" borderId="8">
      <alignment vertical="center"/>
      <protection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3" fontId="44" fillId="0" borderId="0" applyFill="0" applyBorder="0" applyAlignment="0">
      <protection/>
    </xf>
    <xf numFmtId="180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0" fontId="52" fillId="0" borderId="0" applyNumberFormat="0">
      <alignment/>
      <protection/>
    </xf>
    <xf numFmtId="187" fontId="53" fillId="0" borderId="0" applyFont="0" applyFill="0" applyBorder="0" applyAlignment="0" applyProtection="0"/>
    <xf numFmtId="0" fontId="1" fillId="0" borderId="0">
      <alignment/>
      <protection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16" borderId="0" applyNumberFormat="0" applyBorder="0" applyAlignment="0" applyProtection="0"/>
    <xf numFmtId="0" fontId="25" fillId="0" borderId="10" applyNumberFormat="0" applyProtection="0">
      <alignment/>
    </xf>
    <xf numFmtId="0" fontId="25" fillId="0" borderId="11">
      <alignment horizontal="left" vertical="center"/>
      <protection/>
    </xf>
    <xf numFmtId="0" fontId="10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56" fillId="0" borderId="0">
      <alignment/>
      <protection/>
    </xf>
    <xf numFmtId="0" fontId="57" fillId="16" borderId="9" applyNumberFormat="0" applyAlignment="0" applyProtection="0"/>
    <xf numFmtId="0" fontId="57" fillId="16" borderId="9" applyNumberFormat="0" applyAlignment="0" applyProtection="0"/>
    <xf numFmtId="0" fontId="1" fillId="0" borderId="0">
      <alignment horizontal="center"/>
      <protection/>
    </xf>
    <xf numFmtId="0" fontId="4" fillId="17" borderId="12" applyNumberFormat="0" applyBorder="0" applyAlignment="0" applyProtection="0"/>
    <xf numFmtId="188" fontId="1" fillId="18" borderId="0">
      <alignment/>
      <protection/>
    </xf>
    <xf numFmtId="0" fontId="58" fillId="19" borderId="13" applyNumberFormat="0" applyAlignment="0" applyProtection="0"/>
    <xf numFmtId="0" fontId="58" fillId="19" borderId="13" applyNumberFormat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183" fontId="44" fillId="0" borderId="0" applyFill="0" applyBorder="0" applyAlignment="0">
      <protection/>
    </xf>
    <xf numFmtId="180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188" fontId="1" fillId="20" borderId="0">
      <alignment/>
      <protection/>
    </xf>
    <xf numFmtId="0" fontId="1" fillId="0" borderId="0">
      <alignment horizontal="center"/>
      <protection/>
    </xf>
    <xf numFmtId="41" fontId="1" fillId="0" borderId="0" applyFont="0" applyFill="0" applyBorder="0" applyAlignment="0" applyProtection="0"/>
    <xf numFmtId="43" fontId="61" fillId="0" borderId="14" applyFon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2" fillId="0" borderId="0" applyNumberFormat="0">
      <alignment horizontal="right"/>
      <protection/>
    </xf>
    <xf numFmtId="189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37" fontId="6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0" borderId="0" applyBorder="0">
      <alignment/>
      <protection/>
    </xf>
    <xf numFmtId="0" fontId="29" fillId="17" borderId="15" applyNumberFormat="0" applyFont="0" applyAlignment="0" applyProtection="0"/>
    <xf numFmtId="0" fontId="2" fillId="21" borderId="16" applyNumberFormat="0" applyFont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190" fontId="49" fillId="0" borderId="6">
      <alignment horizontal="left" vertical="top" wrapText="1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66" fillId="0" borderId="0">
      <alignment/>
      <protection/>
    </xf>
    <xf numFmtId="14" fontId="38" fillId="0" borderId="0">
      <alignment horizontal="center" wrapText="1"/>
      <protection locked="0"/>
    </xf>
    <xf numFmtId="182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0" fontId="1" fillId="0" borderId="0" applyFont="0" applyFill="0" applyBorder="0" applyAlignment="0" applyProtection="0"/>
    <xf numFmtId="183" fontId="44" fillId="0" borderId="0" applyFill="0" applyBorder="0" applyAlignment="0">
      <protection/>
    </xf>
    <xf numFmtId="180" fontId="44" fillId="0" borderId="0" applyFill="0" applyBorder="0" applyAlignment="0">
      <protection/>
    </xf>
    <xf numFmtId="183" fontId="44" fillId="0" borderId="0" applyFill="0" applyBorder="0" applyAlignment="0">
      <protection/>
    </xf>
    <xf numFmtId="178" fontId="44" fillId="0" borderId="0" applyFill="0" applyBorder="0" applyAlignment="0">
      <protection/>
    </xf>
    <xf numFmtId="180" fontId="44" fillId="0" borderId="0" applyFill="0" applyBorder="0" applyAlignment="0">
      <protection/>
    </xf>
    <xf numFmtId="0" fontId="1" fillId="0" borderId="0">
      <alignment/>
      <protection/>
    </xf>
    <xf numFmtId="192" fontId="67" fillId="0" borderId="0">
      <alignment/>
      <protection/>
    </xf>
    <xf numFmtId="0" fontId="32" fillId="0" borderId="0" applyNumberFormat="0" applyFont="0" applyFill="0" applyBorder="0" applyProtection="0">
      <alignment/>
    </xf>
    <xf numFmtId="0" fontId="68" fillId="0" borderId="0" applyNumberFormat="0" applyFill="0" applyBorder="0" applyProtection="0">
      <alignment/>
    </xf>
    <xf numFmtId="0" fontId="4" fillId="0" borderId="0">
      <alignment/>
      <protection/>
    </xf>
    <xf numFmtId="0" fontId="35" fillId="0" borderId="0">
      <alignment/>
      <protection/>
    </xf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3" fontId="1" fillId="0" borderId="0">
      <alignment vertical="top" wrapText="1"/>
      <protection/>
    </xf>
    <xf numFmtId="40" fontId="69" fillId="0" borderId="0" applyBorder="0">
      <alignment horizontal="right"/>
      <protection/>
    </xf>
    <xf numFmtId="49" fontId="51" fillId="0" borderId="0" applyFill="0" applyBorder="0" applyAlignment="0">
      <protection/>
    </xf>
    <xf numFmtId="194" fontId="44" fillId="0" borderId="0" applyFill="0" applyBorder="0" applyAlignment="0">
      <protection/>
    </xf>
    <xf numFmtId="195" fontId="44" fillId="0" borderId="0" applyFill="0" applyBorder="0" applyAlignment="0">
      <protection/>
    </xf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1" fillId="0" borderId="0">
      <alignment/>
      <protection/>
    </xf>
    <xf numFmtId="0" fontId="71" fillId="0" borderId="0">
      <alignment vertical="top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>
      <alignment horizontal="center" textRotation="90"/>
      <protection/>
    </xf>
    <xf numFmtId="38" fontId="32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196" fontId="49" fillId="0" borderId="0" applyFont="0" applyFill="0" applyBorder="0" applyAlignment="0" applyProtection="0"/>
    <xf numFmtId="197" fontId="49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6" fontId="2" fillId="0" borderId="0" applyFont="0" applyFill="0" applyBorder="0" applyAlignment="0" applyProtection="0"/>
  </cellStyleXfs>
  <cellXfs count="290">
    <xf numFmtId="0" fontId="0" fillId="0" borderId="0" xfId="0"/>
    <xf numFmtId="43" fontId="4" fillId="27" borderId="18" xfId="18" applyFont="1" applyFill="1" applyBorder="1" applyAlignment="1">
      <alignment horizontal="center" vertical="center" wrapText="1"/>
    </xf>
    <xf numFmtId="43" fontId="4" fillId="27" borderId="19" xfId="18" applyFont="1" applyFill="1" applyBorder="1" applyAlignment="1">
      <alignment horizontal="center" vertical="center" wrapText="1"/>
    </xf>
    <xf numFmtId="43" fontId="6" fillId="27" borderId="20" xfId="18" applyFont="1" applyFill="1" applyBorder="1" applyAlignment="1">
      <alignment horizontal="center" vertical="center" wrapText="1"/>
    </xf>
    <xf numFmtId="166" fontId="4" fillId="27" borderId="21" xfId="0" applyNumberFormat="1" applyFont="1" applyFill="1" applyBorder="1" applyAlignment="1">
      <alignment vertical="center" wrapText="1"/>
    </xf>
    <xf numFmtId="43" fontId="4" fillId="28" borderId="22" xfId="18" applyFont="1" applyFill="1" applyBorder="1" applyAlignment="1">
      <alignment horizontal="center" vertical="center" wrapText="1"/>
    </xf>
    <xf numFmtId="43" fontId="6" fillId="28" borderId="23" xfId="18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167" fontId="4" fillId="27" borderId="0" xfId="0" applyNumberFormat="1" applyFont="1" applyFill="1" applyAlignment="1">
      <alignment vertical="center" wrapText="1"/>
    </xf>
    <xf numFmtId="167" fontId="4" fillId="27" borderId="0" xfId="0" applyNumberFormat="1" applyFont="1" applyFill="1" applyBorder="1" applyAlignment="1">
      <alignment vertical="center" wrapText="1"/>
    </xf>
    <xf numFmtId="167" fontId="4" fillId="27" borderId="0" xfId="0" applyNumberFormat="1" applyFont="1" applyFill="1" applyAlignment="1">
      <alignment vertical="center"/>
    </xf>
    <xf numFmtId="167" fontId="7" fillId="29" borderId="25" xfId="0" applyNumberFormat="1" applyFont="1" applyFill="1" applyBorder="1" applyAlignment="1">
      <alignment horizontal="center" vertical="center" wrapText="1"/>
    </xf>
    <xf numFmtId="167" fontId="6" fillId="28" borderId="26" xfId="18" applyNumberFormat="1" applyFont="1" applyFill="1" applyBorder="1" applyAlignment="1">
      <alignment vertical="center" wrapText="1"/>
    </xf>
    <xf numFmtId="167" fontId="6" fillId="27" borderId="27" xfId="18" applyNumberFormat="1" applyFont="1" applyFill="1" applyBorder="1" applyAlignment="1">
      <alignment vertical="center" wrapText="1"/>
    </xf>
    <xf numFmtId="167" fontId="6" fillId="27" borderId="0" xfId="0" applyNumberFormat="1" applyFont="1" applyFill="1" applyAlignment="1">
      <alignment vertical="center" wrapText="1"/>
    </xf>
    <xf numFmtId="167" fontId="6" fillId="28" borderId="28" xfId="0" applyNumberFormat="1" applyFont="1" applyFill="1" applyBorder="1" applyAlignment="1">
      <alignment vertical="center" wrapText="1"/>
    </xf>
    <xf numFmtId="167" fontId="4" fillId="27" borderId="29" xfId="0" applyNumberFormat="1" applyFont="1" applyFill="1" applyBorder="1" applyAlignment="1">
      <alignment vertical="center"/>
    </xf>
    <xf numFmtId="167" fontId="4" fillId="27" borderId="30" xfId="0" applyNumberFormat="1" applyFont="1" applyFill="1" applyBorder="1" applyAlignment="1">
      <alignment vertical="center"/>
    </xf>
    <xf numFmtId="167" fontId="4" fillId="27" borderId="31" xfId="0" applyNumberFormat="1" applyFont="1" applyFill="1" applyBorder="1" applyAlignment="1">
      <alignment horizontal="right" vertical="center" wrapText="1"/>
    </xf>
    <xf numFmtId="167" fontId="6" fillId="28" borderId="23" xfId="18" applyNumberFormat="1" applyFont="1" applyFill="1" applyBorder="1" applyAlignment="1">
      <alignment horizontal="center" vertical="center" wrapText="1"/>
    </xf>
    <xf numFmtId="167" fontId="6" fillId="27" borderId="32" xfId="18" applyNumberFormat="1" applyFont="1" applyFill="1" applyBorder="1" applyAlignment="1">
      <alignment horizontal="center" vertical="center" wrapText="1"/>
    </xf>
    <xf numFmtId="167" fontId="6" fillId="27" borderId="20" xfId="18" applyNumberFormat="1" applyFont="1" applyFill="1" applyBorder="1" applyAlignment="1">
      <alignment horizontal="center" vertical="center" wrapText="1"/>
    </xf>
    <xf numFmtId="167" fontId="6" fillId="27" borderId="31" xfId="0" applyNumberFormat="1" applyFont="1" applyFill="1" applyBorder="1" applyAlignment="1">
      <alignment horizontal="right" vertical="center" wrapText="1"/>
    </xf>
    <xf numFmtId="167" fontId="6" fillId="27" borderId="0" xfId="18" applyNumberFormat="1" applyFont="1" applyFill="1" applyBorder="1" applyAlignment="1">
      <alignment horizontal="center" vertical="center" wrapText="1"/>
    </xf>
    <xf numFmtId="166" fontId="4" fillId="27" borderId="0" xfId="0" applyNumberFormat="1" applyFont="1" applyFill="1" applyBorder="1" applyAlignment="1">
      <alignment vertical="center" wrapText="1"/>
    </xf>
    <xf numFmtId="167" fontId="6" fillId="28" borderId="26" xfId="0" applyNumberFormat="1" applyFont="1" applyFill="1" applyBorder="1" applyAlignment="1">
      <alignment vertical="center" wrapText="1"/>
    </xf>
    <xf numFmtId="0" fontId="6" fillId="28" borderId="33" xfId="0" applyFont="1" applyFill="1" applyBorder="1" applyAlignment="1">
      <alignment horizontal="left" vertical="center" wrapText="1"/>
    </xf>
    <xf numFmtId="43" fontId="4" fillId="28" borderId="22" xfId="1227" applyFont="1" applyFill="1" applyBorder="1" applyAlignment="1">
      <alignment horizontal="center" vertical="center" wrapText="1"/>
    </xf>
    <xf numFmtId="43" fontId="6" fillId="28" borderId="23" xfId="1227" applyFont="1" applyFill="1" applyBorder="1" applyAlignment="1">
      <alignment horizontal="center" vertical="center" wrapText="1"/>
    </xf>
    <xf numFmtId="43" fontId="4" fillId="27" borderId="32" xfId="1227" applyFont="1" applyFill="1" applyBorder="1" applyAlignment="1">
      <alignment horizontal="center" vertical="center" wrapText="1"/>
    </xf>
    <xf numFmtId="43" fontId="4" fillId="27" borderId="18" xfId="1227" applyFont="1" applyFill="1" applyBorder="1" applyAlignment="1">
      <alignment horizontal="center" vertical="center" wrapText="1"/>
    </xf>
    <xf numFmtId="43" fontId="4" fillId="27" borderId="20" xfId="1227" applyFont="1" applyFill="1" applyBorder="1" applyAlignment="1">
      <alignment horizontal="center" vertical="center" wrapText="1"/>
    </xf>
    <xf numFmtId="43" fontId="6" fillId="27" borderId="32" xfId="1227" applyFont="1" applyFill="1" applyBorder="1" applyAlignment="1">
      <alignment horizontal="center" vertical="center" wrapText="1"/>
    </xf>
    <xf numFmtId="167" fontId="6" fillId="28" borderId="26" xfId="1227" applyNumberFormat="1" applyFont="1" applyFill="1" applyBorder="1" applyAlignment="1">
      <alignment vertical="center" wrapText="1"/>
    </xf>
    <xf numFmtId="0" fontId="6" fillId="30" borderId="0" xfId="0" applyFont="1" applyFill="1" applyAlignment="1">
      <alignment vertical="center" wrapText="1"/>
    </xf>
    <xf numFmtId="0" fontId="4" fillId="30" borderId="0" xfId="0" applyFont="1" applyFill="1" applyAlignment="1">
      <alignment vertical="center"/>
    </xf>
    <xf numFmtId="43" fontId="4" fillId="28" borderId="34" xfId="18" applyFont="1" applyFill="1" applyBorder="1" applyAlignment="1">
      <alignment horizontal="center" vertical="center" wrapText="1"/>
    </xf>
    <xf numFmtId="43" fontId="4" fillId="27" borderId="35" xfId="18" applyFont="1" applyFill="1" applyBorder="1" applyAlignment="1">
      <alignment horizontal="center" vertical="center" wrapText="1"/>
    </xf>
    <xf numFmtId="2" fontId="4" fillId="27" borderId="36" xfId="0" applyNumberFormat="1" applyFont="1" applyFill="1" applyBorder="1" applyAlignment="1">
      <alignment horizontal="center" vertical="center" wrapText="1"/>
    </xf>
    <xf numFmtId="166" fontId="6" fillId="28" borderId="34" xfId="0" applyNumberFormat="1" applyFont="1" applyFill="1" applyBorder="1" applyAlignment="1">
      <alignment vertical="center" wrapText="1"/>
    </xf>
    <xf numFmtId="0" fontId="4" fillId="27" borderId="31" xfId="0" applyFont="1" applyFill="1" applyBorder="1" applyAlignment="1">
      <alignment vertical="center"/>
    </xf>
    <xf numFmtId="166" fontId="4" fillId="27" borderId="31" xfId="0" applyNumberFormat="1" applyFont="1" applyFill="1" applyBorder="1" applyAlignment="1">
      <alignment vertical="center" wrapText="1"/>
    </xf>
    <xf numFmtId="0" fontId="4" fillId="27" borderId="36" xfId="0" applyFont="1" applyFill="1" applyBorder="1" applyAlignment="1">
      <alignment vertical="center" wrapText="1"/>
    </xf>
    <xf numFmtId="166" fontId="6" fillId="28" borderId="26" xfId="0" applyNumberFormat="1" applyFont="1" applyFill="1" applyBorder="1" applyAlignment="1">
      <alignment vertical="center" wrapText="1"/>
    </xf>
    <xf numFmtId="0" fontId="6" fillId="27" borderId="37" xfId="0" applyFont="1" applyFill="1" applyBorder="1" applyAlignment="1">
      <alignment horizontal="center" vertical="center" wrapText="1"/>
    </xf>
    <xf numFmtId="0" fontId="6" fillId="27" borderId="30" xfId="0" applyFont="1" applyFill="1" applyBorder="1" applyAlignment="1">
      <alignment vertical="center" wrapText="1"/>
    </xf>
    <xf numFmtId="43" fontId="4" fillId="27" borderId="38" xfId="1227" applyFont="1" applyFill="1" applyBorder="1" applyAlignment="1">
      <alignment horizontal="center" vertical="center" wrapText="1"/>
    </xf>
    <xf numFmtId="43" fontId="4" fillId="27" borderId="37" xfId="1227" applyFont="1" applyFill="1" applyBorder="1" applyAlignment="1">
      <alignment horizontal="center" vertical="center" wrapText="1"/>
    </xf>
    <xf numFmtId="43" fontId="4" fillId="27" borderId="39" xfId="1227" applyFont="1" applyFill="1" applyBorder="1" applyAlignment="1">
      <alignment horizontal="center" vertical="center" wrapText="1"/>
    </xf>
    <xf numFmtId="43" fontId="6" fillId="27" borderId="38" xfId="1227" applyFont="1" applyFill="1" applyBorder="1" applyAlignment="1">
      <alignment horizontal="center" vertical="center" wrapText="1"/>
    </xf>
    <xf numFmtId="167" fontId="6" fillId="27" borderId="27" xfId="1227" applyNumberFormat="1" applyFont="1" applyFill="1" applyBorder="1" applyAlignment="1">
      <alignment vertical="center" wrapText="1"/>
    </xf>
    <xf numFmtId="167" fontId="6" fillId="28" borderId="23" xfId="1227" applyNumberFormat="1" applyFont="1" applyFill="1" applyBorder="1" applyAlignment="1">
      <alignment horizontal="center" vertical="center" wrapText="1"/>
    </xf>
    <xf numFmtId="167" fontId="6" fillId="27" borderId="32" xfId="1227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 vertical="center" wrapText="1"/>
    </xf>
    <xf numFmtId="0" fontId="6" fillId="27" borderId="0" xfId="0" applyFont="1" applyFill="1" applyAlignment="1">
      <alignment horizontal="center" vertical="center" wrapText="1"/>
    </xf>
    <xf numFmtId="0" fontId="4" fillId="27" borderId="0" xfId="0" applyFont="1" applyFill="1" applyAlignment="1">
      <alignment vertical="center"/>
    </xf>
    <xf numFmtId="0" fontId="4" fillId="30" borderId="0" xfId="0" applyFont="1" applyFill="1" applyBorder="1" applyAlignment="1">
      <alignment vertical="center"/>
    </xf>
    <xf numFmtId="0" fontId="6" fillId="27" borderId="0" xfId="0" applyFont="1" applyFill="1" applyAlignment="1">
      <alignment horizontal="left" vertical="center" wrapText="1"/>
    </xf>
    <xf numFmtId="0" fontId="4" fillId="27" borderId="0" xfId="0" applyFont="1" applyFill="1" applyAlignment="1">
      <alignment horizontal="left" vertical="center" wrapText="1"/>
    </xf>
    <xf numFmtId="0" fontId="6" fillId="27" borderId="29" xfId="0" applyFont="1" applyFill="1" applyBorder="1" applyAlignment="1">
      <alignment vertical="center" wrapText="1"/>
    </xf>
    <xf numFmtId="49" fontId="7" fillId="29" borderId="25" xfId="0" applyNumberFormat="1" applyFont="1" applyFill="1" applyBorder="1" applyAlignment="1">
      <alignment horizontal="center" vertical="center" wrapText="1"/>
    </xf>
    <xf numFmtId="167" fontId="6" fillId="27" borderId="0" xfId="0" applyNumberFormat="1" applyFont="1" applyFill="1" applyBorder="1" applyAlignment="1">
      <alignment vertical="center" wrapText="1"/>
    </xf>
    <xf numFmtId="43" fontId="4" fillId="28" borderId="34" xfId="1227" applyFont="1" applyFill="1" applyBorder="1" applyAlignment="1">
      <alignment horizontal="center" vertical="center" wrapText="1"/>
    </xf>
    <xf numFmtId="49" fontId="5" fillId="29" borderId="25" xfId="0" applyNumberFormat="1" applyFont="1" applyFill="1" applyBorder="1" applyAlignment="1">
      <alignment horizontal="center" vertical="center" wrapText="1"/>
    </xf>
    <xf numFmtId="49" fontId="7" fillId="29" borderId="40" xfId="0" applyNumberFormat="1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49" fontId="6" fillId="27" borderId="28" xfId="0" applyNumberFormat="1" applyFont="1" applyFill="1" applyBorder="1" applyAlignment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7" borderId="0" xfId="0" applyFont="1" applyFill="1" applyAlignment="1">
      <alignment vertical="center" wrapText="1"/>
    </xf>
    <xf numFmtId="0" fontId="6" fillId="27" borderId="27" xfId="0" applyFont="1" applyFill="1" applyBorder="1" applyAlignment="1">
      <alignment horizontal="center" vertical="center" wrapText="1"/>
    </xf>
    <xf numFmtId="0" fontId="18" fillId="0" borderId="0" xfId="0" applyFont="1"/>
    <xf numFmtId="0" fontId="18" fillId="27" borderId="0" xfId="0" applyFont="1" applyFill="1"/>
    <xf numFmtId="0" fontId="20" fillId="27" borderId="0" xfId="0" applyFont="1" applyFill="1" applyAlignment="1">
      <alignment vertical="center" wrapText="1"/>
    </xf>
    <xf numFmtId="167" fontId="6" fillId="27" borderId="0" xfId="0" applyNumberFormat="1" applyFont="1" applyFill="1" applyAlignment="1">
      <alignment horizontal="center" vertical="center" wrapText="1"/>
    </xf>
    <xf numFmtId="0" fontId="6" fillId="30" borderId="41" xfId="0" applyFont="1" applyFill="1" applyBorder="1" applyAlignment="1">
      <alignment vertical="center"/>
    </xf>
    <xf numFmtId="167" fontId="6" fillId="27" borderId="40" xfId="0" applyNumberFormat="1" applyFont="1" applyFill="1" applyBorder="1" applyAlignment="1">
      <alignment horizontal="center" vertical="center" wrapText="1"/>
    </xf>
    <xf numFmtId="167" fontId="6" fillId="27" borderId="25" xfId="0" applyNumberFormat="1" applyFont="1" applyFill="1" applyBorder="1" applyAlignment="1">
      <alignment horizontal="center" vertical="center" wrapText="1"/>
    </xf>
    <xf numFmtId="167" fontId="6" fillId="27" borderId="42" xfId="0" applyNumberFormat="1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center"/>
    </xf>
    <xf numFmtId="172" fontId="6" fillId="28" borderId="23" xfId="18" applyNumberFormat="1" applyFont="1" applyFill="1" applyBorder="1" applyAlignment="1">
      <alignment horizontal="center" vertical="center" wrapText="1"/>
    </xf>
    <xf numFmtId="44" fontId="6" fillId="28" borderId="23" xfId="16" applyNumberFormat="1" applyFont="1" applyFill="1" applyBorder="1" applyAlignment="1">
      <alignment horizontal="center" vertical="center" wrapText="1"/>
    </xf>
    <xf numFmtId="44" fontId="6" fillId="28" borderId="26" xfId="16" applyNumberFormat="1" applyFont="1" applyFill="1" applyBorder="1" applyAlignment="1">
      <alignment vertical="center" wrapText="1"/>
    </xf>
    <xf numFmtId="44" fontId="6" fillId="27" borderId="20" xfId="16" applyNumberFormat="1" applyFont="1" applyFill="1" applyBorder="1" applyAlignment="1">
      <alignment horizontal="center" vertical="center" wrapText="1"/>
    </xf>
    <xf numFmtId="44" fontId="6" fillId="27" borderId="27" xfId="16" applyNumberFormat="1" applyFont="1" applyFill="1" applyBorder="1" applyAlignment="1">
      <alignment vertical="center" wrapText="1"/>
    </xf>
    <xf numFmtId="0" fontId="6" fillId="28" borderId="23" xfId="0" applyFont="1" applyFill="1" applyBorder="1" applyAlignment="1">
      <alignment horizontal="center" vertical="center" wrapText="1"/>
    </xf>
    <xf numFmtId="44" fontId="6" fillId="31" borderId="0" xfId="16" applyNumberFormat="1" applyFont="1" applyFill="1" applyBorder="1" applyAlignment="1">
      <alignment vertical="center"/>
    </xf>
    <xf numFmtId="167" fontId="6" fillId="31" borderId="0" xfId="0" applyNumberFormat="1" applyFont="1" applyFill="1" applyBorder="1" applyAlignment="1">
      <alignment vertical="center"/>
    </xf>
    <xf numFmtId="167" fontId="6" fillId="31" borderId="43" xfId="0" applyNumberFormat="1" applyFont="1" applyFill="1" applyBorder="1" applyAlignment="1">
      <alignment vertical="center"/>
    </xf>
    <xf numFmtId="167" fontId="6" fillId="27" borderId="10" xfId="0" applyNumberFormat="1" applyFont="1" applyFill="1" applyBorder="1" applyAlignment="1">
      <alignment horizontal="right" vertical="center"/>
    </xf>
    <xf numFmtId="167" fontId="6" fillId="27" borderId="10" xfId="0" applyNumberFormat="1" applyFont="1" applyFill="1" applyBorder="1" applyAlignment="1">
      <alignment vertical="center" wrapText="1"/>
    </xf>
    <xf numFmtId="44" fontId="6" fillId="27" borderId="25" xfId="16" applyNumberFormat="1" applyFont="1" applyFill="1" applyBorder="1" applyAlignment="1">
      <alignment horizontal="right" vertical="center" wrapText="1"/>
    </xf>
    <xf numFmtId="172" fontId="6" fillId="31" borderId="43" xfId="18" applyNumberFormat="1" applyFont="1" applyFill="1" applyBorder="1" applyAlignment="1">
      <alignment horizontal="right" vertical="center"/>
    </xf>
    <xf numFmtId="167" fontId="6" fillId="31" borderId="0" xfId="0" applyNumberFormat="1" applyFont="1" applyFill="1" applyBorder="1" applyAlignment="1">
      <alignment vertical="center" wrapText="1"/>
    </xf>
    <xf numFmtId="172" fontId="6" fillId="31" borderId="43" xfId="18" applyNumberFormat="1" applyFont="1" applyFill="1" applyBorder="1" applyAlignment="1">
      <alignment horizontal="right" vertical="center" wrapText="1"/>
    </xf>
    <xf numFmtId="167" fontId="6" fillId="27" borderId="44" xfId="0" applyNumberFormat="1" applyFont="1" applyFill="1" applyBorder="1" applyAlignment="1">
      <alignment horizontal="right" vertical="center"/>
    </xf>
    <xf numFmtId="167" fontId="6" fillId="27" borderId="44" xfId="0" applyNumberFormat="1" applyFont="1" applyFill="1" applyBorder="1" applyAlignment="1">
      <alignment horizontal="right" vertical="center" wrapText="1"/>
    </xf>
    <xf numFmtId="44" fontId="6" fillId="27" borderId="45" xfId="16" applyNumberFormat="1" applyFont="1" applyFill="1" applyBorder="1" applyAlignment="1">
      <alignment horizontal="right" vertical="center" wrapText="1"/>
    </xf>
    <xf numFmtId="167" fontId="4" fillId="27" borderId="31" xfId="0" applyNumberFormat="1" applyFont="1" applyFill="1" applyBorder="1" applyAlignment="1">
      <alignment horizontal="right" vertical="center"/>
    </xf>
    <xf numFmtId="44" fontId="4" fillId="27" borderId="42" xfId="16" applyNumberFormat="1" applyFont="1" applyFill="1" applyBorder="1" applyAlignment="1">
      <alignment horizontal="right" vertical="center" wrapText="1"/>
    </xf>
    <xf numFmtId="167" fontId="6" fillId="31" borderId="0" xfId="0" applyNumberFormat="1" applyFont="1" applyFill="1" applyBorder="1" applyAlignment="1">
      <alignment horizontal="right" vertical="center"/>
    </xf>
    <xf numFmtId="167" fontId="6" fillId="31" borderId="0" xfId="0" applyNumberFormat="1" applyFont="1" applyFill="1" applyBorder="1" applyAlignment="1">
      <alignment horizontal="right" vertical="center" wrapText="1"/>
    </xf>
    <xf numFmtId="172" fontId="6" fillId="31" borderId="43" xfId="1145" applyNumberFormat="1" applyFont="1" applyFill="1" applyBorder="1" applyAlignment="1">
      <alignment horizontal="right" vertical="center" wrapText="1"/>
    </xf>
    <xf numFmtId="167" fontId="4" fillId="27" borderId="44" xfId="0" applyNumberFormat="1" applyFont="1" applyFill="1" applyBorder="1" applyAlignment="1">
      <alignment horizontal="right" vertical="center"/>
    </xf>
    <xf numFmtId="44" fontId="4" fillId="27" borderId="45" xfId="16" applyNumberFormat="1" applyFont="1" applyFill="1" applyBorder="1" applyAlignment="1">
      <alignment horizontal="right" vertical="center" wrapText="1"/>
    </xf>
    <xf numFmtId="167" fontId="6" fillId="27" borderId="31" xfId="0" applyNumberFormat="1" applyFont="1" applyFill="1" applyBorder="1" applyAlignment="1">
      <alignment horizontal="right" vertical="center"/>
    </xf>
    <xf numFmtId="44" fontId="6" fillId="27" borderId="42" xfId="16" applyNumberFormat="1" applyFont="1" applyFill="1" applyBorder="1" applyAlignment="1">
      <alignment horizontal="right" vertical="center" wrapText="1"/>
    </xf>
    <xf numFmtId="0" fontId="4" fillId="27" borderId="0" xfId="0" applyFont="1" applyFill="1" applyAlignment="1">
      <alignment horizontal="center" vertical="center" wrapText="1"/>
    </xf>
    <xf numFmtId="0" fontId="6" fillId="28" borderId="23" xfId="0" applyFont="1" applyFill="1" applyBorder="1" applyAlignment="1" applyProtection="1">
      <alignment horizontal="center" vertical="center" wrapText="1"/>
      <protection/>
    </xf>
    <xf numFmtId="166" fontId="6" fillId="28" borderId="34" xfId="0" applyNumberFormat="1" applyFont="1" applyFill="1" applyBorder="1" applyAlignment="1" applyProtection="1">
      <alignment vertical="center" wrapText="1"/>
      <protection/>
    </xf>
    <xf numFmtId="43" fontId="4" fillId="28" borderId="34" xfId="1227" applyFont="1" applyFill="1" applyBorder="1" applyAlignment="1" applyProtection="1">
      <alignment horizontal="center" vertical="center" wrapText="1"/>
      <protection/>
    </xf>
    <xf numFmtId="43" fontId="4" fillId="28" borderId="22" xfId="1227" applyFont="1" applyFill="1" applyBorder="1" applyAlignment="1" applyProtection="1">
      <alignment horizontal="center" vertical="center" wrapText="1"/>
      <protection/>
    </xf>
    <xf numFmtId="43" fontId="6" fillId="28" borderId="23" xfId="1227" applyFont="1" applyFill="1" applyBorder="1" applyAlignment="1" applyProtection="1">
      <alignment horizontal="center" vertical="center" wrapText="1"/>
      <protection/>
    </xf>
    <xf numFmtId="167" fontId="6" fillId="28" borderId="23" xfId="1227" applyNumberFormat="1" applyFont="1" applyFill="1" applyBorder="1" applyAlignment="1" applyProtection="1">
      <alignment horizontal="center" vertical="center" wrapText="1"/>
      <protection locked="0"/>
    </xf>
    <xf numFmtId="167" fontId="6" fillId="28" borderId="26" xfId="0" applyNumberFormat="1" applyFont="1" applyFill="1" applyBorder="1" applyAlignment="1" applyProtection="1">
      <alignment vertical="center" wrapText="1"/>
      <protection locked="0"/>
    </xf>
    <xf numFmtId="0" fontId="6" fillId="30" borderId="0" xfId="0" applyFont="1" applyFill="1" applyAlignment="1" applyProtection="1">
      <alignment vertical="center" wrapText="1"/>
      <protection locked="0"/>
    </xf>
    <xf numFmtId="0" fontId="6" fillId="27" borderId="0" xfId="0" applyFont="1" applyFill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0" fontId="4" fillId="27" borderId="36" xfId="0" applyFont="1" applyFill="1" applyBorder="1" applyAlignment="1" applyProtection="1">
      <alignment vertical="center" wrapText="1"/>
      <protection/>
    </xf>
    <xf numFmtId="43" fontId="4" fillId="27" borderId="35" xfId="1227" applyFont="1" applyFill="1" applyBorder="1" applyAlignment="1" applyProtection="1">
      <alignment horizontal="center" vertical="center" wrapText="1"/>
      <protection/>
    </xf>
    <xf numFmtId="43" fontId="4" fillId="27" borderId="19" xfId="1227" applyFont="1" applyFill="1" applyBorder="1" applyAlignment="1" applyProtection="1">
      <alignment horizontal="center" vertical="center" wrapText="1"/>
      <protection/>
    </xf>
    <xf numFmtId="43" fontId="6" fillId="27" borderId="20" xfId="1227" applyFont="1" applyFill="1" applyBorder="1" applyAlignment="1" applyProtection="1">
      <alignment horizontal="center" vertical="center" wrapText="1"/>
      <protection/>
    </xf>
    <xf numFmtId="167" fontId="6" fillId="27" borderId="20" xfId="1227" applyNumberFormat="1" applyFont="1" applyFill="1" applyBorder="1" applyAlignment="1" applyProtection="1">
      <alignment horizontal="center" vertical="center" wrapText="1"/>
      <protection locked="0"/>
    </xf>
    <xf numFmtId="167" fontId="4" fillId="27" borderId="29" xfId="0" applyNumberFormat="1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4" fillId="27" borderId="0" xfId="0" applyFont="1" applyFill="1" applyAlignment="1" applyProtection="1">
      <alignment vertical="center"/>
      <protection locked="0"/>
    </xf>
    <xf numFmtId="0" fontId="4" fillId="27" borderId="46" xfId="0" applyFont="1" applyFill="1" applyBorder="1" applyAlignment="1" applyProtection="1">
      <alignment vertical="center" wrapText="1"/>
      <protection/>
    </xf>
    <xf numFmtId="167" fontId="4" fillId="27" borderId="30" xfId="0" applyNumberFormat="1" applyFont="1" applyFill="1" applyBorder="1" applyAlignment="1" applyProtection="1">
      <alignment vertical="center"/>
      <protection locked="0"/>
    </xf>
    <xf numFmtId="0" fontId="7" fillId="27" borderId="20" xfId="0" applyFont="1" applyFill="1" applyBorder="1" applyAlignment="1" applyProtection="1">
      <alignment horizontal="center" vertical="center" wrapText="1"/>
      <protection/>
    </xf>
    <xf numFmtId="0" fontId="7" fillId="27" borderId="39" xfId="0" applyFont="1" applyFill="1" applyBorder="1" applyAlignment="1" applyProtection="1">
      <alignment horizontal="center" vertical="center" wrapText="1"/>
      <protection/>
    </xf>
    <xf numFmtId="0" fontId="7" fillId="27" borderId="20" xfId="0" applyFont="1" applyFill="1" applyBorder="1" applyAlignment="1">
      <alignment horizontal="center" vertical="center" wrapText="1"/>
    </xf>
    <xf numFmtId="0" fontId="7" fillId="27" borderId="39" xfId="0" applyFont="1" applyFill="1" applyBorder="1" applyAlignment="1">
      <alignment horizontal="center" vertical="center" wrapText="1"/>
    </xf>
    <xf numFmtId="0" fontId="24" fillId="27" borderId="0" xfId="0" applyFont="1" applyFill="1"/>
    <xf numFmtId="0" fontId="24" fillId="0" borderId="0" xfId="0" applyFont="1"/>
    <xf numFmtId="0" fontId="11" fillId="0" borderId="0" xfId="0" applyFont="1" applyAlignment="1">
      <alignment vertical="center"/>
    </xf>
    <xf numFmtId="0" fontId="11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67" fontId="16" fillId="0" borderId="24" xfId="0" applyNumberFormat="1" applyFont="1" applyBorder="1" applyAlignment="1">
      <alignment vertical="center"/>
    </xf>
    <xf numFmtId="167" fontId="15" fillId="0" borderId="2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67" fontId="15" fillId="0" borderId="24" xfId="16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171" fontId="17" fillId="0" borderId="49" xfId="16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2" borderId="5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15" fillId="33" borderId="4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7" fontId="6" fillId="27" borderId="38" xfId="1227" applyNumberFormat="1" applyFont="1" applyFill="1" applyBorder="1" applyAlignment="1">
      <alignment horizontal="center" vertical="center" wrapText="1"/>
    </xf>
    <xf numFmtId="167" fontId="6" fillId="27" borderId="30" xfId="1227" applyNumberFormat="1" applyFont="1" applyFill="1" applyBorder="1" applyAlignment="1">
      <alignment vertical="center" wrapText="1"/>
    </xf>
    <xf numFmtId="43" fontId="6" fillId="27" borderId="0" xfId="0" applyNumberFormat="1" applyFont="1" applyFill="1" applyAlignment="1">
      <alignment horizontal="left" vertical="center" wrapText="1"/>
    </xf>
    <xf numFmtId="9" fontId="0" fillId="32" borderId="36" xfId="1252" applyFont="1" applyFill="1" applyBorder="1" applyAlignment="1">
      <alignment vertical="center"/>
    </xf>
    <xf numFmtId="9" fontId="16" fillId="0" borderId="24" xfId="1252" applyFont="1" applyBorder="1" applyAlignment="1">
      <alignment vertical="center"/>
    </xf>
    <xf numFmtId="167" fontId="16" fillId="0" borderId="49" xfId="0" applyNumberFormat="1" applyFont="1" applyBorder="1" applyAlignment="1">
      <alignment vertical="center"/>
    </xf>
    <xf numFmtId="9" fontId="16" fillId="0" borderId="49" xfId="1252" applyFont="1" applyBorder="1" applyAlignment="1">
      <alignment vertical="center"/>
    </xf>
    <xf numFmtId="2" fontId="6" fillId="27" borderId="45" xfId="0" applyNumberFormat="1" applyFont="1" applyFill="1" applyBorder="1" applyAlignment="1">
      <alignment horizontal="center" vertical="center" wrapText="1"/>
    </xf>
    <xf numFmtId="2" fontId="6" fillId="27" borderId="42" xfId="0" applyNumberFormat="1" applyFont="1" applyFill="1" applyBorder="1" applyAlignment="1">
      <alignment horizontal="center" vertical="center" wrapText="1"/>
    </xf>
    <xf numFmtId="0" fontId="6" fillId="27" borderId="51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167" fontId="6" fillId="27" borderId="28" xfId="18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6" fillId="27" borderId="10" xfId="0" applyNumberFormat="1" applyFont="1" applyFill="1" applyBorder="1" applyAlignment="1">
      <alignment vertical="center"/>
    </xf>
    <xf numFmtId="49" fontId="6" fillId="27" borderId="25" xfId="0" applyNumberFormat="1" applyFont="1" applyFill="1" applyBorder="1" applyAlignment="1">
      <alignment vertical="center"/>
    </xf>
    <xf numFmtId="2" fontId="6" fillId="27" borderId="42" xfId="0" applyNumberFormat="1" applyFont="1" applyFill="1" applyBorder="1" applyAlignment="1">
      <alignment vertical="center" wrapText="1"/>
    </xf>
    <xf numFmtId="0" fontId="6" fillId="27" borderId="52" xfId="0" applyFont="1" applyFill="1" applyBorder="1" applyAlignment="1">
      <alignment vertical="center" wrapText="1"/>
    </xf>
    <xf numFmtId="0" fontId="6" fillId="27" borderId="45" xfId="0" applyFont="1" applyFill="1" applyBorder="1" applyAlignment="1">
      <alignment vertical="center" wrapText="1"/>
    </xf>
    <xf numFmtId="167" fontId="6" fillId="27" borderId="30" xfId="18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27" borderId="0" xfId="0" applyFont="1" applyFill="1" applyAlignment="1">
      <alignment vertical="center"/>
    </xf>
    <xf numFmtId="0" fontId="6" fillId="30" borderId="41" xfId="0" applyFont="1" applyFill="1" applyBorder="1" applyAlignment="1">
      <alignment horizontal="center" vertical="center"/>
    </xf>
    <xf numFmtId="1" fontId="6" fillId="27" borderId="30" xfId="0" applyNumberFormat="1" applyFont="1" applyFill="1" applyBorder="1" applyAlignment="1">
      <alignment vertical="center" wrapText="1"/>
    </xf>
    <xf numFmtId="1" fontId="6" fillId="27" borderId="28" xfId="0" applyNumberFormat="1" applyFont="1" applyFill="1" applyBorder="1" applyAlignment="1">
      <alignment horizontal="center" vertical="center" wrapText="1"/>
    </xf>
    <xf numFmtId="0" fontId="6" fillId="27" borderId="44" xfId="0" applyFont="1" applyFill="1" applyBorder="1" applyAlignment="1">
      <alignment vertical="center" wrapText="1"/>
    </xf>
    <xf numFmtId="167" fontId="6" fillId="27" borderId="51" xfId="0" applyNumberFormat="1" applyFont="1" applyFill="1" applyBorder="1" applyAlignment="1">
      <alignment horizontal="center" vertical="center" wrapText="1"/>
    </xf>
    <xf numFmtId="167" fontId="6" fillId="27" borderId="53" xfId="16" applyNumberFormat="1" applyFont="1" applyFill="1" applyBorder="1" applyAlignment="1">
      <alignment horizontal="right" vertical="center" wrapText="1"/>
    </xf>
    <xf numFmtId="167" fontId="6" fillId="27" borderId="25" xfId="18" applyNumberFormat="1" applyFont="1" applyFill="1" applyBorder="1" applyAlignment="1">
      <alignment horizontal="center" vertical="center" wrapText="1"/>
    </xf>
    <xf numFmtId="2" fontId="6" fillId="27" borderId="42" xfId="18" applyNumberFormat="1" applyFont="1" applyFill="1" applyBorder="1" applyAlignment="1">
      <alignment horizontal="center" vertical="center" wrapText="1"/>
    </xf>
    <xf numFmtId="165" fontId="6" fillId="27" borderId="30" xfId="16" applyFont="1" applyFill="1" applyBorder="1" applyAlignment="1">
      <alignment vertical="center" wrapText="1"/>
    </xf>
    <xf numFmtId="0" fontId="18" fillId="0" borderId="0" xfId="0" applyFont="1" applyProtection="1">
      <protection hidden="1" locked="0"/>
    </xf>
    <xf numFmtId="167" fontId="4" fillId="27" borderId="0" xfId="0" applyNumberFormat="1" applyFont="1" applyFill="1" applyAlignment="1" applyProtection="1">
      <alignment vertical="center" wrapText="1"/>
      <protection hidden="1" locked="0"/>
    </xf>
    <xf numFmtId="167" fontId="6" fillId="27" borderId="0" xfId="0" applyNumberFormat="1" applyFont="1" applyFill="1" applyAlignment="1" applyProtection="1">
      <alignment horizontal="left" vertical="center" wrapText="1"/>
      <protection hidden="1" locked="0"/>
    </xf>
    <xf numFmtId="167" fontId="4" fillId="27" borderId="0" xfId="0" applyNumberFormat="1" applyFont="1" applyFill="1" applyAlignment="1" applyProtection="1">
      <alignment horizontal="center" vertical="center" wrapText="1"/>
      <protection hidden="1" locked="0"/>
    </xf>
    <xf numFmtId="0" fontId="6" fillId="27" borderId="52" xfId="0" applyFont="1" applyFill="1" applyBorder="1" applyAlignment="1" applyProtection="1">
      <alignment horizontal="center" vertical="center" wrapText="1"/>
      <protection hidden="1" locked="0"/>
    </xf>
    <xf numFmtId="167" fontId="6" fillId="27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7" borderId="28" xfId="0" applyNumberFormat="1" applyFont="1" applyFill="1" applyBorder="1" applyAlignment="1" applyProtection="1">
      <alignment horizontal="center" vertical="center" wrapText="1"/>
      <protection hidden="1" locked="0"/>
    </xf>
    <xf numFmtId="167" fontId="7" fillId="29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7" borderId="10" xfId="0" applyNumberFormat="1" applyFont="1" applyFill="1" applyBorder="1" applyAlignment="1" applyProtection="1">
      <alignment vertical="center"/>
      <protection hidden="1" locked="0"/>
    </xf>
    <xf numFmtId="167" fontId="4" fillId="28" borderId="22" xfId="1227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249" applyNumberFormat="1" applyFont="1" applyFill="1" applyBorder="1" applyAlignment="1" applyProtection="1">
      <alignment horizontal="left" vertical="center" wrapText="1"/>
      <protection hidden="1" locked="0"/>
    </xf>
    <xf numFmtId="167" fontId="4" fillId="28" borderId="22" xfId="18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6" applyNumberFormat="1" applyFont="1" applyFill="1" applyBorder="1" applyAlignment="1" applyProtection="1">
      <alignment horizontal="left" vertical="center" wrapText="1"/>
      <protection hidden="1" locked="0"/>
    </xf>
    <xf numFmtId="44" fontId="4" fillId="27" borderId="19" xfId="16" applyNumberFormat="1" applyFont="1" applyFill="1" applyBorder="1" applyAlignment="1" applyProtection="1">
      <alignment horizontal="left" vertical="center" wrapText="1"/>
      <protection hidden="1" locked="0"/>
    </xf>
    <xf numFmtId="43" fontId="4" fillId="28" borderId="22" xfId="1227" applyFont="1" applyFill="1" applyBorder="1" applyAlignment="1" applyProtection="1">
      <alignment horizontal="center" vertical="center" wrapText="1"/>
      <protection hidden="1" locked="0"/>
    </xf>
    <xf numFmtId="44" fontId="4" fillId="27" borderId="54" xfId="16" applyNumberFormat="1" applyFont="1" applyFill="1" applyBorder="1" applyAlignment="1" applyProtection="1">
      <alignment horizontal="left" vertical="center" wrapText="1"/>
      <protection hidden="1" locked="0"/>
    </xf>
    <xf numFmtId="167" fontId="4" fillId="31" borderId="41" xfId="0" applyNumberFormat="1" applyFont="1" applyFill="1" applyBorder="1" applyAlignment="1" applyProtection="1">
      <alignment vertical="center"/>
      <protection hidden="1" locked="0"/>
    </xf>
    <xf numFmtId="167" fontId="4" fillId="27" borderId="51" xfId="0" applyNumberFormat="1" applyFont="1" applyFill="1" applyBorder="1" applyAlignment="1" applyProtection="1">
      <alignment vertical="center" wrapText="1"/>
      <protection hidden="1" locked="0"/>
    </xf>
    <xf numFmtId="167" fontId="4" fillId="31" borderId="41" xfId="0" applyNumberFormat="1" applyFont="1" applyFill="1" applyBorder="1" applyAlignment="1" applyProtection="1">
      <alignment vertical="center" wrapText="1"/>
      <protection hidden="1" locked="0"/>
    </xf>
    <xf numFmtId="167" fontId="4" fillId="27" borderId="52" xfId="0" applyNumberFormat="1" applyFont="1" applyFill="1" applyBorder="1" applyAlignment="1" applyProtection="1">
      <alignment vertical="center" wrapText="1"/>
      <protection hidden="1" locked="0"/>
    </xf>
    <xf numFmtId="167" fontId="4" fillId="27" borderId="53" xfId="0" applyNumberFormat="1" applyFont="1" applyFill="1" applyBorder="1" applyAlignment="1" applyProtection="1">
      <alignment horizontal="right" vertical="center" wrapText="1"/>
      <protection hidden="1" locked="0"/>
    </xf>
    <xf numFmtId="167" fontId="4" fillId="31" borderId="41" xfId="0" applyNumberFormat="1" applyFont="1" applyFill="1" applyBorder="1" applyAlignment="1" applyProtection="1">
      <alignment horizontal="right" vertical="center" wrapText="1"/>
      <protection hidden="1" locked="0"/>
    </xf>
    <xf numFmtId="167" fontId="4" fillId="27" borderId="52" xfId="0" applyNumberFormat="1" applyFont="1" applyFill="1" applyBorder="1" applyAlignment="1" applyProtection="1">
      <alignment horizontal="right" vertical="center" wrapText="1"/>
      <protection hidden="1" locked="0"/>
    </xf>
    <xf numFmtId="0" fontId="18" fillId="27" borderId="0" xfId="0" applyFont="1" applyFill="1" applyProtection="1">
      <protection hidden="1" locked="0"/>
    </xf>
    <xf numFmtId="0" fontId="18" fillId="27" borderId="0" xfId="0" applyFont="1" applyFill="1" applyBorder="1" applyProtection="1">
      <protection hidden="1" locked="0"/>
    </xf>
    <xf numFmtId="0" fontId="6" fillId="27" borderId="51" xfId="0" applyFont="1" applyFill="1" applyBorder="1" applyAlignment="1" applyProtection="1">
      <alignment horizontal="center" vertical="center" wrapText="1"/>
      <protection hidden="1" locked="0"/>
    </xf>
    <xf numFmtId="167" fontId="6" fillId="27" borderId="30" xfId="0" applyNumberFormat="1" applyFont="1" applyFill="1" applyBorder="1" applyAlignment="1" applyProtection="1">
      <alignment horizontal="center" vertical="center" wrapText="1"/>
      <protection hidden="1" locked="0"/>
    </xf>
    <xf numFmtId="167" fontId="4" fillId="28" borderId="22" xfId="1249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227" applyNumberFormat="1" applyFont="1" applyFill="1" applyBorder="1" applyAlignment="1" applyProtection="1">
      <alignment horizontal="center" vertical="center" wrapText="1"/>
      <protection hidden="1" locked="0"/>
    </xf>
    <xf numFmtId="167" fontId="4" fillId="28" borderId="22" xfId="16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9" xfId="18" applyNumberFormat="1" applyFont="1" applyFill="1" applyBorder="1" applyAlignment="1" applyProtection="1">
      <alignment horizontal="center" vertical="center" wrapText="1"/>
      <protection hidden="1" locked="0"/>
    </xf>
    <xf numFmtId="167" fontId="4" fillId="27" borderId="18" xfId="18" applyNumberFormat="1" applyFont="1" applyFill="1" applyBorder="1" applyAlignment="1" applyProtection="1">
      <alignment horizontal="center" vertical="center" wrapText="1"/>
      <protection hidden="1" locked="0"/>
    </xf>
    <xf numFmtId="44" fontId="4" fillId="28" borderId="22" xfId="16" applyNumberFormat="1" applyFont="1" applyFill="1" applyBorder="1" applyAlignment="1" applyProtection="1">
      <alignment horizontal="center" vertical="center" wrapText="1"/>
      <protection hidden="1" locked="0"/>
    </xf>
    <xf numFmtId="43" fontId="4" fillId="27" borderId="18" xfId="1227" applyFont="1" applyFill="1" applyBorder="1" applyAlignment="1" applyProtection="1">
      <alignment horizontal="center" vertical="center" wrapText="1"/>
      <protection hidden="1" locked="0"/>
    </xf>
    <xf numFmtId="43" fontId="4" fillId="27" borderId="37" xfId="1227" applyFont="1" applyFill="1" applyBorder="1" applyAlignment="1" applyProtection="1">
      <alignment horizontal="center" vertical="center" wrapText="1"/>
      <protection hidden="1" locked="0"/>
    </xf>
    <xf numFmtId="167" fontId="4" fillId="31" borderId="0" xfId="0" applyNumberFormat="1" applyFont="1" applyFill="1" applyBorder="1" applyAlignment="1" applyProtection="1">
      <alignment vertical="center"/>
      <protection hidden="1" locked="0"/>
    </xf>
    <xf numFmtId="9" fontId="4" fillId="34" borderId="10" xfId="15" applyFont="1" applyFill="1" applyBorder="1" applyAlignment="1" applyProtection="1">
      <alignment vertical="center" wrapText="1"/>
      <protection hidden="1" locked="0"/>
    </xf>
    <xf numFmtId="167" fontId="4" fillId="27" borderId="10" xfId="0" applyNumberFormat="1" applyFont="1" applyFill="1" applyBorder="1" applyAlignment="1" applyProtection="1">
      <alignment vertical="center" wrapText="1"/>
      <protection hidden="1" locked="0"/>
    </xf>
    <xf numFmtId="167" fontId="4" fillId="31" borderId="0" xfId="0" applyNumberFormat="1" applyFont="1" applyFill="1" applyBorder="1" applyAlignment="1" applyProtection="1">
      <alignment vertical="center" wrapText="1"/>
      <protection hidden="1" locked="0"/>
    </xf>
    <xf numFmtId="9" fontId="4" fillId="34" borderId="44" xfId="15" applyFont="1" applyFill="1" applyBorder="1" applyAlignment="1" applyProtection="1">
      <alignment horizontal="right" vertical="center" wrapText="1"/>
      <protection hidden="1" locked="0"/>
    </xf>
    <xf numFmtId="167" fontId="4" fillId="27" borderId="31" xfId="0" applyNumberFormat="1" applyFont="1" applyFill="1" applyBorder="1" applyAlignment="1" applyProtection="1">
      <alignment horizontal="right" vertical="center" wrapText="1"/>
      <protection hidden="1" locked="0"/>
    </xf>
    <xf numFmtId="167" fontId="4" fillId="31" borderId="0" xfId="0" applyNumberFormat="1" applyFont="1" applyFill="1" applyBorder="1" applyAlignment="1" applyProtection="1">
      <alignment horizontal="right" vertical="center" wrapText="1"/>
      <protection hidden="1" locked="0"/>
    </xf>
    <xf numFmtId="9" fontId="4" fillId="27" borderId="44" xfId="15" applyFont="1" applyFill="1" applyBorder="1" applyAlignment="1" applyProtection="1">
      <alignment horizontal="right" vertical="center" wrapText="1"/>
      <protection hidden="1" locked="0"/>
    </xf>
    <xf numFmtId="165" fontId="4" fillId="27" borderId="0" xfId="16" applyNumberFormat="1" applyFont="1" applyFill="1" applyAlignment="1" applyProtection="1">
      <alignment vertical="center" wrapText="1"/>
      <protection hidden="1" locked="0"/>
    </xf>
    <xf numFmtId="165" fontId="6" fillId="27" borderId="0" xfId="16" applyNumberFormat="1" applyFont="1" applyFill="1" applyAlignment="1" applyProtection="1">
      <alignment horizontal="left" vertical="center" wrapText="1"/>
      <protection hidden="1" locked="0"/>
    </xf>
    <xf numFmtId="165" fontId="4" fillId="27" borderId="31" xfId="16" applyNumberFormat="1" applyFont="1" applyFill="1" applyBorder="1" applyAlignment="1" applyProtection="1">
      <alignment horizontal="center" vertical="center" wrapText="1"/>
      <protection hidden="1" locked="0"/>
    </xf>
    <xf numFmtId="165" fontId="6" fillId="27" borderId="28" xfId="16" applyNumberFormat="1" applyFont="1" applyFill="1" applyBorder="1" applyAlignment="1" applyProtection="1">
      <alignment horizontal="center" vertical="center" wrapText="1"/>
      <protection hidden="1" locked="0"/>
    </xf>
    <xf numFmtId="165" fontId="6" fillId="27" borderId="30" xfId="16" applyNumberFormat="1" applyFont="1" applyFill="1" applyBorder="1" applyAlignment="1" applyProtection="1">
      <alignment vertical="center" wrapText="1"/>
      <protection hidden="1" locked="0"/>
    </xf>
    <xf numFmtId="0" fontId="6" fillId="27" borderId="40" xfId="16" applyNumberFormat="1" applyFont="1" applyFill="1" applyBorder="1" applyAlignment="1" applyProtection="1">
      <alignment horizontal="center" vertical="center" wrapText="1"/>
      <protection hidden="1" locked="0"/>
    </xf>
    <xf numFmtId="165" fontId="7" fillId="29" borderId="47" xfId="16" applyNumberFormat="1" applyFont="1" applyFill="1" applyBorder="1" applyAlignment="1" applyProtection="1">
      <alignment horizontal="center" vertical="center" wrapText="1"/>
      <protection hidden="1" locked="0"/>
    </xf>
    <xf numFmtId="165" fontId="4" fillId="30" borderId="44" xfId="16" applyNumberFormat="1" applyFont="1" applyFill="1" applyBorder="1" applyAlignment="1" applyProtection="1">
      <alignment horizontal="left" vertical="center"/>
      <protection hidden="1" locked="0"/>
    </xf>
    <xf numFmtId="165" fontId="4" fillId="28" borderId="22" xfId="1249" applyFont="1" applyFill="1" applyBorder="1" applyAlignment="1" applyProtection="1">
      <alignment horizontal="center" vertical="center" wrapText="1"/>
      <protection hidden="1" locked="0"/>
    </xf>
    <xf numFmtId="165" fontId="4" fillId="27" borderId="19" xfId="1249" applyFont="1" applyFill="1" applyBorder="1" applyAlignment="1" applyProtection="1">
      <alignment horizontal="center" vertical="center" wrapText="1"/>
      <protection hidden="1" locked="0"/>
    </xf>
    <xf numFmtId="165" fontId="4" fillId="27" borderId="18" xfId="1249" applyFont="1" applyFill="1" applyBorder="1" applyAlignment="1" applyProtection="1">
      <alignment horizontal="center" vertical="center" wrapText="1"/>
      <protection hidden="1" locked="0"/>
    </xf>
    <xf numFmtId="165" fontId="4" fillId="30" borderId="44" xfId="1249" applyNumberFormat="1" applyFont="1" applyFill="1" applyBorder="1" applyAlignment="1" applyProtection="1">
      <alignment horizontal="left" vertical="center"/>
      <protection hidden="1" locked="0"/>
    </xf>
    <xf numFmtId="0" fontId="0" fillId="30" borderId="0" xfId="0" applyFill="1" applyBorder="1" applyProtection="1">
      <protection hidden="1" locked="0"/>
    </xf>
    <xf numFmtId="165" fontId="4" fillId="28" borderId="22" xfId="1226" applyFont="1" applyFill="1" applyBorder="1" applyAlignment="1" applyProtection="1">
      <alignment horizontal="center" vertical="center" wrapText="1"/>
      <protection hidden="1" locked="0"/>
    </xf>
    <xf numFmtId="165" fontId="4" fillId="27" borderId="18" xfId="1226" applyFont="1" applyFill="1" applyBorder="1" applyAlignment="1" applyProtection="1">
      <alignment horizontal="center" vertical="center" wrapText="1"/>
      <protection hidden="1" locked="0"/>
    </xf>
    <xf numFmtId="165" fontId="4" fillId="27" borderId="37" xfId="1226" applyFont="1" applyFill="1" applyBorder="1" applyAlignment="1" applyProtection="1">
      <alignment horizontal="center" vertical="center" wrapText="1"/>
      <protection hidden="1" locked="0"/>
    </xf>
    <xf numFmtId="165" fontId="6" fillId="27" borderId="0" xfId="16" applyNumberFormat="1" applyFont="1" applyFill="1" applyBorder="1" applyAlignment="1" applyProtection="1">
      <alignment horizontal="right" vertical="center" wrapText="1"/>
      <protection hidden="1" locked="0"/>
    </xf>
    <xf numFmtId="165" fontId="6" fillId="27" borderId="45" xfId="16" applyNumberFormat="1" applyFont="1" applyFill="1" applyBorder="1" applyAlignment="1" applyProtection="1">
      <alignment horizontal="center" vertical="center" wrapText="1"/>
      <protection hidden="1" locked="0"/>
    </xf>
    <xf numFmtId="165" fontId="6" fillId="27" borderId="42" xfId="16" applyNumberFormat="1" applyFont="1" applyFill="1" applyBorder="1" applyAlignment="1" applyProtection="1">
      <alignment vertical="center" wrapText="1"/>
      <protection hidden="1" locked="0"/>
    </xf>
    <xf numFmtId="165" fontId="7" fillId="29" borderId="40" xfId="16" applyNumberFormat="1" applyFont="1" applyFill="1" applyBorder="1" applyAlignment="1" applyProtection="1">
      <alignment horizontal="center" vertical="center" wrapText="1"/>
      <protection hidden="1" locked="0"/>
    </xf>
    <xf numFmtId="165" fontId="4" fillId="30" borderId="45" xfId="16" applyNumberFormat="1" applyFont="1" applyFill="1" applyBorder="1" applyAlignment="1" applyProtection="1">
      <alignment horizontal="left" vertical="center"/>
      <protection hidden="1" locked="0"/>
    </xf>
    <xf numFmtId="165" fontId="4" fillId="28" borderId="26" xfId="1249" applyFont="1" applyFill="1" applyBorder="1" applyAlignment="1" applyProtection="1">
      <alignment horizontal="center" vertical="center" wrapText="1"/>
      <protection hidden="1" locked="0"/>
    </xf>
    <xf numFmtId="165" fontId="4" fillId="27" borderId="24" xfId="1249" applyFont="1" applyFill="1" applyBorder="1" applyAlignment="1" applyProtection="1">
      <alignment horizontal="center" vertical="center" wrapText="1"/>
      <protection hidden="1" locked="0"/>
    </xf>
    <xf numFmtId="165" fontId="4" fillId="27" borderId="24" xfId="1249" applyNumberFormat="1" applyFont="1" applyFill="1" applyBorder="1" applyAlignment="1" applyProtection="1">
      <alignment horizontal="center" vertical="center" wrapText="1"/>
      <protection hidden="1" locked="0"/>
    </xf>
    <xf numFmtId="165" fontId="4" fillId="27" borderId="27" xfId="1249" applyNumberFormat="1" applyFont="1" applyFill="1" applyBorder="1" applyAlignment="1" applyProtection="1">
      <alignment horizontal="center" vertical="center" wrapText="1"/>
      <protection hidden="1" locked="0"/>
    </xf>
    <xf numFmtId="165" fontId="4" fillId="30" borderId="45" xfId="1249" applyNumberFormat="1" applyFont="1" applyFill="1" applyBorder="1" applyAlignment="1" applyProtection="1">
      <alignment horizontal="left" vertical="center"/>
      <protection hidden="1" locked="0"/>
    </xf>
    <xf numFmtId="165" fontId="4" fillId="28" borderId="26" xfId="1249" applyNumberFormat="1" applyFont="1" applyFill="1" applyBorder="1" applyAlignment="1" applyProtection="1">
      <alignment horizontal="center" vertical="center" wrapText="1"/>
      <protection hidden="1" locked="0"/>
    </xf>
    <xf numFmtId="165" fontId="4" fillId="28" borderId="26" xfId="1226" applyFont="1" applyFill="1" applyBorder="1" applyAlignment="1" applyProtection="1">
      <alignment horizontal="center" vertical="center" wrapText="1"/>
      <protection hidden="1" locked="0"/>
    </xf>
    <xf numFmtId="165" fontId="4" fillId="27" borderId="27" xfId="1226" applyFont="1" applyFill="1" applyBorder="1" applyAlignment="1" applyProtection="1">
      <alignment horizontal="center" vertical="center" wrapText="1"/>
      <protection hidden="1" locked="0"/>
    </xf>
    <xf numFmtId="165" fontId="4" fillId="27" borderId="30" xfId="1226" applyFont="1" applyFill="1" applyBorder="1" applyAlignment="1" applyProtection="1">
      <alignment horizontal="center" vertical="center" wrapText="1"/>
      <protection hidden="1" locked="0"/>
    </xf>
    <xf numFmtId="0" fontId="15" fillId="33" borderId="51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164" fontId="0" fillId="33" borderId="51" xfId="1227" applyNumberFormat="1" applyFont="1" applyFill="1" applyBorder="1" applyAlignment="1">
      <alignment vertical="center"/>
    </xf>
    <xf numFmtId="164" fontId="0" fillId="33" borderId="25" xfId="122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44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horizontal="center" vertical="center"/>
      <protection hidden="1" locked="0"/>
    </xf>
    <xf numFmtId="0" fontId="0" fillId="32" borderId="11" xfId="0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center" vertical="center"/>
      <protection hidden="1" locked="0"/>
    </xf>
    <xf numFmtId="2" fontId="0" fillId="34" borderId="11" xfId="0" applyNumberFormat="1" applyFill="1" applyBorder="1" applyAlignment="1" applyProtection="1">
      <alignment horizontal="center" vertical="center"/>
      <protection hidden="1" locked="0"/>
    </xf>
    <xf numFmtId="0" fontId="73" fillId="0" borderId="0" xfId="0" applyFont="1" applyAlignment="1">
      <alignment vertical="center"/>
    </xf>
    <xf numFmtId="0" fontId="6" fillId="30" borderId="0" xfId="0" applyFont="1" applyFill="1" applyBorder="1" applyAlignment="1" applyProtection="1">
      <alignment vertical="center" wrapText="1"/>
      <protection locked="0"/>
    </xf>
    <xf numFmtId="0" fontId="4" fillId="30" borderId="0" xfId="0" applyFont="1" applyFill="1" applyBorder="1" applyAlignment="1" applyProtection="1">
      <alignment vertical="center"/>
      <protection locked="0"/>
    </xf>
    <xf numFmtId="0" fontId="6" fillId="30" borderId="0" xfId="0" applyFont="1" applyFill="1" applyBorder="1" applyAlignment="1">
      <alignment vertical="center" wrapText="1"/>
    </xf>
    <xf numFmtId="0" fontId="6" fillId="27" borderId="30" xfId="0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43" fontId="4" fillId="27" borderId="42" xfId="18" applyFont="1" applyFill="1" applyBorder="1" applyAlignment="1">
      <alignment horizontal="center" vertical="center" wrapText="1"/>
    </xf>
    <xf numFmtId="43" fontId="4" fillId="27" borderId="54" xfId="18" applyFont="1" applyFill="1" applyBorder="1" applyAlignment="1">
      <alignment horizontal="center" vertical="center" wrapText="1"/>
    </xf>
    <xf numFmtId="43" fontId="6" fillId="27" borderId="39" xfId="18" applyFont="1" applyFill="1" applyBorder="1" applyAlignment="1">
      <alignment horizontal="center" vertical="center" wrapText="1"/>
    </xf>
    <xf numFmtId="167" fontId="4" fillId="27" borderId="54" xfId="16" applyNumberFormat="1" applyFont="1" applyFill="1" applyBorder="1" applyAlignment="1" applyProtection="1">
      <alignment horizontal="left" vertical="center" wrapText="1"/>
      <protection hidden="1" locked="0"/>
    </xf>
    <xf numFmtId="167" fontId="6" fillId="27" borderId="39" xfId="18" applyNumberFormat="1" applyFont="1" applyFill="1" applyBorder="1" applyAlignment="1">
      <alignment horizontal="center" vertical="center" wrapText="1"/>
    </xf>
    <xf numFmtId="167" fontId="4" fillId="27" borderId="37" xfId="18" applyNumberFormat="1" applyFont="1" applyFill="1" applyBorder="1" applyAlignment="1" applyProtection="1">
      <alignment horizontal="center" vertical="center" wrapText="1"/>
      <protection hidden="1" locked="0"/>
    </xf>
    <xf numFmtId="167" fontId="6" fillId="27" borderId="38" xfId="18" applyNumberFormat="1" applyFont="1" applyFill="1" applyBorder="1" applyAlignment="1">
      <alignment horizontal="center" vertical="center" wrapText="1"/>
    </xf>
    <xf numFmtId="0" fontId="4" fillId="30" borderId="31" xfId="0" applyFont="1" applyFill="1" applyBorder="1" applyAlignment="1">
      <alignment vertical="center"/>
    </xf>
    <xf numFmtId="165" fontId="4" fillId="27" borderId="37" xfId="1249" applyFont="1" applyFill="1" applyBorder="1" applyAlignment="1" applyProtection="1">
      <alignment horizontal="center" vertical="center" wrapText="1"/>
      <protection hidden="1" locked="0"/>
    </xf>
    <xf numFmtId="165" fontId="4" fillId="27" borderId="30" xfId="1249" applyNumberFormat="1" applyFont="1" applyFill="1" applyBorder="1" applyAlignment="1" applyProtection="1">
      <alignment horizontal="center" vertical="center" wrapText="1"/>
      <protection hidden="1" locked="0"/>
    </xf>
  </cellXfs>
  <cellStyles count="15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3 3" xfId="1242"/>
    <cellStyle name="Currency 2 3" xfId="1243"/>
    <cellStyle name="Normal 2 2 2" xfId="1244"/>
    <cellStyle name="Comma 2 3 2" xfId="1245"/>
    <cellStyle name="Comma 2 4" xfId="1246"/>
    <cellStyle name="Normal 3 2" xfId="1247"/>
    <cellStyle name="Comma 2 2 2" xfId="1248"/>
    <cellStyle name="Currency 2 2" xfId="1249"/>
    <cellStyle name="Normal 2 2 2 2" xfId="1250"/>
    <cellStyle name="Comma 2 4 2" xfId="1251"/>
    <cellStyle name="Percent 2" xfId="1252"/>
    <cellStyle name="Comma 2 2 2 2" xfId="1253"/>
    <cellStyle name="Comma 2 4 2 2" xfId="1254"/>
    <cellStyle name="Comma 4" xfId="1255"/>
    <cellStyle name="Normal 2 3" xfId="1256"/>
    <cellStyle name="Comma 2 5" xfId="1257"/>
    <cellStyle name="Comma 3 2" xfId="1258"/>
    <cellStyle name="Normal 5" xfId="1259"/>
    <cellStyle name="Comma 2 2 3" xfId="1260"/>
    <cellStyle name="Normal 2 2 3" xfId="1261"/>
    <cellStyle name="Currency 3 2" xfId="1262"/>
    <cellStyle name="Normal 2 3 2" xfId="1263"/>
    <cellStyle name="Comma 4 2" xfId="1264"/>
    <cellStyle name="Comma 4 3" xfId="1265"/>
    <cellStyle name="Comma 4 4" xfId="1266"/>
    <cellStyle name="Comma 4 5" xfId="1267"/>
    <cellStyle name="Обычный 3" xfId="1268"/>
    <cellStyle name="Normal 2 3 3" xfId="1269"/>
    <cellStyle name="Comma 4 6" xfId="1270"/>
    <cellStyle name="Comma 4 7" xfId="1271"/>
    <cellStyle name="Normal 6" xfId="1272"/>
    <cellStyle name="Virgül 2" xfId="1273"/>
    <cellStyle name="ParaBirimi 2" xfId="1274"/>
    <cellStyle name="Comma 4 8" xfId="1275"/>
    <cellStyle name="Normal 5 2" xfId="1276"/>
    <cellStyle name="Normal 28 2 2" xfId="1277"/>
    <cellStyle name="Comma 6" xfId="1278"/>
    <cellStyle name="Normal 24" xfId="1279"/>
    <cellStyle name="Normal 111" xfId="1280"/>
    <cellStyle name="Comma 100" xfId="1281"/>
    <cellStyle name="Comma 16 4 2" xfId="1282"/>
    <cellStyle name="Comma 2 6" xfId="1283"/>
    <cellStyle name="Comma 2 4 5 3" xfId="1284"/>
    <cellStyle name="Currency 2 4" xfId="1285"/>
    <cellStyle name="Hyperlink 2" xfId="1286"/>
    <cellStyle name="Hyperlink 4" xfId="1287"/>
    <cellStyle name="Normal 10 10 3" xfId="1288"/>
    <cellStyle name="Normal 110 2 2 2" xfId="1289"/>
    <cellStyle name="Normal 113 2 2 2 2" xfId="1290"/>
    <cellStyle name="Normal 114" xfId="1291"/>
    <cellStyle name="Normal 114 2 2" xfId="1292"/>
    <cellStyle name="Normal 126 2 2" xfId="1293"/>
    <cellStyle name="Normal 2 4" xfId="1294"/>
    <cellStyle name="Normal 2 10 2 2 2" xfId="1295"/>
    <cellStyle name="Normal 2 2 4" xfId="1296"/>
    <cellStyle name="Normal 2 2 2 9" xfId="1297"/>
    <cellStyle name="Normal 2 4 3 2" xfId="1298"/>
    <cellStyle name="Normal 270 2" xfId="1299"/>
    <cellStyle name="Normal 285" xfId="1300"/>
    <cellStyle name="Normal 3 4" xfId="1301"/>
    <cellStyle name="Normal 4 2" xfId="1302"/>
    <cellStyle name="Normal 6 2" xfId="1303"/>
    <cellStyle name="Normal 6 2 2 3" xfId="1304"/>
    <cellStyle name="Normal 6 52" xfId="1305"/>
    <cellStyle name="Percent 5 2 2 2 2 2" xfId="1306"/>
    <cellStyle name="Percent 5 2 2 3 2 2 2" xfId="1307"/>
    <cellStyle name="Comma 16 4" xfId="1308"/>
    <cellStyle name="Comma 16 4 3" xfId="1309"/>
    <cellStyle name="Normal 269" xfId="1310"/>
    <cellStyle name="Normal 269 2" xfId="1311"/>
    <cellStyle name="Normal 269 3" xfId="1312"/>
    <cellStyle name="Normal 270" xfId="1313"/>
    <cellStyle name="Normal 270 3" xfId="1314"/>
    <cellStyle name="Percent 5 2 2 3 2 2" xfId="1315"/>
    <cellStyle name="Percent 5 2 2 3 2 2 3" xfId="1316"/>
    <cellStyle name="Normal 2 3 4" xfId="1317"/>
    <cellStyle name="%20 - Vurgu1" xfId="1318"/>
    <cellStyle name="%20 - Vurgu1 2" xfId="1319"/>
    <cellStyle name="%20 - Vurgu2" xfId="1320"/>
    <cellStyle name="%20 - Vurgu2 2" xfId="1321"/>
    <cellStyle name="%20 - Vurgu3" xfId="1322"/>
    <cellStyle name="%20 - Vurgu3 2" xfId="1323"/>
    <cellStyle name="%20 - Vurgu4" xfId="1324"/>
    <cellStyle name="%20 - Vurgu4 2" xfId="1325"/>
    <cellStyle name="%20 - Vurgu5" xfId="1326"/>
    <cellStyle name="%20 - Vurgu5 2" xfId="1327"/>
    <cellStyle name="%20 - Vurgu6" xfId="1328"/>
    <cellStyle name="%20 - Vurgu6 2" xfId="1329"/>
    <cellStyle name="%40 - Vurgu1" xfId="1330"/>
    <cellStyle name="%40 - Vurgu1 2" xfId="1331"/>
    <cellStyle name="%40 - Vurgu2" xfId="1332"/>
    <cellStyle name="%40 - Vurgu2 2" xfId="1333"/>
    <cellStyle name="%40 - Vurgu3" xfId="1334"/>
    <cellStyle name="%40 - Vurgu3 2" xfId="1335"/>
    <cellStyle name="%40 - Vurgu4" xfId="1336"/>
    <cellStyle name="%40 - Vurgu4 2" xfId="1337"/>
    <cellStyle name="%40 - Vurgu5" xfId="1338"/>
    <cellStyle name="%40 - Vurgu5 2" xfId="1339"/>
    <cellStyle name="%40 - Vurgu6" xfId="1340"/>
    <cellStyle name="%40 - Vurgu6 2" xfId="1341"/>
    <cellStyle name="%60 - Vurgu1" xfId="1342"/>
    <cellStyle name="%60 - Vurgu1 2" xfId="1343"/>
    <cellStyle name="%60 - Vurgu2" xfId="1344"/>
    <cellStyle name="%60 - Vurgu2 2" xfId="1345"/>
    <cellStyle name="%60 - Vurgu3" xfId="1346"/>
    <cellStyle name="%60 - Vurgu3 2" xfId="1347"/>
    <cellStyle name="%60 - Vurgu4" xfId="1348"/>
    <cellStyle name="%60 - Vurgu4 2" xfId="1349"/>
    <cellStyle name="%60 - Vurgu5" xfId="1350"/>
    <cellStyle name="%60 - Vurgu5 2" xfId="1351"/>
    <cellStyle name="%60 - Vurgu6" xfId="1352"/>
    <cellStyle name="%60 - Vurgu6 2" xfId="1353"/>
    <cellStyle name="_akbankteklif27.10.05-teklif rev1" xfId="1354"/>
    <cellStyle name="_analiz" xfId="1355"/>
    <cellStyle name="_Kanatlı Alısveris merkezi mek taklif calısmarev1" xfId="1356"/>
    <cellStyle name="=C:\WINDOWS\SYSTEM32\COMMAND.COM" xfId="1357"/>
    <cellStyle name="•W_laroux" xfId="1358"/>
    <cellStyle name="Açıklama Metni" xfId="1359"/>
    <cellStyle name="Açıklama Metni 2" xfId="1360"/>
    <cellStyle name="Ana Başlık" xfId="1361"/>
    <cellStyle name="Ana Başlık 2" xfId="1362"/>
    <cellStyle name="args.style" xfId="1363"/>
    <cellStyle name="Bağlı Hücre" xfId="1364"/>
    <cellStyle name="Bağlı Hücre 2" xfId="1365"/>
    <cellStyle name="Başlık 1" xfId="1366"/>
    <cellStyle name="Başlık 1 2" xfId="1367"/>
    <cellStyle name="Başlık 2" xfId="1368"/>
    <cellStyle name="Başlık 2 2" xfId="1369"/>
    <cellStyle name="Başlık 3" xfId="1370"/>
    <cellStyle name="Başlık 3 2" xfId="1371"/>
    <cellStyle name="Başlık 4" xfId="1372"/>
    <cellStyle name="Başlık 4 2" xfId="1373"/>
    <cellStyle name="Border" xfId="1374"/>
    <cellStyle name="Calc Currency (0)" xfId="1375"/>
    <cellStyle name="Calc Currency (2)" xfId="1376"/>
    <cellStyle name="Calc Percent (0)" xfId="1377"/>
    <cellStyle name="Calc Percent (1)" xfId="1378"/>
    <cellStyle name="Calc Percent (2)" xfId="1379"/>
    <cellStyle name="Calc Units (0)" xfId="1380"/>
    <cellStyle name="Calc Units (1)" xfId="1381"/>
    <cellStyle name="Calc Units (2)" xfId="1382"/>
    <cellStyle name="Codice" xfId="1383"/>
    <cellStyle name="Comma  - Style1" xfId="1384"/>
    <cellStyle name="Comma  - Style2" xfId="1385"/>
    <cellStyle name="Comma  - Style3" xfId="1386"/>
    <cellStyle name="Comma  - Style4" xfId="1387"/>
    <cellStyle name="Comma  - Style5" xfId="1388"/>
    <cellStyle name="Comma  - Style6" xfId="1389"/>
    <cellStyle name="Comma  - Style7" xfId="1390"/>
    <cellStyle name="Comma  - Style8" xfId="1391"/>
    <cellStyle name="Comma [00]" xfId="1392"/>
    <cellStyle name="Comma0" xfId="1393"/>
    <cellStyle name="Copied" xfId="1394"/>
    <cellStyle name="COST1" xfId="1395"/>
    <cellStyle name="Currency [00]" xfId="1396"/>
    <cellStyle name="Currency0" xfId="1397"/>
    <cellStyle name="Çıkış" xfId="1398"/>
    <cellStyle name="Çıkış 2" xfId="1399"/>
    <cellStyle name="Date Short" xfId="1400"/>
    <cellStyle name="DELTA" xfId="1401"/>
    <cellStyle name="Dezimal [0]_laroux" xfId="1402"/>
    <cellStyle name="Dezimal_laroux" xfId="1403"/>
    <cellStyle name="Enter Currency (0)" xfId="1404"/>
    <cellStyle name="Enter Currency (2)" xfId="1405"/>
    <cellStyle name="Enter Units (0)" xfId="1406"/>
    <cellStyle name="Enter Units (1)" xfId="1407"/>
    <cellStyle name="Enter Units (2)" xfId="1408"/>
    <cellStyle name="Entered" xfId="1409"/>
    <cellStyle name="Euro" xfId="1410"/>
    <cellStyle name="Flag" xfId="1411"/>
    <cellStyle name="Giriş" xfId="1412"/>
    <cellStyle name="Giriş 2" xfId="1413"/>
    <cellStyle name="Grey" xfId="1414"/>
    <cellStyle name="Header1" xfId="1415"/>
    <cellStyle name="Header2" xfId="1416"/>
    <cellStyle name="Heading1" xfId="1417"/>
    <cellStyle name="Heading2" xfId="1418"/>
    <cellStyle name="Heading3" xfId="1419"/>
    <cellStyle name="Heading4" xfId="1420"/>
    <cellStyle name="Heading5" xfId="1421"/>
    <cellStyle name="Heading6" xfId="1422"/>
    <cellStyle name="Headline III" xfId="1423"/>
    <cellStyle name="Hesaplama" xfId="1424"/>
    <cellStyle name="Hesaplama 2" xfId="1425"/>
    <cellStyle name="Horizontal" xfId="1426"/>
    <cellStyle name="Input [yellow]" xfId="1427"/>
    <cellStyle name="Input Cells" xfId="1428"/>
    <cellStyle name="İşaretli Hücre" xfId="1429"/>
    <cellStyle name="İşaretli Hücre 2" xfId="1430"/>
    <cellStyle name="İyi" xfId="1431"/>
    <cellStyle name="İyi 2" xfId="1432"/>
    <cellStyle name="Kötü" xfId="1433"/>
    <cellStyle name="Kötü 2" xfId="1434"/>
    <cellStyle name="Link Currency (0)" xfId="1435"/>
    <cellStyle name="Link Currency (2)" xfId="1436"/>
    <cellStyle name="Link Units (0)" xfId="1437"/>
    <cellStyle name="Link Units (1)" xfId="1438"/>
    <cellStyle name="Link Units (2)" xfId="1439"/>
    <cellStyle name="Linked Cells" xfId="1440"/>
    <cellStyle name="Matrix" xfId="1441"/>
    <cellStyle name="Millares [0]_detalle" xfId="1442"/>
    <cellStyle name="Millares_Building Bld01 - Production - Str" xfId="1443"/>
    <cellStyle name="Milliers [0]_!!!GO" xfId="1444"/>
    <cellStyle name="Milliers_!!!GO" xfId="1445"/>
    <cellStyle name="Moneda [0]_detalle" xfId="1446"/>
    <cellStyle name="Moneda_detalle" xfId="1447"/>
    <cellStyle name="Monétaire [0]_!!!GO" xfId="1448"/>
    <cellStyle name="Monétaire_!!!GO" xfId="1449"/>
    <cellStyle name="MS_Arabic" xfId="1450"/>
    <cellStyle name="Normal - Style1" xfId="1451"/>
    <cellStyle name="Normal 109" xfId="1452"/>
    <cellStyle name="Normal 2 2 10" xfId="1453"/>
    <cellStyle name="Normal 7" xfId="1454"/>
    <cellStyle name="Normal 8" xfId="1455"/>
    <cellStyle name="Normal 9" xfId="1456"/>
    <cellStyle name="normálne_Tender_DURA_UK" xfId="1457"/>
    <cellStyle name="Not" xfId="1458"/>
    <cellStyle name="Not 2" xfId="1459"/>
    <cellStyle name="Nötr" xfId="1460"/>
    <cellStyle name="Nötr 2" xfId="1461"/>
    <cellStyle name="Numer katalog" xfId="1462"/>
    <cellStyle name="Œ…‹æØ‚è [0.00]_laroux" xfId="1463"/>
    <cellStyle name="Œ…‹æØ‚è_laroux" xfId="1464"/>
    <cellStyle name="Option" xfId="1465"/>
    <cellStyle name="OptionHeading" xfId="1466"/>
    <cellStyle name="per.style" xfId="1467"/>
    <cellStyle name="Percent [0]" xfId="1468"/>
    <cellStyle name="Percent [00]" xfId="1469"/>
    <cellStyle name="Percent [2]" xfId="1470"/>
    <cellStyle name="PrePop Currency (0)" xfId="1471"/>
    <cellStyle name="PrePop Currency (2)" xfId="1472"/>
    <cellStyle name="PrePop Units (0)" xfId="1473"/>
    <cellStyle name="PrePop Units (1)" xfId="1474"/>
    <cellStyle name="PrePop Units (2)" xfId="1475"/>
    <cellStyle name="Price" xfId="1476"/>
    <cellStyle name="pricing" xfId="1477"/>
    <cellStyle name="PSChar" xfId="1478"/>
    <cellStyle name="RevList" xfId="1479"/>
    <cellStyle name="Standard_Modul1" xfId="1480"/>
    <cellStyle name="Stil 1" xfId="1481"/>
    <cellStyle name="Stil 2" xfId="1482"/>
    <cellStyle name="Stil 3" xfId="1483"/>
    <cellStyle name="Stil 4" xfId="1484"/>
    <cellStyle name="Stil 5" xfId="1485"/>
    <cellStyle name="Stil 6" xfId="1486"/>
    <cellStyle name="SUAT1" xfId="1487"/>
    <cellStyle name="Subtotal" xfId="1488"/>
    <cellStyle name="Text Indent A" xfId="1489"/>
    <cellStyle name="Text Indent B" xfId="1490"/>
    <cellStyle name="Text Indent C" xfId="1491"/>
    <cellStyle name="Toplam" xfId="1492"/>
    <cellStyle name="Toplam 2" xfId="1493"/>
    <cellStyle name="Unit" xfId="1494"/>
    <cellStyle name="Update" xfId="1495"/>
    <cellStyle name="Uyarı Metni" xfId="1496"/>
    <cellStyle name="Uyarı Metni 2" xfId="1497"/>
    <cellStyle name="Vertical" xfId="1498"/>
    <cellStyle name="Virgül [0]_AD1" xfId="1499"/>
    <cellStyle name="Vurgu1" xfId="1500"/>
    <cellStyle name="Vurgu1 2" xfId="1501"/>
    <cellStyle name="Vurgu2" xfId="1502"/>
    <cellStyle name="Vurgu2 2" xfId="1503"/>
    <cellStyle name="Vurgu3" xfId="1504"/>
    <cellStyle name="Vurgu3 2" xfId="1505"/>
    <cellStyle name="Vurgu4" xfId="1506"/>
    <cellStyle name="Vurgu4 2" xfId="1507"/>
    <cellStyle name="Vurgu5" xfId="1508"/>
    <cellStyle name="Vurgu5 2" xfId="1509"/>
    <cellStyle name="Vurgu6" xfId="1510"/>
    <cellStyle name="Vurgu6 2" xfId="1511"/>
    <cellStyle name="Währung [0]_OF972A" xfId="1512"/>
    <cellStyle name="Währung_OF972A" xfId="1513"/>
    <cellStyle name="Обычный_ИБЭ Image 1x40" xfId="1514"/>
    <cellStyle name="표준_Initial BOQ for Tower 12  Podium" xfId="1515"/>
    <cellStyle name="標準_B1DIV5" xfId="1516"/>
    <cellStyle name="Normal 10" xfId="1517"/>
    <cellStyle name="Comma 3 3" xfId="151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OP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ummary"/>
      <sheetName val="HQBuilding"/>
      <sheetName val="FitOutHQBldg"/>
      <sheetName val="Security"/>
      <sheetName val="AutoMessengerSystem"/>
      <sheetName val="PASystem"/>
      <sheetName val="TelephoneSystem"/>
      <sheetName val="HQSpecialSystems"/>
      <sheetName val="WaterFeatures"/>
      <sheetName val="DealerRoom"/>
      <sheetName val="Services"/>
      <sheetName val="ACtoStairs"/>
      <sheetName val="GoodsDelivery"/>
      <sheetName val="ToiletPods"/>
      <sheetName val="HQBldgExtCladding"/>
      <sheetName val="GlazedSouthWall"/>
      <sheetName val="HQFFandE"/>
      <sheetName val="ConferenceCentre"/>
      <sheetName val="FitOutConfCentre"/>
      <sheetName val="ConfCentreSpecialSystems"/>
      <sheetName val="ConfCentreExtCladding"/>
      <sheetName val="ConfFFandE"/>
      <sheetName val="CarPark"/>
      <sheetName val="StatutoryCharges"/>
      <sheetName val="Drawingscover"/>
      <sheetName val="Drawings"/>
      <sheetName val="GFA HQ Building"/>
      <sheetName val="GFA Conference"/>
      <sheetName val="GeneralSummary"/>
      <sheetName val="ElementalSumma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P24"/>
  <sheetViews>
    <sheetView showGridLines="0" tabSelected="1" zoomScale="85" zoomScaleNormal="85" zoomScalePageLayoutView="70" workbookViewId="0" topLeftCell="A1">
      <selection activeCell="M20" sqref="M20"/>
    </sheetView>
  </sheetViews>
  <sheetFormatPr defaultColWidth="11.00390625" defaultRowHeight="15.75"/>
  <cols>
    <col min="1" max="1" width="3.375" style="150" customWidth="1"/>
    <col min="2" max="2" width="42.75390625" style="150" customWidth="1"/>
    <col min="3" max="3" width="6.25390625" style="267" customWidth="1"/>
    <col min="4" max="4" width="5.125" style="150" customWidth="1"/>
    <col min="5" max="5" width="29.25390625" style="150" customWidth="1"/>
    <col min="6" max="6" width="2.25390625" style="150" customWidth="1"/>
    <col min="7" max="7" width="13.875" style="150" customWidth="1"/>
    <col min="8" max="8" width="15.00390625" style="150" customWidth="1"/>
    <col min="9" max="9" width="2.25390625" style="150" customWidth="1"/>
    <col min="10" max="10" width="13.875" style="150" customWidth="1"/>
    <col min="11" max="11" width="15.00390625" style="150" customWidth="1"/>
    <col min="12" max="12" width="1.25" style="150" customWidth="1"/>
    <col min="13" max="13" width="13.875" style="150" customWidth="1"/>
    <col min="14" max="14" width="15.00390625" style="150" customWidth="1"/>
    <col min="15" max="16" width="14.00390625" style="150" bestFit="1" customWidth="1"/>
    <col min="17" max="16384" width="11.00390625" style="150" customWidth="1"/>
  </cols>
  <sheetData>
    <row r="2" spans="1:3" ht="17.4" customHeight="1">
      <c r="A2" s="265"/>
      <c r="B2" s="265" t="s">
        <v>75</v>
      </c>
      <c r="C2" s="266"/>
    </row>
    <row r="3" spans="1:15" ht="15.75">
      <c r="A3" s="135"/>
      <c r="O3" s="155"/>
    </row>
    <row r="4" spans="1:2" ht="16.2" thickBot="1">
      <c r="A4" s="135"/>
      <c r="B4" s="135" t="s">
        <v>204</v>
      </c>
    </row>
    <row r="5" spans="1:15" ht="16.2" thickBot="1">
      <c r="A5" s="135"/>
      <c r="G5" s="261" t="s">
        <v>72</v>
      </c>
      <c r="H5" s="262"/>
      <c r="J5" s="261" t="s">
        <v>73</v>
      </c>
      <c r="K5" s="262"/>
      <c r="M5" s="261" t="s">
        <v>74</v>
      </c>
      <c r="N5" s="262"/>
      <c r="O5" s="149"/>
    </row>
    <row r="6" spans="1:16" ht="16.2" thickBot="1">
      <c r="A6" s="136" t="s">
        <v>36</v>
      </c>
      <c r="B6" s="137"/>
      <c r="C6" s="268"/>
      <c r="D6" s="138"/>
      <c r="E6" s="138"/>
      <c r="G6" s="263">
        <v>61</v>
      </c>
      <c r="H6" s="264" t="s">
        <v>210</v>
      </c>
      <c r="J6" s="263">
        <v>84.4</v>
      </c>
      <c r="K6" s="264" t="s">
        <v>210</v>
      </c>
      <c r="M6" s="263">
        <v>156</v>
      </c>
      <c r="N6" s="264" t="s">
        <v>210</v>
      </c>
      <c r="O6" s="149"/>
      <c r="P6" s="149"/>
    </row>
    <row r="7" spans="1:16" ht="31.8" thickBot="1">
      <c r="A7" s="138"/>
      <c r="B7" s="138"/>
      <c r="C7" s="269" t="s">
        <v>52</v>
      </c>
      <c r="D7" s="138"/>
      <c r="E7" s="139" t="s">
        <v>28</v>
      </c>
      <c r="G7" s="154" t="s">
        <v>49</v>
      </c>
      <c r="H7" s="154" t="s">
        <v>50</v>
      </c>
      <c r="J7" s="154" t="s">
        <v>49</v>
      </c>
      <c r="K7" s="154" t="s">
        <v>50</v>
      </c>
      <c r="M7" s="154" t="s">
        <v>49</v>
      </c>
      <c r="N7" s="154" t="s">
        <v>50</v>
      </c>
      <c r="P7" s="149"/>
    </row>
    <row r="8" spans="1:14" ht="15.75">
      <c r="A8" s="140"/>
      <c r="B8" s="151" t="s">
        <v>61</v>
      </c>
      <c r="C8" s="270"/>
      <c r="D8" s="152"/>
      <c r="E8" s="153"/>
      <c r="G8" s="151"/>
      <c r="H8" s="159"/>
      <c r="J8" s="151"/>
      <c r="K8" s="159"/>
      <c r="M8" s="151"/>
      <c r="N8" s="159"/>
    </row>
    <row r="9" spans="1:14" ht="15.75">
      <c r="A9" s="141">
        <v>1</v>
      </c>
      <c r="B9" s="140" t="s">
        <v>69</v>
      </c>
      <c r="C9" s="271"/>
      <c r="D9" s="140"/>
      <c r="E9" s="143">
        <f>'1-APARTMENT TYPE 1'!J4</f>
        <v>0</v>
      </c>
      <c r="G9" s="142">
        <f>E9/$G$6</f>
        <v>0</v>
      </c>
      <c r="H9" s="160" t="e">
        <f>E9/$E$14</f>
        <v>#DIV/0!</v>
      </c>
      <c r="J9" s="142"/>
      <c r="K9" s="160"/>
      <c r="M9" s="142"/>
      <c r="N9" s="160"/>
    </row>
    <row r="10" spans="1:14" ht="15.75">
      <c r="A10" s="141">
        <v>2</v>
      </c>
      <c r="B10" s="140" t="s">
        <v>70</v>
      </c>
      <c r="C10" s="271"/>
      <c r="D10" s="140"/>
      <c r="E10" s="143">
        <f>'2-APARTMENT TYPE 2'!J4</f>
        <v>0</v>
      </c>
      <c r="G10" s="142"/>
      <c r="H10" s="160"/>
      <c r="J10" s="142">
        <f>E10/J6</f>
        <v>0</v>
      </c>
      <c r="K10" s="160" t="e">
        <f>E10/$E$14</f>
        <v>#DIV/0!</v>
      </c>
      <c r="M10" s="142"/>
      <c r="N10" s="160"/>
    </row>
    <row r="11" spans="1:14" ht="16.2" thickBot="1">
      <c r="A11" s="141">
        <v>3</v>
      </c>
      <c r="B11" s="140" t="s">
        <v>71</v>
      </c>
      <c r="C11" s="271"/>
      <c r="D11" s="140"/>
      <c r="E11" s="143">
        <f>'3-APARTMENT TYPE 5'!J4</f>
        <v>0</v>
      </c>
      <c r="G11" s="161"/>
      <c r="H11" s="162"/>
      <c r="J11" s="161"/>
      <c r="K11" s="162"/>
      <c r="M11" s="161">
        <f>E11/M6</f>
        <v>0</v>
      </c>
      <c r="N11" s="162" t="e">
        <f>E11/$E$14</f>
        <v>#DIV/0!</v>
      </c>
    </row>
    <row r="12" spans="1:14" ht="15.75">
      <c r="A12" s="141">
        <v>4</v>
      </c>
      <c r="B12" s="140" t="s">
        <v>208</v>
      </c>
      <c r="C12" s="271"/>
      <c r="D12" s="140"/>
      <c r="E12" s="143">
        <f>'4-ADDITIONAL WORKS'!J4</f>
        <v>0</v>
      </c>
      <c r="G12"/>
      <c r="H12"/>
      <c r="I12"/>
      <c r="J12"/>
      <c r="K12"/>
      <c r="L12"/>
      <c r="M12"/>
      <c r="N12"/>
    </row>
    <row r="13" spans="1:14" ht="15.75">
      <c r="A13" s="141"/>
      <c r="B13" s="140"/>
      <c r="C13" s="271"/>
      <c r="D13" s="140"/>
      <c r="E13" s="143"/>
      <c r="G13"/>
      <c r="H13"/>
      <c r="I13"/>
      <c r="J13"/>
      <c r="K13"/>
      <c r="L13"/>
      <c r="M13"/>
      <c r="N13"/>
    </row>
    <row r="14" spans="1:14" ht="15.75">
      <c r="A14" s="141"/>
      <c r="B14" s="144" t="s">
        <v>19</v>
      </c>
      <c r="C14" s="271"/>
      <c r="D14" s="140"/>
      <c r="E14" s="145">
        <f>SUM(E9:E12)</f>
        <v>0</v>
      </c>
      <c r="G14"/>
      <c r="H14"/>
      <c r="I14"/>
      <c r="J14"/>
      <c r="K14"/>
      <c r="L14"/>
      <c r="M14"/>
      <c r="N14"/>
    </row>
    <row r="15" spans="1:14" ht="15.75">
      <c r="A15" s="141"/>
      <c r="B15" s="144"/>
      <c r="C15" s="271"/>
      <c r="D15" s="140"/>
      <c r="E15" s="145"/>
      <c r="G15"/>
      <c r="H15"/>
      <c r="I15"/>
      <c r="J15"/>
      <c r="K15"/>
      <c r="L15"/>
      <c r="M15"/>
      <c r="N15"/>
    </row>
    <row r="16" spans="1:14" ht="15.75">
      <c r="A16" s="141"/>
      <c r="B16" s="140" t="s">
        <v>12</v>
      </c>
      <c r="C16" s="273">
        <v>2.45</v>
      </c>
      <c r="D16" s="140"/>
      <c r="E16" s="140"/>
      <c r="G16"/>
      <c r="H16"/>
      <c r="I16"/>
      <c r="J16"/>
      <c r="K16"/>
      <c r="L16"/>
      <c r="M16"/>
      <c r="N16"/>
    </row>
    <row r="17" spans="1:14" ht="18.6" thickBot="1">
      <c r="A17" s="146"/>
      <c r="B17" s="147"/>
      <c r="C17" s="272"/>
      <c r="D17" s="147"/>
      <c r="E17" s="148">
        <f>E14*C16</f>
        <v>0</v>
      </c>
      <c r="G17"/>
      <c r="H17"/>
      <c r="I17"/>
      <c r="J17"/>
      <c r="K17"/>
      <c r="L17"/>
      <c r="M17"/>
      <c r="N17"/>
    </row>
    <row r="19" spans="7:14" ht="15.75">
      <c r="G19" s="149"/>
      <c r="H19" s="149"/>
      <c r="J19" s="149"/>
      <c r="K19" s="149"/>
      <c r="M19" s="149"/>
      <c r="N19" s="149"/>
    </row>
    <row r="21" ht="15.75">
      <c r="B21" s="274" t="s">
        <v>206</v>
      </c>
    </row>
    <row r="22" ht="15.75">
      <c r="B22" s="274" t="s">
        <v>205</v>
      </c>
    </row>
    <row r="23" ht="15.75">
      <c r="B23" s="274" t="s">
        <v>209</v>
      </c>
    </row>
    <row r="24" ht="15.75">
      <c r="B24" s="274"/>
    </row>
  </sheetData>
  <sheetProtection algorithmName="SHA-512" hashValue="Z0kAd112XTSJL0iBKcPKK7NxbjAo5zk/DMWbTMsyNub5vyQrC2814h3i+pMJKoJATRuTiki4wMc/9QVGQWWK2A==" saltValue="4bYpviz9l2C5e2APVs1Xpg==" spinCount="100000" sheet="1" objects="1" scenarios="1"/>
  <printOptions/>
  <pageMargins left="0.25" right="0.25" top="0.75" bottom="0.75" header="0.3" footer="0.3"/>
  <pageSetup fitToHeight="1" fitToWidth="1" horizontalDpi="600" verticalDpi="600" orientation="portrait" paperSize="8" r:id="rId1"/>
  <headerFooter>
    <oddHeader>&amp;L&amp;"Calibri,Regular"&amp;K000000LE MERIDIEN BATUMI&amp;C&amp;"Calibri,Regular"&amp;K000000BoQ</oddHeader>
    <oddFooter>&amp;L&amp;"Calibri,Regular"&amp;K000000For any queries please contact at:    cmc@cmconsulting.ge &amp;R&amp;"Calibri,Regular"&amp;K000000&amp;N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LW127"/>
  <sheetViews>
    <sheetView zoomScaleSheetLayoutView="85" workbookViewId="0" topLeftCell="A1">
      <selection activeCell="E13" sqref="E13"/>
    </sheetView>
  </sheetViews>
  <sheetFormatPr defaultColWidth="8.75390625" defaultRowHeight="15.75" outlineLevelRow="1"/>
  <cols>
    <col min="1" max="1" width="4.375" style="134" customWidth="1"/>
    <col min="2" max="2" width="11.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 t="str">
        <f>TOTAL!B2</f>
        <v>APARTMENT 13th FLOOR MOCK-UP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69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0.8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0.8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K125</f>
        <v>0</v>
      </c>
      <c r="K4" s="187">
        <f>J4*L4</f>
        <v>0</v>
      </c>
      <c r="L4" s="186">
        <f>TOTAL!C16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0.8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1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0.8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0.8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57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 t="s">
        <v>112</v>
      </c>
      <c r="C12" s="110" t="s">
        <v>113</v>
      </c>
      <c r="D12" s="111" t="s">
        <v>29</v>
      </c>
      <c r="E12" s="112"/>
      <c r="F12" s="113">
        <v>55.9</v>
      </c>
      <c r="G12" s="197"/>
      <c r="H12" s="114"/>
      <c r="I12" s="215">
        <f>P12/$L$4</f>
        <v>0</v>
      </c>
      <c r="J12" s="114">
        <f>F12*I12</f>
        <v>0</v>
      </c>
      <c r="K12" s="114">
        <f>H12+J12</f>
        <v>0</v>
      </c>
      <c r="L12" s="115">
        <f>SUM(K12:K15)</f>
        <v>0</v>
      </c>
      <c r="M12" s="115">
        <f>L12/F12</f>
        <v>0</v>
      </c>
      <c r="N12" s="116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 t="s">
        <v>62</v>
      </c>
      <c r="D13" s="120" t="s">
        <v>29</v>
      </c>
      <c r="E13" s="121">
        <v>1.05</v>
      </c>
      <c r="F13" s="122">
        <f>E13*F12</f>
        <v>58.695</v>
      </c>
      <c r="G13" s="198">
        <f>O13/$L$4</f>
        <v>0</v>
      </c>
      <c r="H13" s="123">
        <f>F13*G13</f>
        <v>0</v>
      </c>
      <c r="I13" s="216"/>
      <c r="J13" s="123"/>
      <c r="K13" s="123">
        <f aca="true" t="shared" si="0" ref="K13:K15">H13+J13</f>
        <v>0</v>
      </c>
      <c r="L13" s="124"/>
      <c r="M13" s="124"/>
      <c r="N13" s="125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 t="s">
        <v>63</v>
      </c>
      <c r="D14" s="120" t="s">
        <v>29</v>
      </c>
      <c r="E14" s="121">
        <v>1.05</v>
      </c>
      <c r="F14" s="122">
        <f>E14*F12</f>
        <v>58.695</v>
      </c>
      <c r="G14" s="198">
        <f>O14/$L$4</f>
        <v>0</v>
      </c>
      <c r="H14" s="123">
        <f>F14*G14</f>
        <v>0</v>
      </c>
      <c r="I14" s="216"/>
      <c r="J14" s="123"/>
      <c r="K14" s="123">
        <f t="shared" si="0"/>
        <v>0</v>
      </c>
      <c r="L14" s="124"/>
      <c r="M14" s="124"/>
      <c r="N14" s="125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 t="s">
        <v>41</v>
      </c>
      <c r="D15" s="120"/>
      <c r="E15" s="121">
        <v>1</v>
      </c>
      <c r="F15" s="122">
        <f>E15*F12</f>
        <v>55.9</v>
      </c>
      <c r="G15" s="198">
        <f>O15/$L$4</f>
        <v>0</v>
      </c>
      <c r="H15" s="123">
        <f>F15*G15</f>
        <v>0</v>
      </c>
      <c r="I15" s="216"/>
      <c r="J15" s="123"/>
      <c r="K15" s="123">
        <f t="shared" si="0"/>
        <v>0</v>
      </c>
      <c r="L15" s="128"/>
      <c r="M15" s="128"/>
      <c r="N15" s="125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 t="s">
        <v>117</v>
      </c>
      <c r="C16" s="41" t="s">
        <v>114</v>
      </c>
      <c r="D16" s="38" t="s">
        <v>29</v>
      </c>
      <c r="E16" s="5"/>
      <c r="F16" s="6">
        <v>5.1</v>
      </c>
      <c r="G16" s="199"/>
      <c r="H16" s="21"/>
      <c r="I16" s="217">
        <f>P16/$L$4</f>
        <v>0</v>
      </c>
      <c r="J16" s="21">
        <f>F16*I16</f>
        <v>0</v>
      </c>
      <c r="K16" s="14">
        <f aca="true" t="shared" si="1" ref="K16:K19">H16+J16</f>
        <v>0</v>
      </c>
      <c r="L16" s="27">
        <f>SUM(K16:K19)</f>
        <v>0</v>
      </c>
      <c r="M16" s="27">
        <f>L16/F16</f>
        <v>0</v>
      </c>
      <c r="N16" s="36"/>
      <c r="O16" s="239"/>
      <c r="P16" s="252"/>
    </row>
    <row r="17" spans="1:16" s="57" customFormat="1" ht="12" customHeight="1">
      <c r="A17" s="131"/>
      <c r="B17" s="131"/>
      <c r="C17" s="44" t="s">
        <v>39</v>
      </c>
      <c r="D17" s="39" t="s">
        <v>33</v>
      </c>
      <c r="E17" s="2">
        <v>6</v>
      </c>
      <c r="F17" s="3">
        <f>E17*F16</f>
        <v>30.599999999999998</v>
      </c>
      <c r="G17" s="200">
        <f>O17/$L$4</f>
        <v>0</v>
      </c>
      <c r="H17" s="23">
        <f>F17*G17</f>
        <v>0</v>
      </c>
      <c r="I17" s="218"/>
      <c r="J17" s="23"/>
      <c r="K17" s="15">
        <f t="shared" si="1"/>
        <v>0</v>
      </c>
      <c r="L17" s="18"/>
      <c r="M17" s="18"/>
      <c r="N17" s="37"/>
      <c r="O17" s="240"/>
      <c r="P17" s="253"/>
    </row>
    <row r="18" spans="1:16" s="57" customFormat="1" ht="12" customHeight="1">
      <c r="A18" s="131"/>
      <c r="B18" s="131"/>
      <c r="C18" s="44" t="s">
        <v>76</v>
      </c>
      <c r="D18" s="39" t="s">
        <v>29</v>
      </c>
      <c r="E18" s="2">
        <v>1.05</v>
      </c>
      <c r="F18" s="3">
        <f>E18*F16</f>
        <v>5.3549999999999995</v>
      </c>
      <c r="G18" s="200">
        <f>O18/$L$4</f>
        <v>0</v>
      </c>
      <c r="H18" s="23">
        <f>F18*G18</f>
        <v>0</v>
      </c>
      <c r="I18" s="218"/>
      <c r="J18" s="23"/>
      <c r="K18" s="15">
        <f t="shared" si="1"/>
        <v>0</v>
      </c>
      <c r="L18" s="18"/>
      <c r="M18" s="18"/>
      <c r="N18" s="37"/>
      <c r="O18" s="240"/>
      <c r="P18" s="253"/>
    </row>
    <row r="19" spans="1:16" s="57" customFormat="1" ht="12" customHeight="1" thickBot="1">
      <c r="A19" s="132"/>
      <c r="B19" s="132"/>
      <c r="C19" s="44" t="s">
        <v>41</v>
      </c>
      <c r="D19" s="39"/>
      <c r="E19" s="2">
        <v>1</v>
      </c>
      <c r="F19" s="3">
        <f>E19*F16</f>
        <v>5.1</v>
      </c>
      <c r="G19" s="200">
        <f>O19/$L$4</f>
        <v>0</v>
      </c>
      <c r="H19" s="23">
        <f>F19*G19</f>
        <v>0</v>
      </c>
      <c r="I19" s="218"/>
      <c r="J19" s="23"/>
      <c r="K19" s="15">
        <f t="shared" si="1"/>
        <v>0</v>
      </c>
      <c r="L19" s="19"/>
      <c r="M19" s="19"/>
      <c r="N19" s="37"/>
      <c r="O19" s="240"/>
      <c r="P19" s="253"/>
    </row>
    <row r="20" spans="1:17" ht="12" customHeight="1">
      <c r="A20" s="69">
        <v>3</v>
      </c>
      <c r="B20" s="69" t="s">
        <v>118</v>
      </c>
      <c r="C20" s="41" t="s">
        <v>77</v>
      </c>
      <c r="D20" s="38" t="s">
        <v>35</v>
      </c>
      <c r="E20" s="5"/>
      <c r="F20" s="6">
        <v>39.2</v>
      </c>
      <c r="G20" s="199"/>
      <c r="H20" s="81"/>
      <c r="I20" s="217">
        <f>P20/$L$4</f>
        <v>0</v>
      </c>
      <c r="J20" s="6">
        <f>F20*I20</f>
        <v>0</v>
      </c>
      <c r="K20" s="6">
        <f>J20+H20</f>
        <v>0</v>
      </c>
      <c r="L20" s="27">
        <f>SUM(K20:K23)</f>
        <v>0</v>
      </c>
      <c r="M20" s="27">
        <f>L20/F20</f>
        <v>0</v>
      </c>
      <c r="N20" s="36"/>
      <c r="O20" s="215"/>
      <c r="P20" s="252"/>
      <c r="Q20" s="73"/>
    </row>
    <row r="21" spans="1:17" ht="12" customHeight="1">
      <c r="A21" s="9"/>
      <c r="B21" s="9"/>
      <c r="C21" s="44" t="s">
        <v>56</v>
      </c>
      <c r="D21" s="39" t="s">
        <v>35</v>
      </c>
      <c r="E21" s="2">
        <v>1.05</v>
      </c>
      <c r="F21" s="3">
        <f>E21*F20</f>
        <v>41.160000000000004</v>
      </c>
      <c r="G21" s="200">
        <f>O21/$L$4</f>
        <v>0</v>
      </c>
      <c r="H21" s="23">
        <f>F21*G21</f>
        <v>0</v>
      </c>
      <c r="I21" s="218"/>
      <c r="J21" s="23"/>
      <c r="K21" s="15">
        <f>H21+J21</f>
        <v>0</v>
      </c>
      <c r="L21" s="18"/>
      <c r="M21" s="18"/>
      <c r="N21" s="37"/>
      <c r="O21" s="241"/>
      <c r="P21" s="254"/>
      <c r="Q21" s="73"/>
    </row>
    <row r="22" spans="1:17" ht="12" customHeight="1">
      <c r="A22" s="71"/>
      <c r="B22" s="71"/>
      <c r="C22" s="44" t="s">
        <v>39</v>
      </c>
      <c r="D22" s="39" t="s">
        <v>34</v>
      </c>
      <c r="E22" s="2">
        <v>0.6</v>
      </c>
      <c r="F22" s="3">
        <f>E22*F20</f>
        <v>23.52</v>
      </c>
      <c r="G22" s="200">
        <f>O22/$L$4</f>
        <v>0</v>
      </c>
      <c r="H22" s="23">
        <f>F22*G22</f>
        <v>0</v>
      </c>
      <c r="I22" s="219"/>
      <c r="J22" s="22"/>
      <c r="K22" s="15">
        <f>H22+J22</f>
        <v>0</v>
      </c>
      <c r="L22" s="18"/>
      <c r="M22" s="18"/>
      <c r="N22" s="37"/>
      <c r="O22" s="241"/>
      <c r="P22" s="255"/>
      <c r="Q22" s="73"/>
    </row>
    <row r="23" spans="1:17" ht="12" customHeight="1" thickBot="1">
      <c r="A23" s="71"/>
      <c r="B23" s="71"/>
      <c r="C23" s="44" t="s">
        <v>53</v>
      </c>
      <c r="D23" s="39"/>
      <c r="E23" s="2">
        <v>1</v>
      </c>
      <c r="F23" s="3">
        <f>E23*F20</f>
        <v>39.2</v>
      </c>
      <c r="G23" s="200">
        <f>O23/$L$4</f>
        <v>0</v>
      </c>
      <c r="H23" s="23">
        <f>F23*G23</f>
        <v>0</v>
      </c>
      <c r="I23" s="219"/>
      <c r="J23" s="22"/>
      <c r="K23" s="15">
        <f>H23+J23</f>
        <v>0</v>
      </c>
      <c r="L23" s="18"/>
      <c r="M23" s="18"/>
      <c r="N23" s="37"/>
      <c r="O23" s="241"/>
      <c r="P23" s="255"/>
      <c r="Q23" s="73"/>
    </row>
    <row r="24" spans="1:17" ht="19.5" customHeight="1" thickBot="1">
      <c r="A24" s="170" t="s">
        <v>58</v>
      </c>
      <c r="B24" s="170"/>
      <c r="C24" s="170"/>
      <c r="D24" s="170"/>
      <c r="E24" s="170"/>
      <c r="F24" s="170"/>
      <c r="G24" s="196"/>
      <c r="H24" s="170"/>
      <c r="I24" s="196"/>
      <c r="J24" s="170"/>
      <c r="K24" s="170"/>
      <c r="L24" s="170"/>
      <c r="M24" s="171"/>
      <c r="N24" s="58"/>
      <c r="O24" s="242"/>
      <c r="P24" s="256"/>
      <c r="Q24" s="73"/>
    </row>
    <row r="25" spans="1:17" ht="12" customHeight="1">
      <c r="A25" s="69">
        <v>4</v>
      </c>
      <c r="B25" s="69" t="s">
        <v>125</v>
      </c>
      <c r="C25" s="41" t="s">
        <v>144</v>
      </c>
      <c r="D25" s="38" t="s">
        <v>29</v>
      </c>
      <c r="E25" s="5"/>
      <c r="F25" s="6">
        <v>10.8</v>
      </c>
      <c r="G25" s="199"/>
      <c r="H25" s="81"/>
      <c r="I25" s="220">
        <f>P25/$L$4</f>
        <v>0</v>
      </c>
      <c r="J25" s="82">
        <f>F25*I25</f>
        <v>0</v>
      </c>
      <c r="K25" s="83">
        <f>J25+H25</f>
        <v>0</v>
      </c>
      <c r="L25" s="83">
        <f>SUM(K25:K28)</f>
        <v>0</v>
      </c>
      <c r="M25" s="83">
        <f>L25/F25</f>
        <v>0</v>
      </c>
      <c r="N25" s="36"/>
      <c r="O25" s="215"/>
      <c r="P25" s="257"/>
      <c r="Q25" s="73"/>
    </row>
    <row r="26" spans="1:17" ht="12" customHeight="1">
      <c r="A26" s="71"/>
      <c r="B26" s="71"/>
      <c r="C26" s="44" t="s">
        <v>60</v>
      </c>
      <c r="D26" s="39" t="s">
        <v>29</v>
      </c>
      <c r="E26" s="2">
        <v>1.05</v>
      </c>
      <c r="F26" s="3">
        <f>E26*F25</f>
        <v>11.340000000000002</v>
      </c>
      <c r="G26" s="200">
        <f>O26/$L$4</f>
        <v>0</v>
      </c>
      <c r="H26" s="84">
        <f>F26*G26</f>
        <v>0</v>
      </c>
      <c r="I26" s="219"/>
      <c r="J26" s="22"/>
      <c r="K26" s="85">
        <f aca="true" t="shared" si="2" ref="K26:K52">H26+J26</f>
        <v>0</v>
      </c>
      <c r="L26" s="18"/>
      <c r="M26" s="18"/>
      <c r="N26" s="37"/>
      <c r="O26" s="241"/>
      <c r="P26" s="255"/>
      <c r="Q26" s="73"/>
    </row>
    <row r="27" spans="1:17" ht="12" customHeight="1">
      <c r="A27" s="71"/>
      <c r="B27" s="71"/>
      <c r="C27" s="44" t="s">
        <v>149</v>
      </c>
      <c r="D27" s="39" t="s">
        <v>29</v>
      </c>
      <c r="E27" s="2">
        <v>1.05</v>
      </c>
      <c r="F27" s="3">
        <f>F25*E27</f>
        <v>11.340000000000002</v>
      </c>
      <c r="G27" s="200">
        <f>O27/$L$4</f>
        <v>0</v>
      </c>
      <c r="H27" s="84">
        <f>F27*G27</f>
        <v>0</v>
      </c>
      <c r="I27" s="219"/>
      <c r="J27" s="22"/>
      <c r="K27" s="85">
        <f t="shared" si="2"/>
        <v>0</v>
      </c>
      <c r="L27" s="18"/>
      <c r="M27" s="18"/>
      <c r="N27" s="37"/>
      <c r="O27" s="241"/>
      <c r="P27" s="255"/>
      <c r="Q27" s="73"/>
    </row>
    <row r="28" spans="1:17" ht="12" customHeight="1" thickBot="1">
      <c r="A28" s="71"/>
      <c r="B28" s="71"/>
      <c r="C28" s="44" t="s">
        <v>53</v>
      </c>
      <c r="D28" s="39" t="s">
        <v>29</v>
      </c>
      <c r="E28" s="2">
        <v>1</v>
      </c>
      <c r="F28" s="3">
        <f>E28*F25</f>
        <v>10.8</v>
      </c>
      <c r="G28" s="200">
        <f>O28/$L$4</f>
        <v>0</v>
      </c>
      <c r="H28" s="84">
        <f>F28*G28</f>
        <v>0</v>
      </c>
      <c r="I28" s="219"/>
      <c r="J28" s="22"/>
      <c r="K28" s="85">
        <f t="shared" si="2"/>
        <v>0</v>
      </c>
      <c r="L28" s="18"/>
      <c r="M28" s="18"/>
      <c r="N28" s="37"/>
      <c r="O28" s="241"/>
      <c r="P28" s="255"/>
      <c r="Q28" s="73"/>
    </row>
    <row r="29" spans="1:17" ht="12" customHeight="1">
      <c r="A29" s="69">
        <v>5</v>
      </c>
      <c r="B29" s="69" t="s">
        <v>126</v>
      </c>
      <c r="C29" s="41" t="s">
        <v>144</v>
      </c>
      <c r="D29" s="38" t="s">
        <v>29</v>
      </c>
      <c r="E29" s="5"/>
      <c r="F29" s="6">
        <v>7.6</v>
      </c>
      <c r="G29" s="199"/>
      <c r="H29" s="81"/>
      <c r="I29" s="220">
        <f>P29/$L$4</f>
        <v>0</v>
      </c>
      <c r="J29" s="82">
        <f>F29*I29</f>
        <v>0</v>
      </c>
      <c r="K29" s="83">
        <f>J29+H29</f>
        <v>0</v>
      </c>
      <c r="L29" s="83">
        <f>SUM(K29:K32)</f>
        <v>0</v>
      </c>
      <c r="M29" s="83">
        <f>L29/F29</f>
        <v>0</v>
      </c>
      <c r="N29" s="36"/>
      <c r="O29" s="215"/>
      <c r="P29" s="257"/>
      <c r="Q29" s="73"/>
    </row>
    <row r="30" spans="1:17" ht="12" customHeight="1">
      <c r="A30" s="71"/>
      <c r="B30" s="71"/>
      <c r="C30" s="44" t="s">
        <v>60</v>
      </c>
      <c r="D30" s="39" t="s">
        <v>29</v>
      </c>
      <c r="E30" s="2">
        <v>1.05</v>
      </c>
      <c r="F30" s="3">
        <f>E30*F29</f>
        <v>7.9799999999999995</v>
      </c>
      <c r="G30" s="200">
        <f>O30/$L$4</f>
        <v>0</v>
      </c>
      <c r="H30" s="84">
        <f>F30*G30</f>
        <v>0</v>
      </c>
      <c r="I30" s="219"/>
      <c r="J30" s="22"/>
      <c r="K30" s="85">
        <f aca="true" t="shared" si="3" ref="K30:K32">H30+J30</f>
        <v>0</v>
      </c>
      <c r="L30" s="18"/>
      <c r="M30" s="18"/>
      <c r="N30" s="37"/>
      <c r="O30" s="241"/>
      <c r="P30" s="255"/>
      <c r="Q30" s="73"/>
    </row>
    <row r="31" spans="1:17" ht="12" customHeight="1">
      <c r="A31" s="71"/>
      <c r="B31" s="71"/>
      <c r="C31" s="44" t="s">
        <v>149</v>
      </c>
      <c r="D31" s="39" t="s">
        <v>29</v>
      </c>
      <c r="E31" s="2">
        <v>1.05</v>
      </c>
      <c r="F31" s="3">
        <f>F29*E31</f>
        <v>7.9799999999999995</v>
      </c>
      <c r="G31" s="200">
        <f>O31/$L$4</f>
        <v>0</v>
      </c>
      <c r="H31" s="84">
        <f>F31*G31</f>
        <v>0</v>
      </c>
      <c r="I31" s="219"/>
      <c r="J31" s="22"/>
      <c r="K31" s="85">
        <f t="shared" si="3"/>
        <v>0</v>
      </c>
      <c r="L31" s="18"/>
      <c r="M31" s="18"/>
      <c r="N31" s="37"/>
      <c r="O31" s="241"/>
      <c r="P31" s="255"/>
      <c r="Q31" s="73"/>
    </row>
    <row r="32" spans="1:17" ht="12" customHeight="1" thickBot="1">
      <c r="A32" s="71"/>
      <c r="B32" s="71"/>
      <c r="C32" s="44" t="s">
        <v>53</v>
      </c>
      <c r="D32" s="39" t="s">
        <v>29</v>
      </c>
      <c r="E32" s="2">
        <v>1</v>
      </c>
      <c r="F32" s="3">
        <f>E32*F29</f>
        <v>7.6</v>
      </c>
      <c r="G32" s="200">
        <f>O32/$L$4</f>
        <v>0</v>
      </c>
      <c r="H32" s="84">
        <f>F32*G32</f>
        <v>0</v>
      </c>
      <c r="I32" s="219"/>
      <c r="J32" s="22"/>
      <c r="K32" s="85">
        <f t="shared" si="3"/>
        <v>0</v>
      </c>
      <c r="L32" s="18"/>
      <c r="M32" s="18"/>
      <c r="N32" s="37"/>
      <c r="O32" s="241"/>
      <c r="P32" s="255"/>
      <c r="Q32" s="73"/>
    </row>
    <row r="33" spans="1:17" ht="12" customHeight="1">
      <c r="A33" s="69">
        <v>6</v>
      </c>
      <c r="B33" s="69" t="s">
        <v>127</v>
      </c>
      <c r="C33" s="41" t="s">
        <v>66</v>
      </c>
      <c r="D33" s="38" t="s">
        <v>29</v>
      </c>
      <c r="E33" s="5"/>
      <c r="F33" s="6">
        <v>5.9</v>
      </c>
      <c r="G33" s="199"/>
      <c r="H33" s="81"/>
      <c r="I33" s="220">
        <f>P33/$L$4</f>
        <v>0</v>
      </c>
      <c r="J33" s="82">
        <f>F33*I33</f>
        <v>0</v>
      </c>
      <c r="K33" s="83">
        <f>J33+H33</f>
        <v>0</v>
      </c>
      <c r="L33" s="83">
        <f>SUM(K33:K36)</f>
        <v>0</v>
      </c>
      <c r="M33" s="83">
        <f>L33/F33</f>
        <v>0</v>
      </c>
      <c r="N33" s="36"/>
      <c r="O33" s="215"/>
      <c r="P33" s="257"/>
      <c r="Q33" s="73"/>
    </row>
    <row r="34" spans="1:17" ht="12" customHeight="1">
      <c r="A34" s="71"/>
      <c r="B34" s="71"/>
      <c r="C34" s="44" t="s">
        <v>60</v>
      </c>
      <c r="D34" s="39" t="s">
        <v>29</v>
      </c>
      <c r="E34" s="2">
        <v>1.05</v>
      </c>
      <c r="F34" s="3">
        <f>E34*F33</f>
        <v>6.195</v>
      </c>
      <c r="G34" s="200">
        <f>O34/$L$4</f>
        <v>0</v>
      </c>
      <c r="H34" s="84">
        <f>F34*G34</f>
        <v>0</v>
      </c>
      <c r="I34" s="219"/>
      <c r="J34" s="22"/>
      <c r="K34" s="85">
        <f aca="true" t="shared" si="4" ref="K34:K48">H34+J34</f>
        <v>0</v>
      </c>
      <c r="L34" s="18"/>
      <c r="M34" s="18"/>
      <c r="N34" s="37"/>
      <c r="O34" s="241"/>
      <c r="P34" s="255"/>
      <c r="Q34" s="73"/>
    </row>
    <row r="35" spans="1:17" ht="12" customHeight="1">
      <c r="A35" s="71"/>
      <c r="B35" s="71"/>
      <c r="C35" s="44" t="s">
        <v>64</v>
      </c>
      <c r="D35" s="39" t="s">
        <v>29</v>
      </c>
      <c r="E35" s="2">
        <v>1.05</v>
      </c>
      <c r="F35" s="3">
        <f>F33*E35</f>
        <v>6.195</v>
      </c>
      <c r="G35" s="200">
        <f>O35/$L$4</f>
        <v>0</v>
      </c>
      <c r="H35" s="84">
        <f>F35*G35</f>
        <v>0</v>
      </c>
      <c r="I35" s="219"/>
      <c r="J35" s="22"/>
      <c r="K35" s="85">
        <f t="shared" si="4"/>
        <v>0</v>
      </c>
      <c r="L35" s="18"/>
      <c r="M35" s="18"/>
      <c r="N35" s="37"/>
      <c r="O35" s="241"/>
      <c r="P35" s="255"/>
      <c r="Q35" s="73"/>
    </row>
    <row r="36" spans="1:17" ht="12" customHeight="1" thickBot="1">
      <c r="A36" s="71"/>
      <c r="B36" s="71"/>
      <c r="C36" s="44" t="s">
        <v>53</v>
      </c>
      <c r="D36" s="39" t="s">
        <v>29</v>
      </c>
      <c r="E36" s="2">
        <v>1</v>
      </c>
      <c r="F36" s="3">
        <f>E36*F33</f>
        <v>5.9</v>
      </c>
      <c r="G36" s="200">
        <f>O36/$L$4</f>
        <v>0</v>
      </c>
      <c r="H36" s="84">
        <f>F36*G36</f>
        <v>0</v>
      </c>
      <c r="I36" s="219"/>
      <c r="J36" s="22"/>
      <c r="K36" s="85">
        <f t="shared" si="4"/>
        <v>0</v>
      </c>
      <c r="L36" s="18"/>
      <c r="M36" s="18"/>
      <c r="N36" s="37"/>
      <c r="O36" s="241"/>
      <c r="P36" s="255"/>
      <c r="Q36" s="73"/>
    </row>
    <row r="37" spans="1:16" s="70" customFormat="1" ht="12" customHeight="1">
      <c r="A37" s="86">
        <v>7</v>
      </c>
      <c r="B37" s="86" t="s">
        <v>121</v>
      </c>
      <c r="C37" s="45" t="s">
        <v>76</v>
      </c>
      <c r="D37" s="38" t="s">
        <v>29</v>
      </c>
      <c r="E37" s="5"/>
      <c r="F37" s="6">
        <v>1.5</v>
      </c>
      <c r="G37" s="199"/>
      <c r="H37" s="21"/>
      <c r="I37" s="217">
        <f>P37/$L$4</f>
        <v>0</v>
      </c>
      <c r="J37" s="21">
        <f>F37*I37</f>
        <v>0</v>
      </c>
      <c r="K37" s="14">
        <f t="shared" si="4"/>
        <v>0</v>
      </c>
      <c r="L37" s="27">
        <f>SUM(K37:K40)</f>
        <v>0</v>
      </c>
      <c r="M37" s="27">
        <f>L37/F37</f>
        <v>0</v>
      </c>
      <c r="N37" s="36"/>
      <c r="O37" s="239"/>
      <c r="P37" s="252"/>
    </row>
    <row r="38" spans="1:16" s="70" customFormat="1" ht="12" customHeight="1">
      <c r="A38" s="131"/>
      <c r="B38" s="131"/>
      <c r="C38" s="44" t="s">
        <v>39</v>
      </c>
      <c r="D38" s="39" t="s">
        <v>33</v>
      </c>
      <c r="E38" s="2">
        <v>6</v>
      </c>
      <c r="F38" s="3">
        <f>E38*F37</f>
        <v>9</v>
      </c>
      <c r="G38" s="200">
        <f>O38/$L$4</f>
        <v>0</v>
      </c>
      <c r="H38" s="23">
        <f>F38*G38</f>
        <v>0</v>
      </c>
      <c r="I38" s="218"/>
      <c r="J38" s="23"/>
      <c r="K38" s="15">
        <f t="shared" si="4"/>
        <v>0</v>
      </c>
      <c r="L38" s="18"/>
      <c r="M38" s="18"/>
      <c r="N38" s="37"/>
      <c r="O38" s="240"/>
      <c r="P38" s="253"/>
    </row>
    <row r="39" spans="1:16" s="57" customFormat="1" ht="12" customHeight="1">
      <c r="A39" s="131"/>
      <c r="B39" s="131"/>
      <c r="C39" s="44" t="s">
        <v>76</v>
      </c>
      <c r="D39" s="39" t="s">
        <v>29</v>
      </c>
      <c r="E39" s="2">
        <v>1.05</v>
      </c>
      <c r="F39" s="3">
        <f>E39*F37</f>
        <v>1.5750000000000002</v>
      </c>
      <c r="G39" s="200">
        <f>O39/$L$4</f>
        <v>0</v>
      </c>
      <c r="H39" s="23">
        <f>F39*G39</f>
        <v>0</v>
      </c>
      <c r="I39" s="218"/>
      <c r="J39" s="23"/>
      <c r="K39" s="15">
        <f t="shared" si="4"/>
        <v>0</v>
      </c>
      <c r="L39" s="18"/>
      <c r="M39" s="18"/>
      <c r="N39" s="37"/>
      <c r="O39" s="240"/>
      <c r="P39" s="253"/>
    </row>
    <row r="40" spans="1:16" s="57" customFormat="1" ht="12" customHeight="1" thickBot="1">
      <c r="A40" s="131"/>
      <c r="B40" s="131"/>
      <c r="C40" s="44" t="s">
        <v>41</v>
      </c>
      <c r="D40" s="39"/>
      <c r="E40" s="2">
        <v>1</v>
      </c>
      <c r="F40" s="3">
        <f>E40*F37</f>
        <v>1.5</v>
      </c>
      <c r="G40" s="200">
        <f>O40/$L$4</f>
        <v>0</v>
      </c>
      <c r="H40" s="23">
        <f>F40*G40</f>
        <v>0</v>
      </c>
      <c r="I40" s="218"/>
      <c r="J40" s="23"/>
      <c r="K40" s="15">
        <f t="shared" si="4"/>
        <v>0</v>
      </c>
      <c r="L40" s="19"/>
      <c r="M40" s="19"/>
      <c r="N40" s="37"/>
      <c r="O40" s="240"/>
      <c r="P40" s="253"/>
    </row>
    <row r="41" spans="1:16" s="70" customFormat="1" ht="12" customHeight="1">
      <c r="A41" s="86">
        <v>8</v>
      </c>
      <c r="B41" s="86" t="s">
        <v>122</v>
      </c>
      <c r="C41" s="45" t="s">
        <v>139</v>
      </c>
      <c r="D41" s="38" t="s">
        <v>29</v>
      </c>
      <c r="E41" s="5"/>
      <c r="F41" s="6">
        <v>17.7</v>
      </c>
      <c r="G41" s="199"/>
      <c r="H41" s="21"/>
      <c r="I41" s="217">
        <f>P41/$L$4</f>
        <v>0</v>
      </c>
      <c r="J41" s="21">
        <f>F41*I41</f>
        <v>0</v>
      </c>
      <c r="K41" s="14">
        <f aca="true" t="shared" si="5" ref="K41:K44">H41+J41</f>
        <v>0</v>
      </c>
      <c r="L41" s="27">
        <f>SUM(K41:K44)</f>
        <v>0</v>
      </c>
      <c r="M41" s="27">
        <f>L41/F41</f>
        <v>0</v>
      </c>
      <c r="N41" s="36"/>
      <c r="O41" s="239"/>
      <c r="P41" s="252"/>
    </row>
    <row r="42" spans="1:16" s="70" customFormat="1" ht="12" customHeight="1">
      <c r="A42" s="131"/>
      <c r="B42" s="131"/>
      <c r="C42" s="44" t="s">
        <v>39</v>
      </c>
      <c r="D42" s="39" t="s">
        <v>33</v>
      </c>
      <c r="E42" s="2">
        <v>6</v>
      </c>
      <c r="F42" s="3">
        <f>E42*F41</f>
        <v>106.19999999999999</v>
      </c>
      <c r="G42" s="200">
        <f>O42/$L$4</f>
        <v>0</v>
      </c>
      <c r="H42" s="23">
        <f>F42*G42</f>
        <v>0</v>
      </c>
      <c r="I42" s="218"/>
      <c r="J42" s="23"/>
      <c r="K42" s="15">
        <f t="shared" si="5"/>
        <v>0</v>
      </c>
      <c r="L42" s="18"/>
      <c r="M42" s="18"/>
      <c r="N42" s="37"/>
      <c r="O42" s="240"/>
      <c r="P42" s="253"/>
    </row>
    <row r="43" spans="1:16" s="57" customFormat="1" ht="12" customHeight="1">
      <c r="A43" s="131"/>
      <c r="B43" s="131"/>
      <c r="C43" s="44" t="s">
        <v>67</v>
      </c>
      <c r="D43" s="39" t="s">
        <v>29</v>
      </c>
      <c r="E43" s="2">
        <v>1.05</v>
      </c>
      <c r="F43" s="3">
        <f>E43*F41</f>
        <v>18.585</v>
      </c>
      <c r="G43" s="200">
        <f>O43/$L$4</f>
        <v>0</v>
      </c>
      <c r="H43" s="23">
        <f>F43*G43</f>
        <v>0</v>
      </c>
      <c r="I43" s="218"/>
      <c r="J43" s="23"/>
      <c r="K43" s="15">
        <f t="shared" si="5"/>
        <v>0</v>
      </c>
      <c r="L43" s="18"/>
      <c r="M43" s="18"/>
      <c r="N43" s="37"/>
      <c r="O43" s="240"/>
      <c r="P43" s="253"/>
    </row>
    <row r="44" spans="1:16" s="57" customFormat="1" ht="12" customHeight="1" thickBot="1">
      <c r="A44" s="131"/>
      <c r="B44" s="131"/>
      <c r="C44" s="44" t="s">
        <v>41</v>
      </c>
      <c r="D44" s="39"/>
      <c r="E44" s="2">
        <v>1</v>
      </c>
      <c r="F44" s="3">
        <f>E44*F41</f>
        <v>17.7</v>
      </c>
      <c r="G44" s="200">
        <f>O44/$L$4</f>
        <v>0</v>
      </c>
      <c r="H44" s="23">
        <f>F44*G44</f>
        <v>0</v>
      </c>
      <c r="I44" s="218"/>
      <c r="J44" s="23"/>
      <c r="K44" s="15">
        <f t="shared" si="5"/>
        <v>0</v>
      </c>
      <c r="L44" s="19"/>
      <c r="M44" s="19"/>
      <c r="N44" s="37"/>
      <c r="O44" s="240"/>
      <c r="P44" s="253"/>
    </row>
    <row r="45" spans="1:16" s="70" customFormat="1" ht="12" customHeight="1">
      <c r="A45" s="86">
        <v>9</v>
      </c>
      <c r="B45" s="86" t="s">
        <v>123</v>
      </c>
      <c r="C45" s="45" t="s">
        <v>139</v>
      </c>
      <c r="D45" s="38" t="s">
        <v>29</v>
      </c>
      <c r="E45" s="5"/>
      <c r="F45" s="6">
        <v>10.8</v>
      </c>
      <c r="G45" s="199"/>
      <c r="H45" s="21"/>
      <c r="I45" s="217">
        <f>P45/$L$4</f>
        <v>0</v>
      </c>
      <c r="J45" s="21">
        <f>F45*I45</f>
        <v>0</v>
      </c>
      <c r="K45" s="14">
        <f t="shared" si="4"/>
        <v>0</v>
      </c>
      <c r="L45" s="27">
        <f>SUM(K45:K48)</f>
        <v>0</v>
      </c>
      <c r="M45" s="27">
        <f>L45/F45</f>
        <v>0</v>
      </c>
      <c r="N45" s="36"/>
      <c r="O45" s="239"/>
      <c r="P45" s="252"/>
    </row>
    <row r="46" spans="1:16" s="70" customFormat="1" ht="12" customHeight="1">
      <c r="A46" s="131"/>
      <c r="B46" s="131"/>
      <c r="C46" s="44" t="s">
        <v>39</v>
      </c>
      <c r="D46" s="39" t="s">
        <v>33</v>
      </c>
      <c r="E46" s="2">
        <v>6</v>
      </c>
      <c r="F46" s="3">
        <f>E46*F45</f>
        <v>64.80000000000001</v>
      </c>
      <c r="G46" s="200">
        <f>O46/$L$4</f>
        <v>0</v>
      </c>
      <c r="H46" s="23">
        <f>F46*G46</f>
        <v>0</v>
      </c>
      <c r="I46" s="218"/>
      <c r="J46" s="23"/>
      <c r="K46" s="15">
        <f t="shared" si="4"/>
        <v>0</v>
      </c>
      <c r="L46" s="18"/>
      <c r="M46" s="18"/>
      <c r="N46" s="37"/>
      <c r="O46" s="240"/>
      <c r="P46" s="253"/>
    </row>
    <row r="47" spans="1:16" s="57" customFormat="1" ht="12" customHeight="1">
      <c r="A47" s="131"/>
      <c r="B47" s="131"/>
      <c r="C47" s="44" t="s">
        <v>67</v>
      </c>
      <c r="D47" s="39" t="s">
        <v>29</v>
      </c>
      <c r="E47" s="2">
        <v>1.05</v>
      </c>
      <c r="F47" s="3">
        <f>E47*F45</f>
        <v>11.340000000000002</v>
      </c>
      <c r="G47" s="200">
        <f>O47/$L$4</f>
        <v>0</v>
      </c>
      <c r="H47" s="23">
        <f>F47*G47</f>
        <v>0</v>
      </c>
      <c r="I47" s="218"/>
      <c r="J47" s="23"/>
      <c r="K47" s="15">
        <f t="shared" si="4"/>
        <v>0</v>
      </c>
      <c r="L47" s="18"/>
      <c r="M47" s="18"/>
      <c r="N47" s="37"/>
      <c r="O47" s="240"/>
      <c r="P47" s="253"/>
    </row>
    <row r="48" spans="1:16" s="57" customFormat="1" ht="12" customHeight="1" thickBot="1">
      <c r="A48" s="131"/>
      <c r="B48" s="131"/>
      <c r="C48" s="44" t="s">
        <v>41</v>
      </c>
      <c r="D48" s="39"/>
      <c r="E48" s="2">
        <v>1</v>
      </c>
      <c r="F48" s="3">
        <f>E48*F45</f>
        <v>10.8</v>
      </c>
      <c r="G48" s="200">
        <f>O48/$L$4</f>
        <v>0</v>
      </c>
      <c r="H48" s="23">
        <f>F48*G48</f>
        <v>0</v>
      </c>
      <c r="I48" s="218"/>
      <c r="J48" s="23"/>
      <c r="K48" s="15">
        <f t="shared" si="4"/>
        <v>0</v>
      </c>
      <c r="L48" s="19"/>
      <c r="M48" s="19"/>
      <c r="N48" s="37"/>
      <c r="O48" s="240"/>
      <c r="P48" s="253"/>
    </row>
    <row r="49" spans="1:16" s="70" customFormat="1" ht="12" customHeight="1">
      <c r="A49" s="86">
        <v>10</v>
      </c>
      <c r="B49" s="86" t="s">
        <v>124</v>
      </c>
      <c r="C49" s="45" t="s">
        <v>139</v>
      </c>
      <c r="D49" s="38" t="s">
        <v>29</v>
      </c>
      <c r="E49" s="5"/>
      <c r="F49" s="6">
        <v>3.4</v>
      </c>
      <c r="G49" s="199"/>
      <c r="H49" s="21"/>
      <c r="I49" s="217">
        <f>P49/$L$4</f>
        <v>0</v>
      </c>
      <c r="J49" s="21">
        <f>F49*I49</f>
        <v>0</v>
      </c>
      <c r="K49" s="14">
        <f t="shared" si="2"/>
        <v>0</v>
      </c>
      <c r="L49" s="27">
        <f>SUM(K49:K52)</f>
        <v>0</v>
      </c>
      <c r="M49" s="27">
        <f>L49/F49</f>
        <v>0</v>
      </c>
      <c r="N49" s="36"/>
      <c r="O49" s="239"/>
      <c r="P49" s="252"/>
    </row>
    <row r="50" spans="1:16" s="70" customFormat="1" ht="12" customHeight="1">
      <c r="A50" s="131"/>
      <c r="B50" s="131"/>
      <c r="C50" s="44" t="s">
        <v>39</v>
      </c>
      <c r="D50" s="39" t="s">
        <v>33</v>
      </c>
      <c r="E50" s="2">
        <v>6</v>
      </c>
      <c r="F50" s="3">
        <f>E50*F49</f>
        <v>20.4</v>
      </c>
      <c r="G50" s="200">
        <f>O50/$L$4</f>
        <v>0</v>
      </c>
      <c r="H50" s="23">
        <f>F50*G50</f>
        <v>0</v>
      </c>
      <c r="I50" s="218"/>
      <c r="J50" s="23"/>
      <c r="K50" s="15">
        <f t="shared" si="2"/>
        <v>0</v>
      </c>
      <c r="L50" s="18"/>
      <c r="M50" s="18"/>
      <c r="N50" s="37"/>
      <c r="O50" s="240"/>
      <c r="P50" s="253"/>
    </row>
    <row r="51" spans="1:16" s="57" customFormat="1" ht="12" customHeight="1">
      <c r="A51" s="131"/>
      <c r="B51" s="131"/>
      <c r="C51" s="44" t="s">
        <v>67</v>
      </c>
      <c r="D51" s="39" t="s">
        <v>29</v>
      </c>
      <c r="E51" s="2">
        <v>1.05</v>
      </c>
      <c r="F51" s="3">
        <f>E51*F49</f>
        <v>3.57</v>
      </c>
      <c r="G51" s="200">
        <f>O51/$L$4</f>
        <v>0</v>
      </c>
      <c r="H51" s="23">
        <f>F51*G51</f>
        <v>0</v>
      </c>
      <c r="I51" s="218"/>
      <c r="J51" s="23"/>
      <c r="K51" s="15">
        <f t="shared" si="2"/>
        <v>0</v>
      </c>
      <c r="L51" s="18"/>
      <c r="M51" s="18"/>
      <c r="N51" s="37"/>
      <c r="O51" s="240"/>
      <c r="P51" s="253"/>
    </row>
    <row r="52" spans="1:16" s="57" customFormat="1" ht="12" customHeight="1" thickBot="1">
      <c r="A52" s="131"/>
      <c r="B52" s="131"/>
      <c r="C52" s="44" t="s">
        <v>41</v>
      </c>
      <c r="D52" s="39"/>
      <c r="E52" s="2">
        <v>1</v>
      </c>
      <c r="F52" s="3">
        <f>E52*F49</f>
        <v>3.4</v>
      </c>
      <c r="G52" s="200">
        <f>O52/$L$4</f>
        <v>0</v>
      </c>
      <c r="H52" s="23">
        <f>F52*G52</f>
        <v>0</v>
      </c>
      <c r="I52" s="218"/>
      <c r="J52" s="23"/>
      <c r="K52" s="15">
        <f t="shared" si="2"/>
        <v>0</v>
      </c>
      <c r="L52" s="19"/>
      <c r="M52" s="19"/>
      <c r="N52" s="37"/>
      <c r="O52" s="240"/>
      <c r="P52" s="253"/>
    </row>
    <row r="53" spans="1:16" s="70" customFormat="1" ht="15.75">
      <c r="A53" s="86">
        <v>11</v>
      </c>
      <c r="B53" s="86" t="s">
        <v>120</v>
      </c>
      <c r="C53" s="41" t="s">
        <v>45</v>
      </c>
      <c r="D53" s="38" t="s">
        <v>29</v>
      </c>
      <c r="E53" s="5"/>
      <c r="F53" s="6">
        <v>77.5</v>
      </c>
      <c r="G53" s="199"/>
      <c r="H53" s="21"/>
      <c r="I53" s="217">
        <f>P53/$L$4</f>
        <v>0</v>
      </c>
      <c r="J53" s="21">
        <f>F53*I53</f>
        <v>0</v>
      </c>
      <c r="K53" s="14">
        <f>H53+J53</f>
        <v>0</v>
      </c>
      <c r="L53" s="27">
        <f>SUM(K53:K58)</f>
        <v>0</v>
      </c>
      <c r="M53" s="27">
        <f>L53/F53</f>
        <v>0</v>
      </c>
      <c r="N53" s="36"/>
      <c r="O53" s="239"/>
      <c r="P53" s="252"/>
    </row>
    <row r="54" spans="1:16" s="57" customFormat="1" ht="12" customHeight="1">
      <c r="A54" s="131"/>
      <c r="B54" s="131"/>
      <c r="C54" s="44" t="s">
        <v>42</v>
      </c>
      <c r="D54" s="39" t="s">
        <v>34</v>
      </c>
      <c r="E54" s="2">
        <f>25/40</f>
        <v>0.625</v>
      </c>
      <c r="F54" s="3">
        <f>E54*F53</f>
        <v>48.4375</v>
      </c>
      <c r="G54" s="200">
        <f>O54/$L$4</f>
        <v>0</v>
      </c>
      <c r="H54" s="23">
        <f>F54*G54</f>
        <v>0</v>
      </c>
      <c r="I54" s="218"/>
      <c r="J54" s="23"/>
      <c r="K54" s="15">
        <f aca="true" t="shared" si="6" ref="K54:K58">H54+J54</f>
        <v>0</v>
      </c>
      <c r="L54" s="18"/>
      <c r="M54" s="18"/>
      <c r="N54" s="37"/>
      <c r="O54" s="240"/>
      <c r="P54" s="253"/>
    </row>
    <row r="55" spans="1:16" s="57" customFormat="1" ht="12" customHeight="1">
      <c r="A55" s="131"/>
      <c r="B55" s="131"/>
      <c r="C55" s="44" t="s">
        <v>43</v>
      </c>
      <c r="D55" s="40" t="s">
        <v>35</v>
      </c>
      <c r="E55" s="2">
        <v>1.2</v>
      </c>
      <c r="F55" s="3">
        <f>E55*F53</f>
        <v>93</v>
      </c>
      <c r="G55" s="200">
        <f>O55/$L$4</f>
        <v>0</v>
      </c>
      <c r="H55" s="23">
        <f>F55*G55</f>
        <v>0</v>
      </c>
      <c r="I55" s="218"/>
      <c r="J55" s="23"/>
      <c r="K55" s="15">
        <f t="shared" si="6"/>
        <v>0</v>
      </c>
      <c r="L55" s="18"/>
      <c r="M55" s="18"/>
      <c r="N55" s="37"/>
      <c r="O55" s="240"/>
      <c r="P55" s="253"/>
    </row>
    <row r="56" spans="1:16" s="57" customFormat="1" ht="12" customHeight="1">
      <c r="A56" s="131"/>
      <c r="B56" s="131"/>
      <c r="C56" s="44" t="s">
        <v>44</v>
      </c>
      <c r="D56" s="40" t="s">
        <v>46</v>
      </c>
      <c r="E56" s="2">
        <f>18/100</f>
        <v>0.18</v>
      </c>
      <c r="F56" s="3">
        <f>E56*F53</f>
        <v>13.95</v>
      </c>
      <c r="G56" s="200">
        <f>O56/$L$4</f>
        <v>0</v>
      </c>
      <c r="H56" s="23">
        <f>F56*G56</f>
        <v>0</v>
      </c>
      <c r="I56" s="218"/>
      <c r="J56" s="23"/>
      <c r="K56" s="15">
        <f t="shared" si="6"/>
        <v>0</v>
      </c>
      <c r="L56" s="18"/>
      <c r="M56" s="18"/>
      <c r="N56" s="37"/>
      <c r="O56" s="240"/>
      <c r="P56" s="253"/>
    </row>
    <row r="57" spans="1:16" s="57" customFormat="1" ht="12" customHeight="1">
      <c r="A57" s="131"/>
      <c r="B57" s="131"/>
      <c r="C57" s="44" t="s">
        <v>65</v>
      </c>
      <c r="D57" s="40" t="s">
        <v>34</v>
      </c>
      <c r="E57" s="2">
        <v>0.5</v>
      </c>
      <c r="F57" s="3">
        <f>E57*F53</f>
        <v>38.75</v>
      </c>
      <c r="G57" s="200">
        <f>O57/$L$4</f>
        <v>0</v>
      </c>
      <c r="H57" s="23">
        <f>F57*G57</f>
        <v>0</v>
      </c>
      <c r="I57" s="218"/>
      <c r="J57" s="23"/>
      <c r="K57" s="15">
        <f t="shared" si="6"/>
        <v>0</v>
      </c>
      <c r="L57" s="18"/>
      <c r="M57" s="18"/>
      <c r="N57" s="37"/>
      <c r="O57" s="240"/>
      <c r="P57" s="253"/>
    </row>
    <row r="58" spans="1:16" s="57" customFormat="1" ht="12" customHeight="1" thickBot="1">
      <c r="A58" s="131"/>
      <c r="B58" s="131"/>
      <c r="C58" s="44" t="s">
        <v>41</v>
      </c>
      <c r="D58" s="40"/>
      <c r="E58" s="2">
        <v>1</v>
      </c>
      <c r="F58" s="3">
        <f>E58*F53</f>
        <v>77.5</v>
      </c>
      <c r="G58" s="200">
        <f>O58/$L$4</f>
        <v>0</v>
      </c>
      <c r="H58" s="23">
        <f>F58*G58</f>
        <v>0</v>
      </c>
      <c r="I58" s="218"/>
      <c r="J58" s="23"/>
      <c r="K58" s="15">
        <f t="shared" si="6"/>
        <v>0</v>
      </c>
      <c r="L58" s="18"/>
      <c r="M58" s="18"/>
      <c r="N58" s="37"/>
      <c r="O58" s="240"/>
      <c r="P58" s="253"/>
    </row>
    <row r="59" spans="1:17" ht="19.5" customHeight="1" thickBot="1">
      <c r="A59" s="170" t="s">
        <v>59</v>
      </c>
      <c r="B59" s="170"/>
      <c r="C59" s="170"/>
      <c r="D59" s="170"/>
      <c r="E59" s="170"/>
      <c r="F59" s="170"/>
      <c r="G59" s="196"/>
      <c r="H59" s="170"/>
      <c r="I59" s="196"/>
      <c r="J59" s="170"/>
      <c r="K59" s="170"/>
      <c r="L59" s="170"/>
      <c r="M59" s="171"/>
      <c r="N59" s="58"/>
      <c r="O59" s="242"/>
      <c r="P59" s="256"/>
      <c r="Q59" s="73"/>
    </row>
    <row r="60" spans="1:16" s="70" customFormat="1" ht="15.75">
      <c r="A60" s="86">
        <v>12</v>
      </c>
      <c r="B60" s="86" t="s">
        <v>119</v>
      </c>
      <c r="C60" s="41" t="s">
        <v>45</v>
      </c>
      <c r="D60" s="38" t="s">
        <v>29</v>
      </c>
      <c r="E60" s="5"/>
      <c r="F60" s="6">
        <f>(F12+F16)*1.1</f>
        <v>67.10000000000001</v>
      </c>
      <c r="G60" s="199"/>
      <c r="H60" s="21"/>
      <c r="I60" s="217">
        <f>P60/$L$4</f>
        <v>0</v>
      </c>
      <c r="J60" s="21">
        <f>F60*I60</f>
        <v>0</v>
      </c>
      <c r="K60" s="14">
        <f>H60+J60</f>
        <v>0</v>
      </c>
      <c r="L60" s="27">
        <f>SUM(K60:K65)</f>
        <v>0</v>
      </c>
      <c r="M60" s="27">
        <f>L60/F60</f>
        <v>0</v>
      </c>
      <c r="N60" s="36"/>
      <c r="O60" s="239"/>
      <c r="P60" s="252"/>
    </row>
    <row r="61" spans="1:16" s="57" customFormat="1" ht="12" customHeight="1">
      <c r="A61" s="131"/>
      <c r="B61" s="131"/>
      <c r="C61" s="44" t="s">
        <v>42</v>
      </c>
      <c r="D61" s="39" t="s">
        <v>34</v>
      </c>
      <c r="E61" s="2">
        <f>25/40</f>
        <v>0.625</v>
      </c>
      <c r="F61" s="3">
        <f>E61*F60</f>
        <v>41.93750000000001</v>
      </c>
      <c r="G61" s="200">
        <f>O61/$L$4</f>
        <v>0</v>
      </c>
      <c r="H61" s="23">
        <f>F61*G61</f>
        <v>0</v>
      </c>
      <c r="I61" s="218"/>
      <c r="J61" s="23"/>
      <c r="K61" s="15">
        <f aca="true" t="shared" si="7" ref="K61:K67">H61+J61</f>
        <v>0</v>
      </c>
      <c r="L61" s="18"/>
      <c r="M61" s="18"/>
      <c r="N61" s="37"/>
      <c r="O61" s="240"/>
      <c r="P61" s="253"/>
    </row>
    <row r="62" spans="1:16" s="57" customFormat="1" ht="12" customHeight="1">
      <c r="A62" s="131"/>
      <c r="B62" s="131"/>
      <c r="C62" s="44" t="s">
        <v>43</v>
      </c>
      <c r="D62" s="40" t="s">
        <v>35</v>
      </c>
      <c r="E62" s="2">
        <v>1.2</v>
      </c>
      <c r="F62" s="3">
        <f>E62*F60</f>
        <v>80.52000000000001</v>
      </c>
      <c r="G62" s="200">
        <f>O62/$L$4</f>
        <v>0</v>
      </c>
      <c r="H62" s="23">
        <f>F62*G62</f>
        <v>0</v>
      </c>
      <c r="I62" s="218"/>
      <c r="J62" s="23"/>
      <c r="K62" s="15">
        <f t="shared" si="7"/>
        <v>0</v>
      </c>
      <c r="L62" s="18"/>
      <c r="M62" s="18"/>
      <c r="N62" s="37"/>
      <c r="O62" s="240"/>
      <c r="P62" s="253"/>
    </row>
    <row r="63" spans="1:16" s="57" customFormat="1" ht="12" customHeight="1">
      <c r="A63" s="131"/>
      <c r="B63" s="131"/>
      <c r="C63" s="44" t="s">
        <v>44</v>
      </c>
      <c r="D63" s="40" t="s">
        <v>46</v>
      </c>
      <c r="E63" s="2">
        <f>18/100</f>
        <v>0.18</v>
      </c>
      <c r="F63" s="3">
        <f>E63*F60</f>
        <v>12.078000000000001</v>
      </c>
      <c r="G63" s="200">
        <f>O63/$L$4</f>
        <v>0</v>
      </c>
      <c r="H63" s="23">
        <f>F63*G63</f>
        <v>0</v>
      </c>
      <c r="I63" s="218"/>
      <c r="J63" s="23"/>
      <c r="K63" s="15">
        <f t="shared" si="7"/>
        <v>0</v>
      </c>
      <c r="L63" s="18"/>
      <c r="M63" s="18"/>
      <c r="N63" s="37"/>
      <c r="O63" s="240"/>
      <c r="P63" s="253"/>
    </row>
    <row r="64" spans="1:16" s="57" customFormat="1" ht="12" customHeight="1">
      <c r="A64" s="131"/>
      <c r="B64" s="131"/>
      <c r="C64" s="44" t="s">
        <v>65</v>
      </c>
      <c r="D64" s="40" t="s">
        <v>34</v>
      </c>
      <c r="E64" s="2">
        <v>0.5</v>
      </c>
      <c r="F64" s="3">
        <f>E64*F60</f>
        <v>33.550000000000004</v>
      </c>
      <c r="G64" s="200">
        <f>O64/$L$4</f>
        <v>0</v>
      </c>
      <c r="H64" s="23">
        <f>F64*G64</f>
        <v>0</v>
      </c>
      <c r="I64" s="218"/>
      <c r="J64" s="23"/>
      <c r="K64" s="15">
        <f t="shared" si="7"/>
        <v>0</v>
      </c>
      <c r="L64" s="18"/>
      <c r="M64" s="18"/>
      <c r="N64" s="37"/>
      <c r="O64" s="240"/>
      <c r="P64" s="253"/>
    </row>
    <row r="65" spans="1:16" s="57" customFormat="1" ht="12" customHeight="1" thickBot="1">
      <c r="A65" s="131"/>
      <c r="B65" s="131"/>
      <c r="C65" s="44" t="s">
        <v>41</v>
      </c>
      <c r="D65" s="40"/>
      <c r="E65" s="2">
        <v>1</v>
      </c>
      <c r="F65" s="3">
        <f>E65*F60</f>
        <v>67.10000000000001</v>
      </c>
      <c r="G65" s="200">
        <f>O65/$L$4</f>
        <v>0</v>
      </c>
      <c r="H65" s="23">
        <f>F65*G65</f>
        <v>0</v>
      </c>
      <c r="I65" s="218"/>
      <c r="J65" s="23"/>
      <c r="K65" s="15">
        <f t="shared" si="7"/>
        <v>0</v>
      </c>
      <c r="L65" s="18"/>
      <c r="M65" s="18"/>
      <c r="N65" s="37"/>
      <c r="O65" s="240"/>
      <c r="P65" s="253"/>
    </row>
    <row r="66" spans="1:17" ht="12" customHeight="1">
      <c r="A66" s="69">
        <v>13</v>
      </c>
      <c r="B66" s="69"/>
      <c r="C66" s="41" t="s">
        <v>141</v>
      </c>
      <c r="D66" s="38"/>
      <c r="E66" s="5"/>
      <c r="F66" s="6">
        <v>14.9</v>
      </c>
      <c r="G66" s="199"/>
      <c r="H66" s="81"/>
      <c r="I66" s="217">
        <f>P66/$L$4</f>
        <v>0</v>
      </c>
      <c r="J66" s="21">
        <f>F66*I66</f>
        <v>0</v>
      </c>
      <c r="K66" s="14">
        <f t="shared" si="7"/>
        <v>0</v>
      </c>
      <c r="L66" s="27">
        <f>SUM(K66)</f>
        <v>0</v>
      </c>
      <c r="M66" s="27">
        <f>L66/F66</f>
        <v>0</v>
      </c>
      <c r="N66" s="36"/>
      <c r="O66" s="215"/>
      <c r="P66" s="257"/>
      <c r="Q66" s="73"/>
    </row>
    <row r="67" spans="1:17" ht="12" customHeight="1" thickBot="1">
      <c r="A67" s="71"/>
      <c r="B67" s="71" t="s">
        <v>143</v>
      </c>
      <c r="C67" s="44" t="s">
        <v>142</v>
      </c>
      <c r="D67" s="39" t="s">
        <v>35</v>
      </c>
      <c r="E67" s="1">
        <v>1.05</v>
      </c>
      <c r="F67" s="3">
        <f>E67*F66</f>
        <v>15.645000000000001</v>
      </c>
      <c r="G67" s="201">
        <f>O67/$L$4</f>
        <v>0</v>
      </c>
      <c r="H67" s="84">
        <f aca="true" t="shared" si="8" ref="H67">F67*G67</f>
        <v>0</v>
      </c>
      <c r="I67" s="219"/>
      <c r="J67" s="22"/>
      <c r="K67" s="85">
        <f t="shared" si="7"/>
        <v>0</v>
      </c>
      <c r="L67" s="18"/>
      <c r="M67" s="18"/>
      <c r="N67" s="37"/>
      <c r="O67" s="241"/>
      <c r="P67" s="255"/>
      <c r="Q67" s="73"/>
    </row>
    <row r="68" spans="1:17" ht="19.5" customHeight="1" thickBot="1">
      <c r="A68" s="170" t="s">
        <v>95</v>
      </c>
      <c r="B68" s="170"/>
      <c r="C68" s="170"/>
      <c r="D68" s="170"/>
      <c r="E68" s="170"/>
      <c r="F68" s="170"/>
      <c r="G68" s="196"/>
      <c r="H68" s="170"/>
      <c r="I68" s="196"/>
      <c r="J68" s="170"/>
      <c r="K68" s="170"/>
      <c r="L68" s="170"/>
      <c r="M68" s="171"/>
      <c r="N68" s="58"/>
      <c r="O68" s="242"/>
      <c r="P68" s="256"/>
      <c r="Q68" s="73"/>
    </row>
    <row r="69" spans="1:17" ht="12" customHeight="1">
      <c r="A69" s="69">
        <v>14</v>
      </c>
      <c r="B69" s="69"/>
      <c r="C69" s="41" t="s">
        <v>55</v>
      </c>
      <c r="D69" s="38"/>
      <c r="E69" s="5"/>
      <c r="F69" s="6">
        <f>SUM(F70:F80)</f>
        <v>11</v>
      </c>
      <c r="G69" s="199"/>
      <c r="H69" s="81"/>
      <c r="I69" s="217">
        <f>P69/$L$4</f>
        <v>0</v>
      </c>
      <c r="J69" s="21">
        <f>F69*I69</f>
        <v>0</v>
      </c>
      <c r="K69" s="14">
        <f aca="true" t="shared" si="9" ref="K69">H69+J69</f>
        <v>0</v>
      </c>
      <c r="L69" s="27">
        <f>SUM(K69:K80)</f>
        <v>0</v>
      </c>
      <c r="M69" s="27"/>
      <c r="N69" s="36"/>
      <c r="O69" s="215"/>
      <c r="P69" s="257"/>
      <c r="Q69" s="73"/>
    </row>
    <row r="70" spans="1:17" ht="12" customHeight="1">
      <c r="A70" s="71"/>
      <c r="B70" s="71" t="s">
        <v>128</v>
      </c>
      <c r="C70" s="44" t="s">
        <v>97</v>
      </c>
      <c r="D70" s="39" t="s">
        <v>38</v>
      </c>
      <c r="E70" s="1"/>
      <c r="F70" s="3">
        <v>1</v>
      </c>
      <c r="G70" s="201">
        <f>O70/$L$4</f>
        <v>0</v>
      </c>
      <c r="H70" s="84">
        <f aca="true" t="shared" si="10" ref="H70">F70*G70</f>
        <v>0</v>
      </c>
      <c r="I70" s="219"/>
      <c r="J70" s="22"/>
      <c r="K70" s="85">
        <f aca="true" t="shared" si="11" ref="K70">H70+J70</f>
        <v>0</v>
      </c>
      <c r="L70" s="18"/>
      <c r="M70" s="18"/>
      <c r="N70" s="37"/>
      <c r="O70" s="241"/>
      <c r="P70" s="255"/>
      <c r="Q70" s="73"/>
    </row>
    <row r="71" spans="1:17" ht="12" customHeight="1">
      <c r="A71" s="71"/>
      <c r="B71" s="71" t="s">
        <v>129</v>
      </c>
      <c r="C71" s="44" t="s">
        <v>102</v>
      </c>
      <c r="D71" s="39" t="s">
        <v>38</v>
      </c>
      <c r="E71" s="1"/>
      <c r="F71" s="3">
        <v>1</v>
      </c>
      <c r="G71" s="201">
        <f aca="true" t="shared" si="12" ref="G71">O71/$L$4</f>
        <v>0</v>
      </c>
      <c r="H71" s="84">
        <f aca="true" t="shared" si="13" ref="H71">F71*G71</f>
        <v>0</v>
      </c>
      <c r="I71" s="219"/>
      <c r="J71" s="22"/>
      <c r="K71" s="85">
        <f aca="true" t="shared" si="14" ref="K71">H71+J71</f>
        <v>0</v>
      </c>
      <c r="L71" s="18"/>
      <c r="M71" s="18"/>
      <c r="N71" s="37"/>
      <c r="O71" s="241"/>
      <c r="P71" s="255"/>
      <c r="Q71" s="73"/>
    </row>
    <row r="72" spans="1:17" ht="12" customHeight="1">
      <c r="A72" s="71"/>
      <c r="B72" s="71" t="s">
        <v>130</v>
      </c>
      <c r="C72" s="44" t="s">
        <v>103</v>
      </c>
      <c r="D72" s="39" t="s">
        <v>38</v>
      </c>
      <c r="E72" s="1"/>
      <c r="F72" s="3">
        <v>1</v>
      </c>
      <c r="G72" s="201">
        <f>O72/$L$4</f>
        <v>0</v>
      </c>
      <c r="H72" s="84">
        <f aca="true" t="shared" si="15" ref="H72:H80">F72*G72</f>
        <v>0</v>
      </c>
      <c r="I72" s="219"/>
      <c r="J72" s="22"/>
      <c r="K72" s="85">
        <f aca="true" t="shared" si="16" ref="K72:K80">H72+J72</f>
        <v>0</v>
      </c>
      <c r="L72" s="18"/>
      <c r="M72" s="18"/>
      <c r="N72" s="37"/>
      <c r="O72" s="241"/>
      <c r="P72" s="255"/>
      <c r="Q72" s="73"/>
    </row>
    <row r="73" spans="1:17" ht="12" customHeight="1">
      <c r="A73" s="71"/>
      <c r="B73" s="71" t="s">
        <v>131</v>
      </c>
      <c r="C73" s="44" t="s">
        <v>105</v>
      </c>
      <c r="D73" s="39" t="s">
        <v>38</v>
      </c>
      <c r="E73" s="1"/>
      <c r="F73" s="3">
        <v>1</v>
      </c>
      <c r="G73" s="201">
        <f>O73/$L$4</f>
        <v>0</v>
      </c>
      <c r="H73" s="84">
        <f t="shared" si="15"/>
        <v>0</v>
      </c>
      <c r="I73" s="219"/>
      <c r="J73" s="22"/>
      <c r="K73" s="85">
        <f t="shared" si="16"/>
        <v>0</v>
      </c>
      <c r="L73" s="18"/>
      <c r="M73" s="18"/>
      <c r="N73" s="37"/>
      <c r="O73" s="241"/>
      <c r="P73" s="255"/>
      <c r="Q73" s="73"/>
    </row>
    <row r="74" spans="1:17" ht="12" customHeight="1">
      <c r="A74" s="71"/>
      <c r="B74" s="71" t="s">
        <v>132</v>
      </c>
      <c r="C74" s="44" t="s">
        <v>106</v>
      </c>
      <c r="D74" s="39" t="s">
        <v>38</v>
      </c>
      <c r="E74" s="1"/>
      <c r="F74" s="3">
        <v>1</v>
      </c>
      <c r="G74" s="201">
        <f>O74/$L$4</f>
        <v>0</v>
      </c>
      <c r="H74" s="84">
        <f t="shared" si="15"/>
        <v>0</v>
      </c>
      <c r="I74" s="219"/>
      <c r="J74" s="22"/>
      <c r="K74" s="85">
        <f t="shared" si="16"/>
        <v>0</v>
      </c>
      <c r="L74" s="18"/>
      <c r="M74" s="18"/>
      <c r="N74" s="37"/>
      <c r="O74" s="241"/>
      <c r="P74" s="255"/>
      <c r="Q74" s="73"/>
    </row>
    <row r="75" spans="1:17" ht="12" customHeight="1">
      <c r="A75" s="71"/>
      <c r="B75" s="71"/>
      <c r="C75" s="44" t="s">
        <v>107</v>
      </c>
      <c r="D75" s="39" t="s">
        <v>38</v>
      </c>
      <c r="E75" s="1"/>
      <c r="F75" s="3">
        <v>1</v>
      </c>
      <c r="G75" s="201">
        <f>O75/$L$4</f>
        <v>0</v>
      </c>
      <c r="H75" s="84">
        <f t="shared" si="15"/>
        <v>0</v>
      </c>
      <c r="I75" s="219"/>
      <c r="J75" s="22"/>
      <c r="K75" s="85">
        <f t="shared" si="16"/>
        <v>0</v>
      </c>
      <c r="L75" s="18"/>
      <c r="M75" s="18"/>
      <c r="N75" s="37"/>
      <c r="O75" s="241"/>
      <c r="P75" s="255"/>
      <c r="Q75" s="73"/>
    </row>
    <row r="76" spans="1:17" ht="12" customHeight="1">
      <c r="A76" s="71"/>
      <c r="B76" s="71"/>
      <c r="C76" s="44" t="s">
        <v>108</v>
      </c>
      <c r="D76" s="39" t="s">
        <v>38</v>
      </c>
      <c r="E76" s="1"/>
      <c r="F76" s="3">
        <v>1</v>
      </c>
      <c r="G76" s="201">
        <f>O76/$L$4</f>
        <v>0</v>
      </c>
      <c r="H76" s="84">
        <f t="shared" si="15"/>
        <v>0</v>
      </c>
      <c r="I76" s="219"/>
      <c r="J76" s="22"/>
      <c r="K76" s="85">
        <f t="shared" si="16"/>
        <v>0</v>
      </c>
      <c r="L76" s="18"/>
      <c r="M76" s="18"/>
      <c r="N76" s="37"/>
      <c r="O76" s="241"/>
      <c r="P76" s="255"/>
      <c r="Q76" s="73"/>
    </row>
    <row r="77" spans="1:17" ht="12" customHeight="1">
      <c r="A77" s="71"/>
      <c r="B77" s="71" t="s">
        <v>133</v>
      </c>
      <c r="C77" s="44" t="s">
        <v>146</v>
      </c>
      <c r="D77" s="39" t="s">
        <v>38</v>
      </c>
      <c r="E77" s="1"/>
      <c r="F77" s="3">
        <v>1</v>
      </c>
      <c r="G77" s="201">
        <f aca="true" t="shared" si="17" ref="G77:G78">O77/$L$4</f>
        <v>0</v>
      </c>
      <c r="H77" s="84">
        <f aca="true" t="shared" si="18" ref="H77:H78">F77*G77</f>
        <v>0</v>
      </c>
      <c r="I77" s="219"/>
      <c r="J77" s="22"/>
      <c r="K77" s="85">
        <f aca="true" t="shared" si="19" ref="K77:K78">H77+J77</f>
        <v>0</v>
      </c>
      <c r="L77" s="18"/>
      <c r="M77" s="18"/>
      <c r="N77" s="37"/>
      <c r="O77" s="241"/>
      <c r="P77" s="255"/>
      <c r="Q77" s="73"/>
    </row>
    <row r="78" spans="1:17" ht="12" customHeight="1">
      <c r="A78" s="71"/>
      <c r="B78" s="71" t="s">
        <v>133</v>
      </c>
      <c r="C78" s="44" t="s">
        <v>147</v>
      </c>
      <c r="D78" s="39" t="s">
        <v>38</v>
      </c>
      <c r="E78" s="1"/>
      <c r="F78" s="3">
        <v>1</v>
      </c>
      <c r="G78" s="201">
        <f t="shared" si="17"/>
        <v>0</v>
      </c>
      <c r="H78" s="84">
        <f t="shared" si="18"/>
        <v>0</v>
      </c>
      <c r="I78" s="219"/>
      <c r="J78" s="22"/>
      <c r="K78" s="85">
        <f t="shared" si="19"/>
        <v>0</v>
      </c>
      <c r="L78" s="18"/>
      <c r="M78" s="18"/>
      <c r="N78" s="37"/>
      <c r="O78" s="241"/>
      <c r="P78" s="255"/>
      <c r="Q78" s="73"/>
    </row>
    <row r="79" spans="1:17" ht="12" customHeight="1">
      <c r="A79" s="71"/>
      <c r="B79" s="71" t="s">
        <v>133</v>
      </c>
      <c r="C79" s="44" t="s">
        <v>148</v>
      </c>
      <c r="D79" s="39" t="s">
        <v>38</v>
      </c>
      <c r="E79" s="1"/>
      <c r="F79" s="3">
        <v>1</v>
      </c>
      <c r="G79" s="201">
        <f>O79/$L$4</f>
        <v>0</v>
      </c>
      <c r="H79" s="84">
        <f t="shared" si="15"/>
        <v>0</v>
      </c>
      <c r="I79" s="219"/>
      <c r="J79" s="22"/>
      <c r="K79" s="85">
        <f t="shared" si="16"/>
        <v>0</v>
      </c>
      <c r="L79" s="18"/>
      <c r="M79" s="18"/>
      <c r="N79" s="37"/>
      <c r="O79" s="241"/>
      <c r="P79" s="255"/>
      <c r="Q79" s="73"/>
    </row>
    <row r="80" spans="1:17" ht="21" thickBot="1">
      <c r="A80" s="71"/>
      <c r="B80" s="71" t="s">
        <v>134</v>
      </c>
      <c r="C80" s="44" t="s">
        <v>109</v>
      </c>
      <c r="D80" s="39" t="s">
        <v>38</v>
      </c>
      <c r="E80" s="1"/>
      <c r="F80" s="3">
        <v>1</v>
      </c>
      <c r="G80" s="201">
        <f>O80/$L$4</f>
        <v>0</v>
      </c>
      <c r="H80" s="84">
        <f t="shared" si="15"/>
        <v>0</v>
      </c>
      <c r="I80" s="219"/>
      <c r="J80" s="22"/>
      <c r="K80" s="85">
        <f t="shared" si="16"/>
        <v>0</v>
      </c>
      <c r="L80" s="18"/>
      <c r="M80" s="18"/>
      <c r="N80" s="37"/>
      <c r="O80" s="241"/>
      <c r="P80" s="255"/>
      <c r="Q80" s="73"/>
    </row>
    <row r="81" spans="1:17" ht="19.5" customHeight="1" thickBot="1">
      <c r="A81" s="170" t="s">
        <v>96</v>
      </c>
      <c r="B81" s="170"/>
      <c r="C81" s="170"/>
      <c r="D81" s="170"/>
      <c r="E81" s="170"/>
      <c r="F81" s="170"/>
      <c r="G81" s="196"/>
      <c r="H81" s="170"/>
      <c r="I81" s="196"/>
      <c r="J81" s="170"/>
      <c r="K81" s="170"/>
      <c r="L81" s="170"/>
      <c r="M81" s="171"/>
      <c r="N81" s="58"/>
      <c r="O81" s="242"/>
      <c r="P81" s="256"/>
      <c r="Q81" s="73"/>
    </row>
    <row r="82" spans="1:17" ht="12" customHeight="1">
      <c r="A82" s="69">
        <v>15</v>
      </c>
      <c r="B82" s="69"/>
      <c r="C82" s="41" t="s">
        <v>81</v>
      </c>
      <c r="D82" s="38"/>
      <c r="E82" s="5"/>
      <c r="F82" s="6">
        <f>F83</f>
        <v>11</v>
      </c>
      <c r="G82" s="199"/>
      <c r="H82" s="81"/>
      <c r="I82" s="217">
        <f>P82/$L$4</f>
        <v>0</v>
      </c>
      <c r="J82" s="21">
        <f>F82*I82</f>
        <v>0</v>
      </c>
      <c r="K82" s="14">
        <f aca="true" t="shared" si="20" ref="K82:K88">H82+J82</f>
        <v>0</v>
      </c>
      <c r="L82" s="27">
        <f>SUM(K82:K83)</f>
        <v>0</v>
      </c>
      <c r="M82" s="27"/>
      <c r="N82" s="36"/>
      <c r="O82" s="215"/>
      <c r="P82" s="257"/>
      <c r="Q82" s="73"/>
    </row>
    <row r="83" spans="1:17" ht="12" customHeight="1" thickBot="1">
      <c r="A83" s="71"/>
      <c r="B83" s="71"/>
      <c r="C83" s="44" t="s">
        <v>79</v>
      </c>
      <c r="D83" s="39" t="s">
        <v>38</v>
      </c>
      <c r="E83" s="1"/>
      <c r="F83" s="3">
        <v>11</v>
      </c>
      <c r="G83" s="201">
        <f>O83/$L$4</f>
        <v>0</v>
      </c>
      <c r="H83" s="84">
        <f aca="true" t="shared" si="21" ref="H83">F83*G83</f>
        <v>0</v>
      </c>
      <c r="I83" s="219"/>
      <c r="J83" s="22"/>
      <c r="K83" s="85">
        <f t="shared" si="20"/>
        <v>0</v>
      </c>
      <c r="L83" s="18"/>
      <c r="M83" s="18"/>
      <c r="N83" s="37"/>
      <c r="O83" s="241"/>
      <c r="P83" s="255"/>
      <c r="Q83" s="73"/>
    </row>
    <row r="84" spans="1:17" ht="12" customHeight="1">
      <c r="A84" s="69">
        <v>16</v>
      </c>
      <c r="B84" s="69"/>
      <c r="C84" s="41" t="s">
        <v>82</v>
      </c>
      <c r="D84" s="38"/>
      <c r="E84" s="5"/>
      <c r="F84" s="6">
        <f>SUM(F85:F96)</f>
        <v>37</v>
      </c>
      <c r="G84" s="199"/>
      <c r="H84" s="81"/>
      <c r="I84" s="217">
        <f>P84/$L$4</f>
        <v>0</v>
      </c>
      <c r="J84" s="21">
        <f>F84*I84</f>
        <v>0</v>
      </c>
      <c r="K84" s="14">
        <f t="shared" si="20"/>
        <v>0</v>
      </c>
      <c r="L84" s="27">
        <f>SUM(K84:K96)</f>
        <v>0</v>
      </c>
      <c r="M84" s="27"/>
      <c r="N84" s="36"/>
      <c r="O84" s="215"/>
      <c r="P84" s="257"/>
      <c r="Q84" s="73"/>
    </row>
    <row r="85" spans="1:17" ht="12" customHeight="1">
      <c r="A85" s="71"/>
      <c r="B85" s="71"/>
      <c r="C85" s="44" t="s">
        <v>83</v>
      </c>
      <c r="D85" s="39" t="s">
        <v>38</v>
      </c>
      <c r="E85" s="1"/>
      <c r="F85" s="3">
        <v>5</v>
      </c>
      <c r="G85" s="201">
        <f aca="true" t="shared" si="22" ref="G85:G93">O85/$L$4</f>
        <v>0</v>
      </c>
      <c r="H85" s="84">
        <f aca="true" t="shared" si="23" ref="H85:H88">F85*G85</f>
        <v>0</v>
      </c>
      <c r="I85" s="219"/>
      <c r="J85" s="22"/>
      <c r="K85" s="85">
        <f t="shared" si="20"/>
        <v>0</v>
      </c>
      <c r="L85" s="18"/>
      <c r="M85" s="18"/>
      <c r="N85" s="37"/>
      <c r="O85" s="241"/>
      <c r="P85" s="255"/>
      <c r="Q85" s="73"/>
    </row>
    <row r="86" spans="1:17" ht="12" customHeight="1">
      <c r="A86" s="71"/>
      <c r="B86" s="71"/>
      <c r="C86" s="44" t="s">
        <v>84</v>
      </c>
      <c r="D86" s="39" t="s">
        <v>38</v>
      </c>
      <c r="E86" s="1"/>
      <c r="F86" s="3">
        <v>2</v>
      </c>
      <c r="G86" s="201">
        <f t="shared" si="22"/>
        <v>0</v>
      </c>
      <c r="H86" s="84">
        <f t="shared" si="23"/>
        <v>0</v>
      </c>
      <c r="I86" s="219"/>
      <c r="J86" s="22"/>
      <c r="K86" s="85">
        <f t="shared" si="20"/>
        <v>0</v>
      </c>
      <c r="L86" s="18"/>
      <c r="M86" s="18"/>
      <c r="N86" s="37"/>
      <c r="O86" s="241"/>
      <c r="P86" s="255"/>
      <c r="Q86" s="73"/>
    </row>
    <row r="87" spans="1:17" ht="12" customHeight="1">
      <c r="A87" s="71"/>
      <c r="B87" s="71"/>
      <c r="C87" s="44" t="s">
        <v>85</v>
      </c>
      <c r="D87" s="39" t="s">
        <v>38</v>
      </c>
      <c r="E87" s="1"/>
      <c r="F87" s="3">
        <v>2</v>
      </c>
      <c r="G87" s="201">
        <f t="shared" si="22"/>
        <v>0</v>
      </c>
      <c r="H87" s="84">
        <f t="shared" si="23"/>
        <v>0</v>
      </c>
      <c r="I87" s="219"/>
      <c r="J87" s="22"/>
      <c r="K87" s="85">
        <f t="shared" si="20"/>
        <v>0</v>
      </c>
      <c r="L87" s="18"/>
      <c r="M87" s="18"/>
      <c r="N87" s="37"/>
      <c r="O87" s="241"/>
      <c r="P87" s="255"/>
      <c r="Q87" s="73"/>
    </row>
    <row r="88" spans="1:17" ht="12" customHeight="1">
      <c r="A88" s="71"/>
      <c r="B88" s="71"/>
      <c r="C88" s="44" t="s">
        <v>86</v>
      </c>
      <c r="D88" s="39" t="s">
        <v>38</v>
      </c>
      <c r="E88" s="1"/>
      <c r="F88" s="3">
        <v>5</v>
      </c>
      <c r="G88" s="201">
        <f t="shared" si="22"/>
        <v>0</v>
      </c>
      <c r="H88" s="84">
        <f t="shared" si="23"/>
        <v>0</v>
      </c>
      <c r="I88" s="219"/>
      <c r="J88" s="22"/>
      <c r="K88" s="85">
        <f t="shared" si="20"/>
        <v>0</v>
      </c>
      <c r="L88" s="18"/>
      <c r="M88" s="18"/>
      <c r="N88" s="37"/>
      <c r="O88" s="241"/>
      <c r="P88" s="255"/>
      <c r="Q88" s="73"/>
    </row>
    <row r="89" spans="1:17" ht="12" customHeight="1">
      <c r="A89" s="71"/>
      <c r="B89" s="71"/>
      <c r="C89" s="44" t="s">
        <v>87</v>
      </c>
      <c r="D89" s="39" t="s">
        <v>38</v>
      </c>
      <c r="E89" s="1"/>
      <c r="F89" s="3">
        <v>7</v>
      </c>
      <c r="G89" s="201">
        <f t="shared" si="22"/>
        <v>0</v>
      </c>
      <c r="H89" s="84">
        <f aca="true" t="shared" si="24" ref="H89:H93">F89*G89</f>
        <v>0</v>
      </c>
      <c r="I89" s="219"/>
      <c r="J89" s="22"/>
      <c r="K89" s="85">
        <f aca="true" t="shared" si="25" ref="K89:K93">H89+J89</f>
        <v>0</v>
      </c>
      <c r="L89" s="18"/>
      <c r="M89" s="18"/>
      <c r="N89" s="37"/>
      <c r="O89" s="241"/>
      <c r="P89" s="255"/>
      <c r="Q89" s="73"/>
    </row>
    <row r="90" spans="1:17" ht="12" customHeight="1">
      <c r="A90" s="71"/>
      <c r="B90" s="71"/>
      <c r="C90" s="44" t="s">
        <v>88</v>
      </c>
      <c r="D90" s="39" t="s">
        <v>38</v>
      </c>
      <c r="E90" s="1"/>
      <c r="F90" s="3">
        <v>10</v>
      </c>
      <c r="G90" s="201">
        <f t="shared" si="22"/>
        <v>0</v>
      </c>
      <c r="H90" s="84">
        <f t="shared" si="24"/>
        <v>0</v>
      </c>
      <c r="I90" s="219"/>
      <c r="J90" s="22"/>
      <c r="K90" s="85">
        <f t="shared" si="25"/>
        <v>0</v>
      </c>
      <c r="L90" s="18"/>
      <c r="M90" s="18"/>
      <c r="N90" s="37"/>
      <c r="O90" s="241"/>
      <c r="P90" s="255"/>
      <c r="Q90" s="73"/>
    </row>
    <row r="91" spans="1:17" ht="12" customHeight="1">
      <c r="A91" s="71"/>
      <c r="B91" s="71"/>
      <c r="C91" s="44" t="s">
        <v>89</v>
      </c>
      <c r="D91" s="39" t="s">
        <v>38</v>
      </c>
      <c r="E91" s="1"/>
      <c r="F91" s="3">
        <v>1</v>
      </c>
      <c r="G91" s="201">
        <f t="shared" si="22"/>
        <v>0</v>
      </c>
      <c r="H91" s="84">
        <f t="shared" si="24"/>
        <v>0</v>
      </c>
      <c r="I91" s="219"/>
      <c r="J91" s="22"/>
      <c r="K91" s="85">
        <f t="shared" si="25"/>
        <v>0</v>
      </c>
      <c r="L91" s="18"/>
      <c r="M91" s="18"/>
      <c r="N91" s="37"/>
      <c r="O91" s="241"/>
      <c r="P91" s="255"/>
      <c r="Q91" s="73"/>
    </row>
    <row r="92" spans="1:17" ht="12" customHeight="1">
      <c r="A92" s="71"/>
      <c r="B92" s="71"/>
      <c r="C92" s="44" t="s">
        <v>90</v>
      </c>
      <c r="D92" s="39" t="s">
        <v>38</v>
      </c>
      <c r="E92" s="1"/>
      <c r="F92" s="3">
        <v>1</v>
      </c>
      <c r="G92" s="201">
        <f t="shared" si="22"/>
        <v>0</v>
      </c>
      <c r="H92" s="84">
        <f t="shared" si="24"/>
        <v>0</v>
      </c>
      <c r="I92" s="219"/>
      <c r="J92" s="22"/>
      <c r="K92" s="85">
        <f t="shared" si="25"/>
        <v>0</v>
      </c>
      <c r="L92" s="18"/>
      <c r="M92" s="18"/>
      <c r="N92" s="37"/>
      <c r="O92" s="241"/>
      <c r="P92" s="255"/>
      <c r="Q92" s="73"/>
    </row>
    <row r="93" spans="1:17" ht="12" customHeight="1">
      <c r="A93" s="71"/>
      <c r="B93" s="71"/>
      <c r="C93" s="44" t="s">
        <v>91</v>
      </c>
      <c r="D93" s="39" t="s">
        <v>38</v>
      </c>
      <c r="E93" s="1"/>
      <c r="F93" s="3">
        <v>1</v>
      </c>
      <c r="G93" s="201">
        <f t="shared" si="22"/>
        <v>0</v>
      </c>
      <c r="H93" s="84">
        <f t="shared" si="24"/>
        <v>0</v>
      </c>
      <c r="I93" s="219"/>
      <c r="J93" s="22"/>
      <c r="K93" s="85">
        <f t="shared" si="25"/>
        <v>0</v>
      </c>
      <c r="L93" s="18"/>
      <c r="M93" s="18"/>
      <c r="N93" s="37"/>
      <c r="O93" s="241"/>
      <c r="P93" s="255"/>
      <c r="Q93" s="73"/>
    </row>
    <row r="94" spans="1:17" ht="12" customHeight="1">
      <c r="A94" s="71"/>
      <c r="B94" s="71"/>
      <c r="C94" s="44" t="s">
        <v>92</v>
      </c>
      <c r="D94" s="39" t="s">
        <v>38</v>
      </c>
      <c r="E94" s="1"/>
      <c r="F94" s="3">
        <v>1</v>
      </c>
      <c r="G94" s="201">
        <f aca="true" t="shared" si="26" ref="G94:G96">O94/$L$4</f>
        <v>0</v>
      </c>
      <c r="H94" s="84">
        <f aca="true" t="shared" si="27" ref="H94:H96">F94*G94</f>
        <v>0</v>
      </c>
      <c r="I94" s="219"/>
      <c r="J94" s="22"/>
      <c r="K94" s="85">
        <f aca="true" t="shared" si="28" ref="K94:K96">H94+J94</f>
        <v>0</v>
      </c>
      <c r="L94" s="18"/>
      <c r="M94" s="18"/>
      <c r="N94" s="37"/>
      <c r="O94" s="241"/>
      <c r="P94" s="255"/>
      <c r="Q94" s="73"/>
    </row>
    <row r="95" spans="1:17" ht="12" customHeight="1">
      <c r="A95" s="71"/>
      <c r="B95" s="71"/>
      <c r="C95" s="44" t="s">
        <v>93</v>
      </c>
      <c r="D95" s="39" t="s">
        <v>38</v>
      </c>
      <c r="E95" s="1"/>
      <c r="F95" s="3">
        <v>1</v>
      </c>
      <c r="G95" s="201">
        <f t="shared" si="26"/>
        <v>0</v>
      </c>
      <c r="H95" s="84">
        <f t="shared" si="27"/>
        <v>0</v>
      </c>
      <c r="I95" s="219"/>
      <c r="J95" s="22"/>
      <c r="K95" s="85">
        <f t="shared" si="28"/>
        <v>0</v>
      </c>
      <c r="L95" s="18"/>
      <c r="M95" s="18"/>
      <c r="N95" s="37"/>
      <c r="O95" s="241"/>
      <c r="P95" s="255"/>
      <c r="Q95" s="73"/>
    </row>
    <row r="96" spans="1:17" ht="12" customHeight="1" thickBot="1">
      <c r="A96" s="71"/>
      <c r="B96" s="71"/>
      <c r="C96" s="44" t="s">
        <v>94</v>
      </c>
      <c r="D96" s="39" t="s">
        <v>38</v>
      </c>
      <c r="E96" s="1"/>
      <c r="F96" s="3">
        <v>1</v>
      </c>
      <c r="G96" s="201">
        <f t="shared" si="26"/>
        <v>0</v>
      </c>
      <c r="H96" s="84">
        <f t="shared" si="27"/>
        <v>0</v>
      </c>
      <c r="I96" s="219"/>
      <c r="J96" s="22"/>
      <c r="K96" s="85">
        <f t="shared" si="28"/>
        <v>0</v>
      </c>
      <c r="L96" s="18"/>
      <c r="M96" s="18"/>
      <c r="N96" s="37"/>
      <c r="O96" s="241"/>
      <c r="P96" s="255"/>
      <c r="Q96" s="73"/>
    </row>
    <row r="97" spans="1:16" ht="19.5" customHeight="1" thickBot="1">
      <c r="A97" s="170" t="s">
        <v>68</v>
      </c>
      <c r="B97" s="170"/>
      <c r="C97" s="170"/>
      <c r="D97" s="170"/>
      <c r="E97" s="170"/>
      <c r="F97" s="170"/>
      <c r="G97" s="196"/>
      <c r="H97" s="170"/>
      <c r="I97" s="196"/>
      <c r="J97" s="170"/>
      <c r="K97" s="170"/>
      <c r="L97" s="170"/>
      <c r="M97" s="171"/>
      <c r="N97" s="37"/>
      <c r="O97" s="243"/>
      <c r="P97" s="243"/>
    </row>
    <row r="98" spans="1:16" s="70" customFormat="1" ht="12.6" customHeight="1">
      <c r="A98" s="7">
        <v>17</v>
      </c>
      <c r="B98" s="7" t="s">
        <v>138</v>
      </c>
      <c r="C98" s="28" t="s">
        <v>153</v>
      </c>
      <c r="D98" s="64" t="s">
        <v>22</v>
      </c>
      <c r="E98" s="29"/>
      <c r="F98" s="30">
        <v>1</v>
      </c>
      <c r="G98" s="202"/>
      <c r="H98" s="30"/>
      <c r="I98" s="217">
        <f>P98/$L$4</f>
        <v>0</v>
      </c>
      <c r="J98" s="53">
        <f>F98*I98</f>
        <v>0</v>
      </c>
      <c r="K98" s="35">
        <f aca="true" t="shared" si="29" ref="K98:K109">H98+J98</f>
        <v>0</v>
      </c>
      <c r="L98" s="17">
        <f>SUM(K98:K100)</f>
        <v>0</v>
      </c>
      <c r="M98" s="17">
        <f>L98/F98</f>
        <v>0</v>
      </c>
      <c r="N98" s="37"/>
      <c r="O98" s="244"/>
      <c r="P98" s="258"/>
    </row>
    <row r="99" spans="1:16" s="70" customFormat="1" ht="15.75" outlineLevel="1">
      <c r="A99" s="8"/>
      <c r="B99" s="8"/>
      <c r="C99" s="4" t="s">
        <v>78</v>
      </c>
      <c r="D99" s="31" t="s">
        <v>22</v>
      </c>
      <c r="E99" s="32">
        <v>1</v>
      </c>
      <c r="F99" s="33">
        <f>E99*F98</f>
        <v>1</v>
      </c>
      <c r="G99" s="201">
        <f aca="true" t="shared" si="30" ref="G99:G100">O99/$L$4</f>
        <v>0</v>
      </c>
      <c r="H99" s="54">
        <f>G99*F99</f>
        <v>0</v>
      </c>
      <c r="I99" s="221"/>
      <c r="J99" s="34"/>
      <c r="K99" s="52">
        <f t="shared" si="29"/>
        <v>0</v>
      </c>
      <c r="L99" s="61"/>
      <c r="M99" s="61"/>
      <c r="N99" s="37"/>
      <c r="O99" s="245"/>
      <c r="P99" s="259"/>
    </row>
    <row r="100" spans="1:16" s="70" customFormat="1" ht="10.8" thickBot="1">
      <c r="A100" s="8"/>
      <c r="B100" s="8"/>
      <c r="C100" s="26" t="s">
        <v>41</v>
      </c>
      <c r="D100" s="31"/>
      <c r="E100" s="32">
        <v>1</v>
      </c>
      <c r="F100" s="33">
        <f>E100*F98</f>
        <v>1</v>
      </c>
      <c r="G100" s="201">
        <f t="shared" si="30"/>
        <v>0</v>
      </c>
      <c r="H100" s="54">
        <f>G100*F100</f>
        <v>0</v>
      </c>
      <c r="I100" s="221"/>
      <c r="J100" s="34"/>
      <c r="K100" s="52">
        <f t="shared" si="29"/>
        <v>0</v>
      </c>
      <c r="L100" s="61"/>
      <c r="M100" s="61"/>
      <c r="N100" s="37"/>
      <c r="O100" s="245"/>
      <c r="P100" s="259"/>
    </row>
    <row r="101" spans="1:16" s="70" customFormat="1" ht="12" customHeight="1">
      <c r="A101" s="7">
        <v>18</v>
      </c>
      <c r="B101" s="7" t="s">
        <v>137</v>
      </c>
      <c r="C101" s="28" t="s">
        <v>151</v>
      </c>
      <c r="D101" s="64" t="s">
        <v>22</v>
      </c>
      <c r="E101" s="29"/>
      <c r="F101" s="30">
        <v>1</v>
      </c>
      <c r="G101" s="202"/>
      <c r="H101" s="30"/>
      <c r="I101" s="217">
        <f>P101/$L$4</f>
        <v>0</v>
      </c>
      <c r="J101" s="53">
        <f>F101*I101</f>
        <v>0</v>
      </c>
      <c r="K101" s="35">
        <f t="shared" si="29"/>
        <v>0</v>
      </c>
      <c r="L101" s="17">
        <f>SUM(K101:K103)</f>
        <v>0</v>
      </c>
      <c r="M101" s="17">
        <f>L101/F101</f>
        <v>0</v>
      </c>
      <c r="N101" s="37"/>
      <c r="O101" s="244"/>
      <c r="P101" s="258"/>
    </row>
    <row r="102" spans="1:16" s="70" customFormat="1" ht="15.75" outlineLevel="1">
      <c r="A102" s="8"/>
      <c r="B102" s="8"/>
      <c r="C102" s="4" t="s">
        <v>80</v>
      </c>
      <c r="D102" s="31" t="s">
        <v>22</v>
      </c>
      <c r="E102" s="32">
        <v>1</v>
      </c>
      <c r="F102" s="33">
        <f>E102*F101</f>
        <v>1</v>
      </c>
      <c r="G102" s="201">
        <f aca="true" t="shared" si="31" ref="G102:G103">O102/$L$4</f>
        <v>0</v>
      </c>
      <c r="H102" s="54">
        <f>G102*F102</f>
        <v>0</v>
      </c>
      <c r="I102" s="221"/>
      <c r="J102" s="34"/>
      <c r="K102" s="52">
        <f t="shared" si="29"/>
        <v>0</v>
      </c>
      <c r="L102" s="61"/>
      <c r="M102" s="61"/>
      <c r="N102" s="37"/>
      <c r="O102" s="245"/>
      <c r="P102" s="259"/>
    </row>
    <row r="103" spans="1:16" s="70" customFormat="1" ht="10.8" thickBot="1">
      <c r="A103" s="8"/>
      <c r="B103" s="8"/>
      <c r="C103" s="26" t="s">
        <v>41</v>
      </c>
      <c r="D103" s="31"/>
      <c r="E103" s="32">
        <v>1</v>
      </c>
      <c r="F103" s="33">
        <f>E103*F101</f>
        <v>1</v>
      </c>
      <c r="G103" s="201">
        <f t="shared" si="31"/>
        <v>0</v>
      </c>
      <c r="H103" s="54">
        <f>G103*F103</f>
        <v>0</v>
      </c>
      <c r="I103" s="221"/>
      <c r="J103" s="34"/>
      <c r="K103" s="52">
        <f t="shared" si="29"/>
        <v>0</v>
      </c>
      <c r="L103" s="61"/>
      <c r="M103" s="61"/>
      <c r="N103" s="37"/>
      <c r="O103" s="245"/>
      <c r="P103" s="259"/>
    </row>
    <row r="104" spans="1:16" s="70" customFormat="1" ht="13.2" customHeight="1">
      <c r="A104" s="7">
        <v>19</v>
      </c>
      <c r="B104" s="7" t="s">
        <v>135</v>
      </c>
      <c r="C104" s="28" t="s">
        <v>151</v>
      </c>
      <c r="D104" s="64" t="s">
        <v>22</v>
      </c>
      <c r="E104" s="29"/>
      <c r="F104" s="30">
        <v>1</v>
      </c>
      <c r="G104" s="202"/>
      <c r="H104" s="30"/>
      <c r="I104" s="217">
        <f>P104/$L$4</f>
        <v>0</v>
      </c>
      <c r="J104" s="53">
        <f>F104*I104</f>
        <v>0</v>
      </c>
      <c r="K104" s="35">
        <f t="shared" si="29"/>
        <v>0</v>
      </c>
      <c r="L104" s="17">
        <f>SUM(K104:K106)</f>
        <v>0</v>
      </c>
      <c r="M104" s="17">
        <f>L104/F104</f>
        <v>0</v>
      </c>
      <c r="N104" s="37"/>
      <c r="O104" s="244"/>
      <c r="P104" s="258"/>
    </row>
    <row r="105" spans="1:16" s="70" customFormat="1" ht="15.75" outlineLevel="1">
      <c r="A105" s="8"/>
      <c r="B105" s="8"/>
      <c r="C105" s="4" t="s">
        <v>80</v>
      </c>
      <c r="D105" s="31" t="s">
        <v>22</v>
      </c>
      <c r="E105" s="32">
        <v>1</v>
      </c>
      <c r="F105" s="33">
        <f>E105*F104</f>
        <v>1</v>
      </c>
      <c r="G105" s="201">
        <f aca="true" t="shared" si="32" ref="G105:G106">O105/$L$4</f>
        <v>0</v>
      </c>
      <c r="H105" s="54">
        <f>G105*F105</f>
        <v>0</v>
      </c>
      <c r="I105" s="221"/>
      <c r="J105" s="34"/>
      <c r="K105" s="52">
        <f t="shared" si="29"/>
        <v>0</v>
      </c>
      <c r="L105" s="61"/>
      <c r="M105" s="61"/>
      <c r="N105" s="37"/>
      <c r="O105" s="245"/>
      <c r="P105" s="259"/>
    </row>
    <row r="106" spans="1:16" s="70" customFormat="1" ht="10.8" thickBot="1">
      <c r="A106" s="8"/>
      <c r="B106" s="8"/>
      <c r="C106" s="26" t="s">
        <v>41</v>
      </c>
      <c r="D106" s="31"/>
      <c r="E106" s="32">
        <v>1</v>
      </c>
      <c r="F106" s="33">
        <f>E106*F104</f>
        <v>1</v>
      </c>
      <c r="G106" s="201">
        <f t="shared" si="32"/>
        <v>0</v>
      </c>
      <c r="H106" s="54">
        <f>G106*F106</f>
        <v>0</v>
      </c>
      <c r="I106" s="221"/>
      <c r="J106" s="34"/>
      <c r="K106" s="52">
        <f t="shared" si="29"/>
        <v>0</v>
      </c>
      <c r="L106" s="61"/>
      <c r="M106" s="61"/>
      <c r="N106" s="37"/>
      <c r="O106" s="245"/>
      <c r="P106" s="259"/>
    </row>
    <row r="107" spans="1:16" s="70" customFormat="1" ht="12.6" customHeight="1">
      <c r="A107" s="7">
        <v>20</v>
      </c>
      <c r="B107" s="7" t="s">
        <v>136</v>
      </c>
      <c r="C107" s="28" t="s">
        <v>152</v>
      </c>
      <c r="D107" s="64" t="s">
        <v>22</v>
      </c>
      <c r="E107" s="29"/>
      <c r="F107" s="30">
        <v>1</v>
      </c>
      <c r="G107" s="202"/>
      <c r="H107" s="30"/>
      <c r="I107" s="217">
        <f>P107/$L$4</f>
        <v>0</v>
      </c>
      <c r="J107" s="53">
        <f>F107*I107</f>
        <v>0</v>
      </c>
      <c r="K107" s="35">
        <f t="shared" si="29"/>
        <v>0</v>
      </c>
      <c r="L107" s="17">
        <f>SUM(K107:K109)</f>
        <v>0</v>
      </c>
      <c r="M107" s="17">
        <f>L107/F107</f>
        <v>0</v>
      </c>
      <c r="N107" s="37"/>
      <c r="O107" s="244"/>
      <c r="P107" s="258"/>
    </row>
    <row r="108" spans="1:16" s="70" customFormat="1" ht="15.75" outlineLevel="1">
      <c r="A108" s="8"/>
      <c r="B108" s="8"/>
      <c r="C108" s="4" t="s">
        <v>145</v>
      </c>
      <c r="D108" s="31" t="s">
        <v>22</v>
      </c>
      <c r="E108" s="32">
        <v>1</v>
      </c>
      <c r="F108" s="33">
        <f>E108*F107</f>
        <v>1</v>
      </c>
      <c r="G108" s="201">
        <f aca="true" t="shared" si="33" ref="G108:G109">O108/$L$4</f>
        <v>0</v>
      </c>
      <c r="H108" s="54">
        <f>G108*F108</f>
        <v>0</v>
      </c>
      <c r="I108" s="221"/>
      <c r="J108" s="34"/>
      <c r="K108" s="52">
        <f t="shared" si="29"/>
        <v>0</v>
      </c>
      <c r="L108" s="61"/>
      <c r="M108" s="61"/>
      <c r="N108" s="37"/>
      <c r="O108" s="245"/>
      <c r="P108" s="259"/>
    </row>
    <row r="109" spans="1:16" s="70" customFormat="1" ht="10.8" thickBot="1">
      <c r="A109" s="46"/>
      <c r="B109" s="46"/>
      <c r="C109" s="43" t="s">
        <v>41</v>
      </c>
      <c r="D109" s="48"/>
      <c r="E109" s="49">
        <v>1</v>
      </c>
      <c r="F109" s="50">
        <f>E109*F107</f>
        <v>1</v>
      </c>
      <c r="G109" s="203">
        <f t="shared" si="33"/>
        <v>0</v>
      </c>
      <c r="H109" s="156">
        <f>G109*F109</f>
        <v>0</v>
      </c>
      <c r="I109" s="222"/>
      <c r="J109" s="51"/>
      <c r="K109" s="157">
        <f t="shared" si="29"/>
        <v>0</v>
      </c>
      <c r="L109" s="47"/>
      <c r="M109" s="47"/>
      <c r="N109" s="37"/>
      <c r="O109" s="246"/>
      <c r="P109" s="260"/>
    </row>
    <row r="110" spans="1:17" ht="10.8" thickBot="1">
      <c r="A110" s="133"/>
      <c r="B110" s="133"/>
      <c r="C110" s="73"/>
      <c r="D110" s="73"/>
      <c r="E110" s="73"/>
      <c r="F110" s="73"/>
      <c r="G110" s="204"/>
      <c r="H110" s="87">
        <f>SUM(H12:H109)</f>
        <v>0</v>
      </c>
      <c r="I110" s="223"/>
      <c r="J110" s="87">
        <f>SUM(J12:J109)</f>
        <v>0</v>
      </c>
      <c r="K110" s="89"/>
      <c r="L110" s="73"/>
      <c r="M110" s="73"/>
      <c r="N110" s="73"/>
      <c r="O110" s="211"/>
      <c r="P110" s="211"/>
      <c r="Q110" s="73"/>
    </row>
    <row r="111" spans="1:17" ht="10.8" thickBot="1">
      <c r="A111" s="133"/>
      <c r="B111" s="133"/>
      <c r="C111" s="73"/>
      <c r="D111" s="73"/>
      <c r="E111" s="73"/>
      <c r="F111" s="73"/>
      <c r="G111" s="205"/>
      <c r="H111" s="90" t="s">
        <v>40</v>
      </c>
      <c r="I111" s="224">
        <v>0</v>
      </c>
      <c r="J111" s="91"/>
      <c r="K111" s="92">
        <f>I111*H110</f>
        <v>0</v>
      </c>
      <c r="L111" s="73"/>
      <c r="M111" s="73"/>
      <c r="N111" s="73"/>
      <c r="O111" s="211"/>
      <c r="P111" s="211"/>
      <c r="Q111" s="73"/>
    </row>
    <row r="112" spans="1:17" ht="10.8" thickBot="1">
      <c r="A112" s="133"/>
      <c r="B112" s="133"/>
      <c r="C112" s="73"/>
      <c r="D112" s="73"/>
      <c r="E112" s="73"/>
      <c r="F112" s="73"/>
      <c r="G112" s="204"/>
      <c r="H112" s="88"/>
      <c r="I112" s="223"/>
      <c r="J112" s="88"/>
      <c r="K112" s="93"/>
      <c r="L112" s="73"/>
      <c r="M112" s="73"/>
      <c r="N112" s="73"/>
      <c r="O112" s="211"/>
      <c r="P112" s="211"/>
      <c r="Q112" s="73"/>
    </row>
    <row r="113" spans="1:17" ht="10.8" thickBot="1">
      <c r="A113" s="133"/>
      <c r="B113" s="133"/>
      <c r="C113" s="73"/>
      <c r="D113" s="73"/>
      <c r="E113" s="73"/>
      <c r="F113" s="73"/>
      <c r="G113" s="205"/>
      <c r="H113" s="91" t="s">
        <v>13</v>
      </c>
      <c r="I113" s="225"/>
      <c r="J113" s="91"/>
      <c r="K113" s="92">
        <f>SUM(K12:K112)</f>
        <v>0</v>
      </c>
      <c r="L113" s="73"/>
      <c r="M113" s="73"/>
      <c r="N113" s="73"/>
      <c r="O113" s="211"/>
      <c r="P113" s="211"/>
      <c r="Q113" s="73"/>
    </row>
    <row r="114" spans="1:17" ht="10.8" thickBot="1">
      <c r="A114" s="133"/>
      <c r="B114" s="133"/>
      <c r="C114" s="73"/>
      <c r="D114" s="73"/>
      <c r="E114" s="73"/>
      <c r="F114" s="73"/>
      <c r="G114" s="206"/>
      <c r="H114" s="94"/>
      <c r="I114" s="226"/>
      <c r="J114" s="94"/>
      <c r="K114" s="95"/>
      <c r="L114" s="73"/>
      <c r="M114" s="73"/>
      <c r="N114" s="73"/>
      <c r="O114" s="211"/>
      <c r="P114" s="211"/>
      <c r="Q114" s="73"/>
    </row>
    <row r="115" spans="1:17" ht="15.75">
      <c r="A115" s="133"/>
      <c r="B115" s="133"/>
      <c r="C115" s="73"/>
      <c r="D115" s="73"/>
      <c r="E115" s="73"/>
      <c r="F115" s="73"/>
      <c r="G115" s="207"/>
      <c r="H115" s="96" t="s">
        <v>15</v>
      </c>
      <c r="I115" s="227">
        <v>0</v>
      </c>
      <c r="J115" s="97"/>
      <c r="K115" s="98">
        <f>K113*I115</f>
        <v>0</v>
      </c>
      <c r="L115" s="73"/>
      <c r="M115" s="73"/>
      <c r="N115" s="73"/>
      <c r="O115" s="211"/>
      <c r="P115" s="211"/>
      <c r="Q115" s="73"/>
    </row>
    <row r="116" spans="1:17" ht="10.8" thickBot="1">
      <c r="A116" s="133"/>
      <c r="B116" s="133"/>
      <c r="C116" s="73"/>
      <c r="D116" s="73"/>
      <c r="E116" s="73"/>
      <c r="F116" s="73"/>
      <c r="G116" s="208"/>
      <c r="H116" s="99" t="s">
        <v>16</v>
      </c>
      <c r="I116" s="228"/>
      <c r="J116" s="20"/>
      <c r="K116" s="100">
        <f>K113+K115</f>
        <v>0</v>
      </c>
      <c r="L116" s="73"/>
      <c r="M116" s="73"/>
      <c r="N116" s="73"/>
      <c r="O116" s="211"/>
      <c r="P116" s="211"/>
      <c r="Q116" s="73"/>
    </row>
    <row r="117" spans="1:17" ht="10.8" thickBot="1">
      <c r="A117" s="133"/>
      <c r="B117" s="133"/>
      <c r="C117" s="73"/>
      <c r="D117" s="73"/>
      <c r="E117" s="73"/>
      <c r="F117" s="73"/>
      <c r="G117" s="209"/>
      <c r="H117" s="101"/>
      <c r="I117" s="229"/>
      <c r="J117" s="102"/>
      <c r="K117" s="103"/>
      <c r="L117" s="73"/>
      <c r="M117" s="73"/>
      <c r="N117" s="73"/>
      <c r="O117" s="211"/>
      <c r="P117" s="211"/>
      <c r="Q117" s="73"/>
    </row>
    <row r="118" spans="1:17" ht="15.75">
      <c r="A118" s="133"/>
      <c r="B118" s="133"/>
      <c r="C118" s="73"/>
      <c r="D118" s="73"/>
      <c r="E118" s="73"/>
      <c r="F118" s="73"/>
      <c r="G118" s="210"/>
      <c r="H118" s="96" t="s">
        <v>14</v>
      </c>
      <c r="I118" s="227">
        <v>0</v>
      </c>
      <c r="J118" s="97"/>
      <c r="K118" s="98">
        <f>K116*I118</f>
        <v>0</v>
      </c>
      <c r="L118" s="73"/>
      <c r="M118" s="73"/>
      <c r="N118" s="73"/>
      <c r="O118" s="211"/>
      <c r="P118" s="211"/>
      <c r="Q118" s="73"/>
    </row>
    <row r="119" spans="1:17" ht="10.8" thickBot="1">
      <c r="A119" s="133"/>
      <c r="B119" s="133"/>
      <c r="C119" s="73"/>
      <c r="D119" s="73"/>
      <c r="E119" s="73"/>
      <c r="F119" s="73"/>
      <c r="G119" s="208"/>
      <c r="H119" s="99" t="s">
        <v>16</v>
      </c>
      <c r="I119" s="228"/>
      <c r="J119" s="20"/>
      <c r="K119" s="100">
        <f>K116+K118</f>
        <v>0</v>
      </c>
      <c r="L119" s="73"/>
      <c r="M119" s="73"/>
      <c r="N119" s="73"/>
      <c r="O119" s="211"/>
      <c r="P119" s="211"/>
      <c r="Q119" s="73"/>
    </row>
    <row r="120" spans="1:17" ht="10.8" thickBot="1">
      <c r="A120" s="133"/>
      <c r="B120" s="133"/>
      <c r="C120" s="73"/>
      <c r="D120" s="73"/>
      <c r="E120" s="73"/>
      <c r="F120" s="73"/>
      <c r="G120" s="209"/>
      <c r="H120" s="101"/>
      <c r="I120" s="229"/>
      <c r="J120" s="102"/>
      <c r="K120" s="103"/>
      <c r="L120" s="73"/>
      <c r="M120" s="73"/>
      <c r="N120" s="73"/>
      <c r="O120" s="211"/>
      <c r="P120" s="211"/>
      <c r="Q120" s="73"/>
    </row>
    <row r="121" spans="1:17" ht="15.75">
      <c r="A121" s="133"/>
      <c r="B121" s="133"/>
      <c r="C121" s="73"/>
      <c r="D121" s="73"/>
      <c r="E121" s="73"/>
      <c r="F121" s="73"/>
      <c r="G121" s="210"/>
      <c r="H121" s="96" t="s">
        <v>17</v>
      </c>
      <c r="I121" s="227">
        <v>0</v>
      </c>
      <c r="J121" s="97"/>
      <c r="K121" s="98">
        <f>K119*I121</f>
        <v>0</v>
      </c>
      <c r="L121" s="73"/>
      <c r="M121" s="73"/>
      <c r="N121" s="73"/>
      <c r="O121" s="211"/>
      <c r="P121" s="211"/>
      <c r="Q121" s="73"/>
    </row>
    <row r="122" spans="1:17" ht="10.8" thickBot="1">
      <c r="A122" s="133"/>
      <c r="B122" s="133"/>
      <c r="C122" s="73"/>
      <c r="D122" s="73"/>
      <c r="E122" s="73"/>
      <c r="F122" s="73"/>
      <c r="G122" s="208"/>
      <c r="H122" s="99" t="s">
        <v>16</v>
      </c>
      <c r="I122" s="228"/>
      <c r="J122" s="20"/>
      <c r="K122" s="100">
        <f>K119+K121</f>
        <v>0</v>
      </c>
      <c r="L122" s="73"/>
      <c r="M122" s="73"/>
      <c r="N122" s="73"/>
      <c r="O122" s="211"/>
      <c r="P122" s="211"/>
      <c r="Q122" s="73"/>
    </row>
    <row r="123" spans="1:17" ht="10.8" thickBot="1">
      <c r="A123" s="133"/>
      <c r="B123" s="133"/>
      <c r="C123" s="73"/>
      <c r="D123" s="73"/>
      <c r="E123" s="73"/>
      <c r="F123" s="73"/>
      <c r="G123" s="209"/>
      <c r="H123" s="101"/>
      <c r="I123" s="229"/>
      <c r="J123" s="102"/>
      <c r="K123" s="103"/>
      <c r="L123" s="73"/>
      <c r="M123" s="73"/>
      <c r="N123" s="73"/>
      <c r="O123" s="211"/>
      <c r="P123" s="211"/>
      <c r="Q123" s="73"/>
    </row>
    <row r="124" spans="1:17" ht="15.75">
      <c r="A124" s="133"/>
      <c r="B124" s="133"/>
      <c r="C124" s="73"/>
      <c r="D124" s="73"/>
      <c r="E124" s="73"/>
      <c r="F124" s="73"/>
      <c r="G124" s="210"/>
      <c r="H124" s="104" t="s">
        <v>18</v>
      </c>
      <c r="I124" s="230">
        <v>0.18</v>
      </c>
      <c r="J124" s="97"/>
      <c r="K124" s="105">
        <f>K122*I124</f>
        <v>0</v>
      </c>
      <c r="L124" s="73"/>
      <c r="M124" s="73"/>
      <c r="N124" s="73"/>
      <c r="O124" s="211"/>
      <c r="P124" s="211"/>
      <c r="Q124" s="73"/>
    </row>
    <row r="125" spans="1:17" ht="10.8" thickBot="1">
      <c r="A125" s="133"/>
      <c r="B125" s="133"/>
      <c r="C125" s="73"/>
      <c r="D125" s="73"/>
      <c r="E125" s="73"/>
      <c r="F125" s="73"/>
      <c r="G125" s="208"/>
      <c r="H125" s="106" t="s">
        <v>19</v>
      </c>
      <c r="I125" s="228"/>
      <c r="J125" s="24"/>
      <c r="K125" s="107">
        <f>K122+K124</f>
        <v>0</v>
      </c>
      <c r="L125" s="73"/>
      <c r="M125" s="73"/>
      <c r="N125" s="73"/>
      <c r="O125" s="211"/>
      <c r="P125" s="211"/>
      <c r="Q125" s="73"/>
    </row>
    <row r="126" spans="1:17" ht="15.75">
      <c r="A126" s="133"/>
      <c r="B126" s="133"/>
      <c r="C126" s="73"/>
      <c r="D126" s="73"/>
      <c r="E126" s="73"/>
      <c r="F126" s="73"/>
      <c r="G126" s="211"/>
      <c r="H126" s="73"/>
      <c r="I126" s="211"/>
      <c r="J126" s="73"/>
      <c r="K126" s="73"/>
      <c r="L126" s="73"/>
      <c r="M126" s="73"/>
      <c r="N126" s="73"/>
      <c r="O126" s="211"/>
      <c r="P126" s="211"/>
      <c r="Q126" s="73"/>
    </row>
    <row r="127" spans="1:17" ht="15.75">
      <c r="A127" s="133"/>
      <c r="B127" s="133"/>
      <c r="C127" s="73"/>
      <c r="D127" s="73"/>
      <c r="E127" s="73"/>
      <c r="F127" s="73"/>
      <c r="G127" s="211"/>
      <c r="H127" s="73"/>
      <c r="I127" s="211"/>
      <c r="J127" s="73"/>
      <c r="K127" s="73"/>
      <c r="L127" s="73"/>
      <c r="M127" s="73"/>
      <c r="N127" s="73"/>
      <c r="O127" s="211"/>
      <c r="P127" s="211"/>
      <c r="Q127" s="73"/>
    </row>
  </sheetData>
  <sheetProtection algorithmName="SHA-512" hashValue="4YpzbZxwfTtHxul1T/0m3bnwmNU5NfoJ4bA1okSaa0gs1v1lF+ZKDE/8gfzCu9qB+RPrh4N/NCKDMHMIq9l15A==" saltValue="k0YxAI0FTjU1EIu9YARuFg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FA50-1911-45CD-9F56-02A1CC52655C}">
  <sheetPr>
    <tabColor rgb="FFFFFF00"/>
    <pageSetUpPr fitToPage="1"/>
  </sheetPr>
  <dimension ref="A1:LW124"/>
  <sheetViews>
    <sheetView zoomScaleSheetLayoutView="85" workbookViewId="0" topLeftCell="A100">
      <selection activeCell="C130" sqref="C130"/>
    </sheetView>
  </sheetViews>
  <sheetFormatPr defaultColWidth="8.75390625" defaultRowHeight="15.75" outlineLevelRow="1"/>
  <cols>
    <col min="1" max="1" width="4.375" style="134" customWidth="1"/>
    <col min="2" max="2" width="12.25390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>
        <f>TOTAL!A2</f>
        <v>0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70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0.8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0.8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K122</f>
        <v>0</v>
      </c>
      <c r="K4" s="187">
        <f>J4*L4</f>
        <v>0</v>
      </c>
      <c r="L4" s="186">
        <f>'1-APARTMENT TYPE 1'!L4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0.8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1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0.8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0.8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57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 t="s">
        <v>115</v>
      </c>
      <c r="C12" s="110" t="s">
        <v>113</v>
      </c>
      <c r="D12" s="111" t="s">
        <v>29</v>
      </c>
      <c r="E12" s="112"/>
      <c r="F12" s="113">
        <v>73</v>
      </c>
      <c r="G12" s="197"/>
      <c r="H12" s="114"/>
      <c r="I12" s="215">
        <f>P12/$L$4</f>
        <v>0</v>
      </c>
      <c r="J12" s="114">
        <f>F12*I12</f>
        <v>0</v>
      </c>
      <c r="K12" s="114">
        <f>H12+J12</f>
        <v>0</v>
      </c>
      <c r="L12" s="115">
        <f>SUM(K12:K15)</f>
        <v>0</v>
      </c>
      <c r="M12" s="115">
        <f>L12/F12</f>
        <v>0</v>
      </c>
      <c r="N12" s="116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 t="s">
        <v>62</v>
      </c>
      <c r="D13" s="120" t="s">
        <v>29</v>
      </c>
      <c r="E13" s="121">
        <v>1.05</v>
      </c>
      <c r="F13" s="122">
        <f>E13*F12</f>
        <v>76.65</v>
      </c>
      <c r="G13" s="198">
        <f>O13/$L$4</f>
        <v>0</v>
      </c>
      <c r="H13" s="123">
        <f>F13*G13</f>
        <v>0</v>
      </c>
      <c r="I13" s="216"/>
      <c r="J13" s="123"/>
      <c r="K13" s="123">
        <f aca="true" t="shared" si="0" ref="K13:K19">H13+J13</f>
        <v>0</v>
      </c>
      <c r="L13" s="124"/>
      <c r="M13" s="124"/>
      <c r="N13" s="125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 t="s">
        <v>63</v>
      </c>
      <c r="D14" s="120" t="s">
        <v>29</v>
      </c>
      <c r="E14" s="121">
        <v>1.05</v>
      </c>
      <c r="F14" s="122">
        <f>E14*F12</f>
        <v>76.65</v>
      </c>
      <c r="G14" s="198">
        <f>O14/$L$4</f>
        <v>0</v>
      </c>
      <c r="H14" s="123">
        <f>F14*G14</f>
        <v>0</v>
      </c>
      <c r="I14" s="216"/>
      <c r="J14" s="123"/>
      <c r="K14" s="123">
        <f t="shared" si="0"/>
        <v>0</v>
      </c>
      <c r="L14" s="124"/>
      <c r="M14" s="124"/>
      <c r="N14" s="125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 t="s">
        <v>41</v>
      </c>
      <c r="D15" s="120"/>
      <c r="E15" s="121">
        <v>1</v>
      </c>
      <c r="F15" s="122">
        <f>E15*F12</f>
        <v>73</v>
      </c>
      <c r="G15" s="198">
        <f>O15/$L$4</f>
        <v>0</v>
      </c>
      <c r="H15" s="123">
        <f>F15*G15</f>
        <v>0</v>
      </c>
      <c r="I15" s="216"/>
      <c r="J15" s="123"/>
      <c r="K15" s="123">
        <f t="shared" si="0"/>
        <v>0</v>
      </c>
      <c r="L15" s="128"/>
      <c r="M15" s="128"/>
      <c r="N15" s="125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 t="s">
        <v>183</v>
      </c>
      <c r="C16" s="41" t="s">
        <v>114</v>
      </c>
      <c r="D16" s="38" t="s">
        <v>29</v>
      </c>
      <c r="E16" s="5"/>
      <c r="F16" s="6">
        <v>11.4</v>
      </c>
      <c r="G16" s="199"/>
      <c r="H16" s="21"/>
      <c r="I16" s="217">
        <f>P16/$L$4</f>
        <v>0</v>
      </c>
      <c r="J16" s="21">
        <f>F16*I16</f>
        <v>0</v>
      </c>
      <c r="K16" s="14">
        <f t="shared" si="0"/>
        <v>0</v>
      </c>
      <c r="L16" s="27">
        <f>SUM(K16:K19)</f>
        <v>0</v>
      </c>
      <c r="M16" s="27">
        <f>L16/F16</f>
        <v>0</v>
      </c>
      <c r="N16" s="36"/>
      <c r="O16" s="239"/>
      <c r="P16" s="252"/>
    </row>
    <row r="17" spans="1:16" s="57" customFormat="1" ht="12" customHeight="1">
      <c r="A17" s="131"/>
      <c r="B17" s="131"/>
      <c r="C17" s="44" t="s">
        <v>39</v>
      </c>
      <c r="D17" s="39" t="s">
        <v>33</v>
      </c>
      <c r="E17" s="2">
        <v>6</v>
      </c>
      <c r="F17" s="3">
        <f>E17*F16</f>
        <v>68.4</v>
      </c>
      <c r="G17" s="200">
        <f>O17/$L$4</f>
        <v>0</v>
      </c>
      <c r="H17" s="23">
        <f>F17*G17</f>
        <v>0</v>
      </c>
      <c r="I17" s="218"/>
      <c r="J17" s="23"/>
      <c r="K17" s="15">
        <f t="shared" si="0"/>
        <v>0</v>
      </c>
      <c r="L17" s="18"/>
      <c r="M17" s="18"/>
      <c r="N17" s="37"/>
      <c r="O17" s="240"/>
      <c r="P17" s="253"/>
    </row>
    <row r="18" spans="1:16" s="57" customFormat="1" ht="12" customHeight="1">
      <c r="A18" s="131"/>
      <c r="B18" s="131"/>
      <c r="C18" s="44" t="s">
        <v>76</v>
      </c>
      <c r="D18" s="39" t="s">
        <v>29</v>
      </c>
      <c r="E18" s="2">
        <v>1.05</v>
      </c>
      <c r="F18" s="3">
        <f>E18*F16</f>
        <v>11.97</v>
      </c>
      <c r="G18" s="200">
        <f>O18/$L$4</f>
        <v>0</v>
      </c>
      <c r="H18" s="23">
        <f>F18*G18</f>
        <v>0</v>
      </c>
      <c r="I18" s="218"/>
      <c r="J18" s="23"/>
      <c r="K18" s="15">
        <f t="shared" si="0"/>
        <v>0</v>
      </c>
      <c r="L18" s="18"/>
      <c r="M18" s="18"/>
      <c r="N18" s="37"/>
      <c r="O18" s="240"/>
      <c r="P18" s="253"/>
    </row>
    <row r="19" spans="1:16" s="57" customFormat="1" ht="12" customHeight="1" thickBot="1">
      <c r="A19" s="132"/>
      <c r="B19" s="132"/>
      <c r="C19" s="44" t="s">
        <v>41</v>
      </c>
      <c r="D19" s="39"/>
      <c r="E19" s="2">
        <v>1</v>
      </c>
      <c r="F19" s="3">
        <f>E19*F16</f>
        <v>11.4</v>
      </c>
      <c r="G19" s="200">
        <f>O19/$L$4</f>
        <v>0</v>
      </c>
      <c r="H19" s="23">
        <f>F19*G19</f>
        <v>0</v>
      </c>
      <c r="I19" s="218"/>
      <c r="J19" s="23"/>
      <c r="K19" s="15">
        <f t="shared" si="0"/>
        <v>0</v>
      </c>
      <c r="L19" s="19"/>
      <c r="M19" s="19"/>
      <c r="N19" s="37"/>
      <c r="O19" s="240"/>
      <c r="P19" s="253"/>
    </row>
    <row r="20" spans="1:17" ht="15" customHeight="1">
      <c r="A20" s="69">
        <v>3</v>
      </c>
      <c r="B20" s="69" t="s">
        <v>192</v>
      </c>
      <c r="C20" s="41" t="s">
        <v>157</v>
      </c>
      <c r="D20" s="38" t="s">
        <v>35</v>
      </c>
      <c r="E20" s="5"/>
      <c r="F20" s="6">
        <v>51.7</v>
      </c>
      <c r="G20" s="199"/>
      <c r="H20" s="81"/>
      <c r="I20" s="217">
        <f>P20/$L$4</f>
        <v>0</v>
      </c>
      <c r="J20" s="6">
        <f>F20*I20</f>
        <v>0</v>
      </c>
      <c r="K20" s="6">
        <f>J20+H20</f>
        <v>0</v>
      </c>
      <c r="L20" s="27">
        <f>SUM(K20:K23)</f>
        <v>0</v>
      </c>
      <c r="M20" s="27">
        <f>L20/F20</f>
        <v>0</v>
      </c>
      <c r="N20" s="36"/>
      <c r="O20" s="215"/>
      <c r="P20" s="252"/>
      <c r="Q20" s="73"/>
    </row>
    <row r="21" spans="1:17" ht="12" customHeight="1">
      <c r="A21" s="9"/>
      <c r="B21" s="9"/>
      <c r="C21" s="44" t="s">
        <v>56</v>
      </c>
      <c r="D21" s="39" t="s">
        <v>35</v>
      </c>
      <c r="E21" s="2">
        <v>1.05</v>
      </c>
      <c r="F21" s="3">
        <f>E21*F20</f>
        <v>54.285000000000004</v>
      </c>
      <c r="G21" s="200">
        <f>O21/$L$4</f>
        <v>0</v>
      </c>
      <c r="H21" s="23">
        <f>F21*G21</f>
        <v>0</v>
      </c>
      <c r="I21" s="218"/>
      <c r="J21" s="23"/>
      <c r="K21" s="15">
        <f>H21+J21</f>
        <v>0</v>
      </c>
      <c r="L21" s="18"/>
      <c r="M21" s="18"/>
      <c r="N21" s="37"/>
      <c r="O21" s="241"/>
      <c r="P21" s="254"/>
      <c r="Q21" s="73"/>
    </row>
    <row r="22" spans="1:17" ht="12" customHeight="1">
      <c r="A22" s="71"/>
      <c r="B22" s="71"/>
      <c r="C22" s="44" t="s">
        <v>39</v>
      </c>
      <c r="D22" s="39" t="s">
        <v>34</v>
      </c>
      <c r="E22" s="2">
        <v>0.6</v>
      </c>
      <c r="F22" s="3">
        <f>E22*F20</f>
        <v>31.02</v>
      </c>
      <c r="G22" s="200">
        <f>O22/$L$4</f>
        <v>0</v>
      </c>
      <c r="H22" s="23">
        <f>F22*G22</f>
        <v>0</v>
      </c>
      <c r="I22" s="219"/>
      <c r="J22" s="22"/>
      <c r="K22" s="15">
        <f>H22+J22</f>
        <v>0</v>
      </c>
      <c r="L22" s="18"/>
      <c r="M22" s="18"/>
      <c r="N22" s="37"/>
      <c r="O22" s="241"/>
      <c r="P22" s="255"/>
      <c r="Q22" s="73"/>
    </row>
    <row r="23" spans="1:17" ht="12" customHeight="1" thickBot="1">
      <c r="A23" s="71"/>
      <c r="B23" s="71"/>
      <c r="C23" s="44" t="s">
        <v>53</v>
      </c>
      <c r="D23" s="39"/>
      <c r="E23" s="2">
        <v>1</v>
      </c>
      <c r="F23" s="3">
        <f>E23*F20</f>
        <v>51.7</v>
      </c>
      <c r="G23" s="200">
        <f>O23/$L$4</f>
        <v>0</v>
      </c>
      <c r="H23" s="23">
        <f>F23*G23</f>
        <v>0</v>
      </c>
      <c r="I23" s="219"/>
      <c r="J23" s="22"/>
      <c r="K23" s="15">
        <f>H23+J23</f>
        <v>0</v>
      </c>
      <c r="L23" s="18"/>
      <c r="M23" s="18"/>
      <c r="N23" s="37"/>
      <c r="O23" s="241"/>
      <c r="P23" s="255"/>
      <c r="Q23" s="73"/>
    </row>
    <row r="24" spans="1:17" ht="19.5" customHeight="1" thickBot="1">
      <c r="A24" s="170" t="s">
        <v>58</v>
      </c>
      <c r="B24" s="170"/>
      <c r="C24" s="170"/>
      <c r="D24" s="170"/>
      <c r="E24" s="170"/>
      <c r="F24" s="170"/>
      <c r="G24" s="196"/>
      <c r="H24" s="170"/>
      <c r="I24" s="196"/>
      <c r="J24" s="170"/>
      <c r="K24" s="170"/>
      <c r="L24" s="170"/>
      <c r="M24" s="171"/>
      <c r="N24" s="58"/>
      <c r="O24" s="242"/>
      <c r="P24" s="256"/>
      <c r="Q24" s="73"/>
    </row>
    <row r="25" spans="1:17" ht="12" customHeight="1">
      <c r="A25" s="69">
        <v>4</v>
      </c>
      <c r="B25" s="69" t="s">
        <v>189</v>
      </c>
      <c r="C25" s="41" t="s">
        <v>144</v>
      </c>
      <c r="D25" s="38" t="s">
        <v>29</v>
      </c>
      <c r="E25" s="5"/>
      <c r="F25" s="6">
        <v>31.8</v>
      </c>
      <c r="G25" s="199"/>
      <c r="H25" s="81"/>
      <c r="I25" s="220">
        <f>P25/$L$4</f>
        <v>0</v>
      </c>
      <c r="J25" s="82">
        <f>F25*I25</f>
        <v>0</v>
      </c>
      <c r="K25" s="83">
        <f>J25+H25</f>
        <v>0</v>
      </c>
      <c r="L25" s="83">
        <f>SUM(K25:K28)</f>
        <v>0</v>
      </c>
      <c r="M25" s="83">
        <f>L25/F25</f>
        <v>0</v>
      </c>
      <c r="N25" s="36"/>
      <c r="O25" s="215"/>
      <c r="P25" s="257"/>
      <c r="Q25" s="73"/>
    </row>
    <row r="26" spans="1:17" ht="12" customHeight="1">
      <c r="A26" s="71"/>
      <c r="B26" s="71"/>
      <c r="C26" s="44" t="s">
        <v>60</v>
      </c>
      <c r="D26" s="39" t="s">
        <v>29</v>
      </c>
      <c r="E26" s="2">
        <v>1.05</v>
      </c>
      <c r="F26" s="3">
        <f>E26*F25</f>
        <v>33.39</v>
      </c>
      <c r="G26" s="200">
        <f>O26/$L$4</f>
        <v>0</v>
      </c>
      <c r="H26" s="84">
        <f>F26*G26</f>
        <v>0</v>
      </c>
      <c r="I26" s="219"/>
      <c r="J26" s="22"/>
      <c r="K26" s="85">
        <f aca="true" t="shared" si="1" ref="K26:K28">H26+J26</f>
        <v>0</v>
      </c>
      <c r="L26" s="18"/>
      <c r="M26" s="18"/>
      <c r="N26" s="37"/>
      <c r="O26" s="241"/>
      <c r="P26" s="255"/>
      <c r="Q26" s="73"/>
    </row>
    <row r="27" spans="1:17" ht="12" customHeight="1">
      <c r="A27" s="71"/>
      <c r="B27" s="71"/>
      <c r="C27" s="44" t="s">
        <v>149</v>
      </c>
      <c r="D27" s="39" t="s">
        <v>29</v>
      </c>
      <c r="E27" s="2">
        <v>1.05</v>
      </c>
      <c r="F27" s="3">
        <f>F25*E27</f>
        <v>33.39</v>
      </c>
      <c r="G27" s="200">
        <f>O27/$L$4</f>
        <v>0</v>
      </c>
      <c r="H27" s="84">
        <f>F27*G27</f>
        <v>0</v>
      </c>
      <c r="I27" s="219"/>
      <c r="J27" s="22"/>
      <c r="K27" s="85">
        <f t="shared" si="1"/>
        <v>0</v>
      </c>
      <c r="L27" s="18"/>
      <c r="M27" s="18"/>
      <c r="N27" s="37"/>
      <c r="O27" s="241"/>
      <c r="P27" s="255"/>
      <c r="Q27" s="73"/>
    </row>
    <row r="28" spans="1:17" ht="12" customHeight="1" thickBot="1">
      <c r="A28" s="71"/>
      <c r="B28" s="71"/>
      <c r="C28" s="44" t="s">
        <v>53</v>
      </c>
      <c r="D28" s="39" t="s">
        <v>29</v>
      </c>
      <c r="E28" s="2">
        <v>1</v>
      </c>
      <c r="F28" s="3">
        <f>E28*F25</f>
        <v>31.8</v>
      </c>
      <c r="G28" s="200">
        <f>O28/$L$4</f>
        <v>0</v>
      </c>
      <c r="H28" s="84">
        <f>F28*G28</f>
        <v>0</v>
      </c>
      <c r="I28" s="219"/>
      <c r="J28" s="22"/>
      <c r="K28" s="85">
        <f t="shared" si="1"/>
        <v>0</v>
      </c>
      <c r="L28" s="18"/>
      <c r="M28" s="18"/>
      <c r="N28" s="37"/>
      <c r="O28" s="241"/>
      <c r="P28" s="255"/>
      <c r="Q28" s="73"/>
    </row>
    <row r="29" spans="1:17" ht="12" customHeight="1">
      <c r="A29" s="69">
        <v>5</v>
      </c>
      <c r="B29" s="69" t="s">
        <v>190</v>
      </c>
      <c r="C29" s="41" t="s">
        <v>144</v>
      </c>
      <c r="D29" s="38" t="s">
        <v>29</v>
      </c>
      <c r="E29" s="5"/>
      <c r="F29" s="6">
        <v>3.5</v>
      </c>
      <c r="G29" s="199"/>
      <c r="H29" s="81"/>
      <c r="I29" s="220">
        <f>P29/$L$4</f>
        <v>0</v>
      </c>
      <c r="J29" s="82">
        <f>F29*I29</f>
        <v>0</v>
      </c>
      <c r="K29" s="83">
        <f>J29+H29</f>
        <v>0</v>
      </c>
      <c r="L29" s="83">
        <f>SUM(K29:K32)</f>
        <v>0</v>
      </c>
      <c r="M29" s="83">
        <f>L29/F29</f>
        <v>0</v>
      </c>
      <c r="N29" s="36"/>
      <c r="O29" s="215"/>
      <c r="P29" s="257"/>
      <c r="Q29" s="73"/>
    </row>
    <row r="30" spans="1:17" ht="12" customHeight="1">
      <c r="A30" s="71"/>
      <c r="B30" s="71"/>
      <c r="C30" s="44" t="s">
        <v>60</v>
      </c>
      <c r="D30" s="39" t="s">
        <v>29</v>
      </c>
      <c r="E30" s="2">
        <v>1.05</v>
      </c>
      <c r="F30" s="3">
        <f>E30*F29</f>
        <v>3.6750000000000003</v>
      </c>
      <c r="G30" s="200">
        <f>O30/$L$4</f>
        <v>0</v>
      </c>
      <c r="H30" s="84">
        <f>F30*G30</f>
        <v>0</v>
      </c>
      <c r="I30" s="219"/>
      <c r="J30" s="22"/>
      <c r="K30" s="85">
        <f aca="true" t="shared" si="2" ref="K30:K32">H30+J30</f>
        <v>0</v>
      </c>
      <c r="L30" s="18"/>
      <c r="M30" s="18"/>
      <c r="N30" s="37"/>
      <c r="O30" s="241"/>
      <c r="P30" s="255"/>
      <c r="Q30" s="73"/>
    </row>
    <row r="31" spans="1:17" ht="12" customHeight="1">
      <c r="A31" s="71"/>
      <c r="B31" s="71"/>
      <c r="C31" s="44" t="s">
        <v>149</v>
      </c>
      <c r="D31" s="39" t="s">
        <v>29</v>
      </c>
      <c r="E31" s="2">
        <v>1.05</v>
      </c>
      <c r="F31" s="3">
        <f>F29*E31</f>
        <v>3.6750000000000003</v>
      </c>
      <c r="G31" s="200">
        <f>O31/$L$4</f>
        <v>0</v>
      </c>
      <c r="H31" s="84">
        <f>F31*G31</f>
        <v>0</v>
      </c>
      <c r="I31" s="219"/>
      <c r="J31" s="22"/>
      <c r="K31" s="85">
        <f t="shared" si="2"/>
        <v>0</v>
      </c>
      <c r="L31" s="18"/>
      <c r="M31" s="18"/>
      <c r="N31" s="37"/>
      <c r="O31" s="241"/>
      <c r="P31" s="255"/>
      <c r="Q31" s="73"/>
    </row>
    <row r="32" spans="1:17" ht="12" customHeight="1" thickBot="1">
      <c r="A32" s="71"/>
      <c r="B32" s="71"/>
      <c r="C32" s="44" t="s">
        <v>53</v>
      </c>
      <c r="D32" s="39" t="s">
        <v>29</v>
      </c>
      <c r="E32" s="2">
        <v>1</v>
      </c>
      <c r="F32" s="3">
        <f>E32*F29</f>
        <v>3.5</v>
      </c>
      <c r="G32" s="200">
        <f>O32/$L$4</f>
        <v>0</v>
      </c>
      <c r="H32" s="84">
        <f>F32*G32</f>
        <v>0</v>
      </c>
      <c r="I32" s="219"/>
      <c r="J32" s="22"/>
      <c r="K32" s="85">
        <f t="shared" si="2"/>
        <v>0</v>
      </c>
      <c r="L32" s="18"/>
      <c r="M32" s="18"/>
      <c r="N32" s="37"/>
      <c r="O32" s="241"/>
      <c r="P32" s="255"/>
      <c r="Q32" s="73"/>
    </row>
    <row r="33" spans="1:17" ht="15.75">
      <c r="A33" s="69">
        <v>6</v>
      </c>
      <c r="B33" s="86" t="s">
        <v>198</v>
      </c>
      <c r="C33" s="41" t="s">
        <v>191</v>
      </c>
      <c r="D33" s="38" t="s">
        <v>29</v>
      </c>
      <c r="E33" s="5"/>
      <c r="F33" s="6">
        <v>23.8</v>
      </c>
      <c r="G33" s="199"/>
      <c r="H33" s="81"/>
      <c r="I33" s="220">
        <f>P33/$L$4</f>
        <v>0</v>
      </c>
      <c r="J33" s="82">
        <f>F33*I33</f>
        <v>0</v>
      </c>
      <c r="K33" s="83">
        <f>J33+H33</f>
        <v>0</v>
      </c>
      <c r="L33" s="83">
        <f>SUM(K33:K36)</f>
        <v>0</v>
      </c>
      <c r="M33" s="83">
        <f>L33/F33</f>
        <v>0</v>
      </c>
      <c r="N33" s="36"/>
      <c r="O33" s="215"/>
      <c r="P33" s="257"/>
      <c r="Q33" s="73"/>
    </row>
    <row r="34" spans="1:17" ht="12" customHeight="1">
      <c r="A34" s="71"/>
      <c r="B34" s="71"/>
      <c r="C34" s="44" t="s">
        <v>60</v>
      </c>
      <c r="D34" s="39" t="s">
        <v>29</v>
      </c>
      <c r="E34" s="2">
        <v>1.05</v>
      </c>
      <c r="F34" s="3">
        <f>E34*F33</f>
        <v>24.990000000000002</v>
      </c>
      <c r="G34" s="200">
        <f>O34/$L$4</f>
        <v>0</v>
      </c>
      <c r="H34" s="84">
        <f>F34*G34</f>
        <v>0</v>
      </c>
      <c r="I34" s="219"/>
      <c r="J34" s="22"/>
      <c r="K34" s="85">
        <f aca="true" t="shared" si="3" ref="K34:K36">H34+J34</f>
        <v>0</v>
      </c>
      <c r="L34" s="18"/>
      <c r="M34" s="18"/>
      <c r="N34" s="37"/>
      <c r="O34" s="241"/>
      <c r="P34" s="255"/>
      <c r="Q34" s="73"/>
    </row>
    <row r="35" spans="1:17" ht="12" customHeight="1">
      <c r="A35" s="71"/>
      <c r="B35" s="71"/>
      <c r="C35" s="44" t="s">
        <v>191</v>
      </c>
      <c r="D35" s="39" t="s">
        <v>29</v>
      </c>
      <c r="E35" s="2">
        <v>1.05</v>
      </c>
      <c r="F35" s="3">
        <f>F33*E35</f>
        <v>24.990000000000002</v>
      </c>
      <c r="G35" s="200">
        <f>O35/$L$4</f>
        <v>0</v>
      </c>
      <c r="H35" s="84">
        <f>F35*G35</f>
        <v>0</v>
      </c>
      <c r="I35" s="219"/>
      <c r="J35" s="22"/>
      <c r="K35" s="85">
        <f t="shared" si="3"/>
        <v>0</v>
      </c>
      <c r="L35" s="18"/>
      <c r="M35" s="18"/>
      <c r="N35" s="37"/>
      <c r="O35" s="241"/>
      <c r="P35" s="255"/>
      <c r="Q35" s="73"/>
    </row>
    <row r="36" spans="1:17" ht="12" customHeight="1" thickBot="1">
      <c r="A36" s="71"/>
      <c r="B36" s="71"/>
      <c r="C36" s="44" t="s">
        <v>53</v>
      </c>
      <c r="D36" s="39" t="s">
        <v>29</v>
      </c>
      <c r="E36" s="2">
        <v>1</v>
      </c>
      <c r="F36" s="3">
        <f>E36*F33</f>
        <v>23.8</v>
      </c>
      <c r="G36" s="200">
        <f>O36/$L$4</f>
        <v>0</v>
      </c>
      <c r="H36" s="84">
        <f>F36*G36</f>
        <v>0</v>
      </c>
      <c r="I36" s="219"/>
      <c r="J36" s="22"/>
      <c r="K36" s="85">
        <f t="shared" si="3"/>
        <v>0</v>
      </c>
      <c r="L36" s="18"/>
      <c r="M36" s="18"/>
      <c r="N36" s="37"/>
      <c r="O36" s="241"/>
      <c r="P36" s="255"/>
      <c r="Q36" s="73"/>
    </row>
    <row r="37" spans="1:16" s="70" customFormat="1" ht="12" customHeight="1">
      <c r="A37" s="86">
        <v>7</v>
      </c>
      <c r="B37" s="86" t="s">
        <v>186</v>
      </c>
      <c r="C37" s="45" t="s">
        <v>76</v>
      </c>
      <c r="D37" s="38" t="s">
        <v>29</v>
      </c>
      <c r="E37" s="5"/>
      <c r="F37" s="6">
        <v>4.2</v>
      </c>
      <c r="G37" s="199"/>
      <c r="H37" s="21"/>
      <c r="I37" s="217">
        <f>P37/$L$4</f>
        <v>0</v>
      </c>
      <c r="J37" s="21">
        <f>F37*I37</f>
        <v>0</v>
      </c>
      <c r="K37" s="14">
        <f aca="true" t="shared" si="4" ref="K37:K48">H37+J37</f>
        <v>0</v>
      </c>
      <c r="L37" s="27">
        <f>SUM(K37:K40)</f>
        <v>0</v>
      </c>
      <c r="M37" s="27">
        <f>L37/F37</f>
        <v>0</v>
      </c>
      <c r="N37" s="36"/>
      <c r="O37" s="239"/>
      <c r="P37" s="252"/>
    </row>
    <row r="38" spans="1:16" s="70" customFormat="1" ht="12" customHeight="1">
      <c r="A38" s="131"/>
      <c r="B38" s="131"/>
      <c r="C38" s="44" t="s">
        <v>39</v>
      </c>
      <c r="D38" s="39" t="s">
        <v>33</v>
      </c>
      <c r="E38" s="2">
        <v>6</v>
      </c>
      <c r="F38" s="3">
        <f>E38*F37</f>
        <v>25.200000000000003</v>
      </c>
      <c r="G38" s="200">
        <f>O38/$L$4</f>
        <v>0</v>
      </c>
      <c r="H38" s="23">
        <f>F38*G38</f>
        <v>0</v>
      </c>
      <c r="I38" s="218"/>
      <c r="J38" s="23"/>
      <c r="K38" s="15">
        <f t="shared" si="4"/>
        <v>0</v>
      </c>
      <c r="L38" s="18"/>
      <c r="M38" s="18"/>
      <c r="N38" s="37"/>
      <c r="O38" s="240"/>
      <c r="P38" s="253"/>
    </row>
    <row r="39" spans="1:16" s="57" customFormat="1" ht="12" customHeight="1">
      <c r="A39" s="131"/>
      <c r="B39" s="131"/>
      <c r="C39" s="44" t="s">
        <v>76</v>
      </c>
      <c r="D39" s="39" t="s">
        <v>29</v>
      </c>
      <c r="E39" s="2">
        <v>1.05</v>
      </c>
      <c r="F39" s="3">
        <f>E39*F37</f>
        <v>4.41</v>
      </c>
      <c r="G39" s="200">
        <f>O39/$L$4</f>
        <v>0</v>
      </c>
      <c r="H39" s="23">
        <f>F39*G39</f>
        <v>0</v>
      </c>
      <c r="I39" s="218"/>
      <c r="J39" s="23"/>
      <c r="K39" s="15">
        <f t="shared" si="4"/>
        <v>0</v>
      </c>
      <c r="L39" s="18"/>
      <c r="M39" s="18"/>
      <c r="N39" s="37"/>
      <c r="O39" s="240"/>
      <c r="P39" s="253"/>
    </row>
    <row r="40" spans="1:16" s="57" customFormat="1" ht="12" customHeight="1" thickBot="1">
      <c r="A40" s="131"/>
      <c r="B40" s="131"/>
      <c r="C40" s="44" t="s">
        <v>41</v>
      </c>
      <c r="D40" s="39"/>
      <c r="E40" s="2">
        <v>1</v>
      </c>
      <c r="F40" s="3">
        <f>E40*F37</f>
        <v>4.2</v>
      </c>
      <c r="G40" s="200">
        <f>O40/$L$4</f>
        <v>0</v>
      </c>
      <c r="H40" s="23">
        <f>F40*G40</f>
        <v>0</v>
      </c>
      <c r="I40" s="218"/>
      <c r="J40" s="23"/>
      <c r="K40" s="15">
        <f t="shared" si="4"/>
        <v>0</v>
      </c>
      <c r="L40" s="19"/>
      <c r="M40" s="19"/>
      <c r="N40" s="37"/>
      <c r="O40" s="240"/>
      <c r="P40" s="253"/>
    </row>
    <row r="41" spans="1:16" s="70" customFormat="1" ht="15.75">
      <c r="A41" s="86">
        <v>8</v>
      </c>
      <c r="B41" s="86" t="s">
        <v>187</v>
      </c>
      <c r="C41" s="45" t="s">
        <v>76</v>
      </c>
      <c r="D41" s="38" t="s">
        <v>29</v>
      </c>
      <c r="E41" s="5"/>
      <c r="F41" s="6">
        <v>54.9</v>
      </c>
      <c r="G41" s="199"/>
      <c r="H41" s="21"/>
      <c r="I41" s="217">
        <f>P41/$L$4</f>
        <v>0</v>
      </c>
      <c r="J41" s="21">
        <f>F41*I41</f>
        <v>0</v>
      </c>
      <c r="K41" s="14">
        <f t="shared" si="4"/>
        <v>0</v>
      </c>
      <c r="L41" s="27">
        <f>SUM(K41:K44)</f>
        <v>0</v>
      </c>
      <c r="M41" s="27">
        <f>L41/F41</f>
        <v>0</v>
      </c>
      <c r="N41" s="36"/>
      <c r="O41" s="239"/>
      <c r="P41" s="252"/>
    </row>
    <row r="42" spans="1:16" s="70" customFormat="1" ht="12" customHeight="1">
      <c r="A42" s="131"/>
      <c r="B42" s="131"/>
      <c r="C42" s="44" t="s">
        <v>39</v>
      </c>
      <c r="D42" s="39" t="s">
        <v>33</v>
      </c>
      <c r="E42" s="2">
        <v>6</v>
      </c>
      <c r="F42" s="3">
        <f>E42*F41</f>
        <v>329.4</v>
      </c>
      <c r="G42" s="200">
        <f>O42/$L$4</f>
        <v>0</v>
      </c>
      <c r="H42" s="23">
        <f>F42*G42</f>
        <v>0</v>
      </c>
      <c r="I42" s="218"/>
      <c r="J42" s="23"/>
      <c r="K42" s="15">
        <f t="shared" si="4"/>
        <v>0</v>
      </c>
      <c r="L42" s="18"/>
      <c r="M42" s="18"/>
      <c r="N42" s="37"/>
      <c r="O42" s="240"/>
      <c r="P42" s="253"/>
    </row>
    <row r="43" spans="1:16" s="57" customFormat="1" ht="12" customHeight="1">
      <c r="A43" s="131"/>
      <c r="B43" s="131"/>
      <c r="C43" s="44" t="s">
        <v>76</v>
      </c>
      <c r="D43" s="39" t="s">
        <v>29</v>
      </c>
      <c r="E43" s="2">
        <v>1.05</v>
      </c>
      <c r="F43" s="3">
        <f>E43*F41</f>
        <v>57.645</v>
      </c>
      <c r="G43" s="200">
        <f>O43/$L$4</f>
        <v>0</v>
      </c>
      <c r="H43" s="23">
        <f>F43*G43</f>
        <v>0</v>
      </c>
      <c r="I43" s="218"/>
      <c r="J43" s="23"/>
      <c r="K43" s="15">
        <f t="shared" si="4"/>
        <v>0</v>
      </c>
      <c r="L43" s="18"/>
      <c r="M43" s="18"/>
      <c r="N43" s="37"/>
      <c r="O43" s="240"/>
      <c r="P43" s="253"/>
    </row>
    <row r="44" spans="1:16" s="57" customFormat="1" ht="12" customHeight="1" thickBot="1">
      <c r="A44" s="131"/>
      <c r="B44" s="131"/>
      <c r="C44" s="44" t="s">
        <v>41</v>
      </c>
      <c r="D44" s="39"/>
      <c r="E44" s="2">
        <v>1</v>
      </c>
      <c r="F44" s="3">
        <f>E44*F41</f>
        <v>54.9</v>
      </c>
      <c r="G44" s="200">
        <f>O44/$L$4</f>
        <v>0</v>
      </c>
      <c r="H44" s="23">
        <f>F44*G44</f>
        <v>0</v>
      </c>
      <c r="I44" s="218"/>
      <c r="J44" s="23"/>
      <c r="K44" s="15">
        <f t="shared" si="4"/>
        <v>0</v>
      </c>
      <c r="L44" s="19"/>
      <c r="M44" s="19"/>
      <c r="N44" s="37"/>
      <c r="O44" s="240"/>
      <c r="P44" s="253"/>
    </row>
    <row r="45" spans="1:16" s="70" customFormat="1" ht="12" customHeight="1">
      <c r="A45" s="86">
        <v>9</v>
      </c>
      <c r="B45" s="86" t="s">
        <v>188</v>
      </c>
      <c r="C45" s="45" t="s">
        <v>76</v>
      </c>
      <c r="D45" s="38" t="s">
        <v>29</v>
      </c>
      <c r="E45" s="5"/>
      <c r="F45" s="6">
        <v>1.7</v>
      </c>
      <c r="G45" s="199"/>
      <c r="H45" s="21"/>
      <c r="I45" s="217">
        <f>P45/$L$4</f>
        <v>0</v>
      </c>
      <c r="J45" s="21">
        <f>F45*I45</f>
        <v>0</v>
      </c>
      <c r="K45" s="14">
        <f t="shared" si="4"/>
        <v>0</v>
      </c>
      <c r="L45" s="27">
        <f>SUM(K45:K48)</f>
        <v>0</v>
      </c>
      <c r="M45" s="27">
        <f>L45/F45</f>
        <v>0</v>
      </c>
      <c r="N45" s="36"/>
      <c r="O45" s="239"/>
      <c r="P45" s="252"/>
    </row>
    <row r="46" spans="1:16" s="70" customFormat="1" ht="12" customHeight="1">
      <c r="A46" s="131"/>
      <c r="B46" s="131"/>
      <c r="C46" s="44" t="s">
        <v>39</v>
      </c>
      <c r="D46" s="39" t="s">
        <v>33</v>
      </c>
      <c r="E46" s="2">
        <v>6</v>
      </c>
      <c r="F46" s="3">
        <f>E46*F45</f>
        <v>10.2</v>
      </c>
      <c r="G46" s="200">
        <f>O46/$L$4</f>
        <v>0</v>
      </c>
      <c r="H46" s="23">
        <f>F46*G46</f>
        <v>0</v>
      </c>
      <c r="I46" s="218"/>
      <c r="J46" s="23"/>
      <c r="K46" s="15">
        <f t="shared" si="4"/>
        <v>0</v>
      </c>
      <c r="L46" s="18"/>
      <c r="M46" s="18"/>
      <c r="N46" s="37"/>
      <c r="O46" s="240"/>
      <c r="P46" s="253"/>
    </row>
    <row r="47" spans="1:16" s="57" customFormat="1" ht="12" customHeight="1">
      <c r="A47" s="131"/>
      <c r="B47" s="131"/>
      <c r="C47" s="44" t="s">
        <v>76</v>
      </c>
      <c r="D47" s="39" t="s">
        <v>29</v>
      </c>
      <c r="E47" s="2">
        <v>1.05</v>
      </c>
      <c r="F47" s="3">
        <f>E47*F45</f>
        <v>1.785</v>
      </c>
      <c r="G47" s="200">
        <f>O47/$L$4</f>
        <v>0</v>
      </c>
      <c r="H47" s="23">
        <f>F47*G47</f>
        <v>0</v>
      </c>
      <c r="I47" s="218"/>
      <c r="J47" s="23"/>
      <c r="K47" s="15">
        <f t="shared" si="4"/>
        <v>0</v>
      </c>
      <c r="L47" s="18"/>
      <c r="M47" s="18"/>
      <c r="N47" s="37"/>
      <c r="O47" s="240"/>
      <c r="P47" s="253"/>
    </row>
    <row r="48" spans="1:16" s="57" customFormat="1" ht="12" customHeight="1" thickBot="1">
      <c r="A48" s="131"/>
      <c r="B48" s="131"/>
      <c r="C48" s="44" t="s">
        <v>41</v>
      </c>
      <c r="D48" s="39"/>
      <c r="E48" s="2">
        <v>1</v>
      </c>
      <c r="F48" s="3">
        <f>E48*F45</f>
        <v>1.7</v>
      </c>
      <c r="G48" s="200">
        <f>O48/$L$4</f>
        <v>0</v>
      </c>
      <c r="H48" s="23">
        <f>F48*G48</f>
        <v>0</v>
      </c>
      <c r="I48" s="218"/>
      <c r="J48" s="23"/>
      <c r="K48" s="15">
        <f t="shared" si="4"/>
        <v>0</v>
      </c>
      <c r="L48" s="19"/>
      <c r="M48" s="19"/>
      <c r="N48" s="37"/>
      <c r="O48" s="240"/>
      <c r="P48" s="253"/>
    </row>
    <row r="49" spans="1:16" s="70" customFormat="1" ht="15.75">
      <c r="A49" s="86">
        <v>10</v>
      </c>
      <c r="B49" s="86" t="s">
        <v>185</v>
      </c>
      <c r="C49" s="41" t="s">
        <v>45</v>
      </c>
      <c r="D49" s="38" t="s">
        <v>29</v>
      </c>
      <c r="E49" s="5"/>
      <c r="F49" s="6">
        <v>110.7</v>
      </c>
      <c r="G49" s="199"/>
      <c r="H49" s="21"/>
      <c r="I49" s="217">
        <f>P49/$L$4</f>
        <v>0</v>
      </c>
      <c r="J49" s="21">
        <f>F49*I49</f>
        <v>0</v>
      </c>
      <c r="K49" s="14">
        <f>H49+J49</f>
        <v>0</v>
      </c>
      <c r="L49" s="27">
        <f>SUM(K49:K54)</f>
        <v>0</v>
      </c>
      <c r="M49" s="27">
        <f>L49/F49</f>
        <v>0</v>
      </c>
      <c r="N49" s="36"/>
      <c r="O49" s="239"/>
      <c r="P49" s="252"/>
    </row>
    <row r="50" spans="1:16" s="57" customFormat="1" ht="12" customHeight="1">
      <c r="A50" s="131"/>
      <c r="B50" s="131"/>
      <c r="C50" s="44" t="s">
        <v>42</v>
      </c>
      <c r="D50" s="39" t="s">
        <v>34</v>
      </c>
      <c r="E50" s="2">
        <f>25/40</f>
        <v>0.625</v>
      </c>
      <c r="F50" s="3">
        <f>E50*F49</f>
        <v>69.1875</v>
      </c>
      <c r="G50" s="200">
        <f>O50/$L$4</f>
        <v>0</v>
      </c>
      <c r="H50" s="23">
        <f>F50*G50</f>
        <v>0</v>
      </c>
      <c r="I50" s="218"/>
      <c r="J50" s="23"/>
      <c r="K50" s="15">
        <f aca="true" t="shared" si="5" ref="K50:K54">H50+J50</f>
        <v>0</v>
      </c>
      <c r="L50" s="18"/>
      <c r="M50" s="18"/>
      <c r="N50" s="37"/>
      <c r="O50" s="240"/>
      <c r="P50" s="253"/>
    </row>
    <row r="51" spans="1:16" s="57" customFormat="1" ht="12" customHeight="1">
      <c r="A51" s="131"/>
      <c r="B51" s="131"/>
      <c r="C51" s="44" t="s">
        <v>43</v>
      </c>
      <c r="D51" s="40" t="s">
        <v>35</v>
      </c>
      <c r="E51" s="2">
        <v>1.2</v>
      </c>
      <c r="F51" s="3">
        <f>E51*F49</f>
        <v>132.84</v>
      </c>
      <c r="G51" s="200">
        <f>O51/$L$4</f>
        <v>0</v>
      </c>
      <c r="H51" s="23">
        <f>F51*G51</f>
        <v>0</v>
      </c>
      <c r="I51" s="218"/>
      <c r="J51" s="23"/>
      <c r="K51" s="15">
        <f t="shared" si="5"/>
        <v>0</v>
      </c>
      <c r="L51" s="18"/>
      <c r="M51" s="18"/>
      <c r="N51" s="37"/>
      <c r="O51" s="240"/>
      <c r="P51" s="253"/>
    </row>
    <row r="52" spans="1:16" s="57" customFormat="1" ht="12" customHeight="1">
      <c r="A52" s="131"/>
      <c r="B52" s="131"/>
      <c r="C52" s="44" t="s">
        <v>44</v>
      </c>
      <c r="D52" s="40" t="s">
        <v>46</v>
      </c>
      <c r="E52" s="2">
        <f>18/100</f>
        <v>0.18</v>
      </c>
      <c r="F52" s="3">
        <f>E52*F49</f>
        <v>19.926</v>
      </c>
      <c r="G52" s="200">
        <f>O52/$L$4</f>
        <v>0</v>
      </c>
      <c r="H52" s="23">
        <f>F52*G52</f>
        <v>0</v>
      </c>
      <c r="I52" s="218"/>
      <c r="J52" s="23"/>
      <c r="K52" s="15">
        <f t="shared" si="5"/>
        <v>0</v>
      </c>
      <c r="L52" s="18"/>
      <c r="M52" s="18"/>
      <c r="N52" s="37"/>
      <c r="O52" s="240"/>
      <c r="P52" s="253"/>
    </row>
    <row r="53" spans="1:16" s="57" customFormat="1" ht="12" customHeight="1">
      <c r="A53" s="131"/>
      <c r="B53" s="131"/>
      <c r="C53" s="44" t="s">
        <v>65</v>
      </c>
      <c r="D53" s="40" t="s">
        <v>34</v>
      </c>
      <c r="E53" s="2">
        <v>0.5</v>
      </c>
      <c r="F53" s="3">
        <f>E53*F49</f>
        <v>55.35</v>
      </c>
      <c r="G53" s="200">
        <f>O53/$L$4</f>
        <v>0</v>
      </c>
      <c r="H53" s="23">
        <f>F53*G53</f>
        <v>0</v>
      </c>
      <c r="I53" s="218"/>
      <c r="J53" s="23"/>
      <c r="K53" s="15">
        <f t="shared" si="5"/>
        <v>0</v>
      </c>
      <c r="L53" s="18"/>
      <c r="M53" s="18"/>
      <c r="N53" s="37"/>
      <c r="O53" s="240"/>
      <c r="P53" s="253"/>
    </row>
    <row r="54" spans="1:16" s="57" customFormat="1" ht="12" customHeight="1" thickBot="1">
      <c r="A54" s="131"/>
      <c r="B54" s="131"/>
      <c r="C54" s="44" t="s">
        <v>41</v>
      </c>
      <c r="D54" s="40"/>
      <c r="E54" s="2">
        <v>1</v>
      </c>
      <c r="F54" s="3">
        <f>E54*F49</f>
        <v>110.7</v>
      </c>
      <c r="G54" s="200">
        <f>O54/$L$4</f>
        <v>0</v>
      </c>
      <c r="H54" s="23">
        <f>F54*G54</f>
        <v>0</v>
      </c>
      <c r="I54" s="218"/>
      <c r="J54" s="23"/>
      <c r="K54" s="15">
        <f t="shared" si="5"/>
        <v>0</v>
      </c>
      <c r="L54" s="18"/>
      <c r="M54" s="18"/>
      <c r="N54" s="37"/>
      <c r="O54" s="240"/>
      <c r="P54" s="253"/>
    </row>
    <row r="55" spans="1:17" ht="19.5" customHeight="1" thickBot="1">
      <c r="A55" s="170" t="s">
        <v>59</v>
      </c>
      <c r="B55" s="170"/>
      <c r="C55" s="170"/>
      <c r="D55" s="170"/>
      <c r="E55" s="170"/>
      <c r="F55" s="170"/>
      <c r="G55" s="196"/>
      <c r="H55" s="170"/>
      <c r="I55" s="196"/>
      <c r="J55" s="170"/>
      <c r="K55" s="170"/>
      <c r="L55" s="170"/>
      <c r="M55" s="171"/>
      <c r="N55" s="58"/>
      <c r="O55" s="242"/>
      <c r="P55" s="256"/>
      <c r="Q55" s="73"/>
    </row>
    <row r="56" spans="1:16" s="70" customFormat="1" ht="15.75">
      <c r="A56" s="86">
        <v>11</v>
      </c>
      <c r="B56" s="86" t="s">
        <v>193</v>
      </c>
      <c r="C56" s="41" t="s">
        <v>45</v>
      </c>
      <c r="D56" s="38" t="s">
        <v>29</v>
      </c>
      <c r="E56" s="5"/>
      <c r="F56" s="6">
        <f>(F12+F16)*1.1</f>
        <v>92.84000000000002</v>
      </c>
      <c r="G56" s="199"/>
      <c r="H56" s="21"/>
      <c r="I56" s="217">
        <f>P56/$L$4</f>
        <v>0</v>
      </c>
      <c r="J56" s="21">
        <f>F56*I56</f>
        <v>0</v>
      </c>
      <c r="K56" s="14">
        <f>H56+J56</f>
        <v>0</v>
      </c>
      <c r="L56" s="27">
        <f>SUM(K56:K61)</f>
        <v>0</v>
      </c>
      <c r="M56" s="27">
        <f>L56/F56</f>
        <v>0</v>
      </c>
      <c r="N56" s="36"/>
      <c r="O56" s="239"/>
      <c r="P56" s="252"/>
    </row>
    <row r="57" spans="1:16" s="57" customFormat="1" ht="12" customHeight="1">
      <c r="A57" s="131"/>
      <c r="B57" s="131"/>
      <c r="C57" s="44" t="s">
        <v>42</v>
      </c>
      <c r="D57" s="39" t="s">
        <v>34</v>
      </c>
      <c r="E57" s="2">
        <f>25/40</f>
        <v>0.625</v>
      </c>
      <c r="F57" s="3">
        <f>E57*F56</f>
        <v>58.02500000000001</v>
      </c>
      <c r="G57" s="200">
        <f>O57/$L$4</f>
        <v>0</v>
      </c>
      <c r="H57" s="23">
        <f>F57*G57</f>
        <v>0</v>
      </c>
      <c r="I57" s="218"/>
      <c r="J57" s="23"/>
      <c r="K57" s="15">
        <f aca="true" t="shared" si="6" ref="K57:K63">H57+J57</f>
        <v>0</v>
      </c>
      <c r="L57" s="18"/>
      <c r="M57" s="18"/>
      <c r="N57" s="37"/>
      <c r="O57" s="240"/>
      <c r="P57" s="253"/>
    </row>
    <row r="58" spans="1:16" s="57" customFormat="1" ht="12" customHeight="1">
      <c r="A58" s="131"/>
      <c r="B58" s="131"/>
      <c r="C58" s="44" t="s">
        <v>43</v>
      </c>
      <c r="D58" s="40" t="s">
        <v>35</v>
      </c>
      <c r="E58" s="2">
        <v>1.2</v>
      </c>
      <c r="F58" s="3">
        <f>E58*F56</f>
        <v>111.40800000000002</v>
      </c>
      <c r="G58" s="200">
        <f>O58/$L$4</f>
        <v>0</v>
      </c>
      <c r="H58" s="23">
        <f>F58*G58</f>
        <v>0</v>
      </c>
      <c r="I58" s="218"/>
      <c r="J58" s="23"/>
      <c r="K58" s="15">
        <f t="shared" si="6"/>
        <v>0</v>
      </c>
      <c r="L58" s="18"/>
      <c r="M58" s="18"/>
      <c r="N58" s="37"/>
      <c r="O58" s="240"/>
      <c r="P58" s="253"/>
    </row>
    <row r="59" spans="1:16" s="57" customFormat="1" ht="12" customHeight="1">
      <c r="A59" s="131"/>
      <c r="B59" s="131"/>
      <c r="C59" s="44" t="s">
        <v>44</v>
      </c>
      <c r="D59" s="40" t="s">
        <v>46</v>
      </c>
      <c r="E59" s="2">
        <f>18/100</f>
        <v>0.18</v>
      </c>
      <c r="F59" s="3">
        <f>E59*F56</f>
        <v>16.7112</v>
      </c>
      <c r="G59" s="200">
        <f>O59/$L$4</f>
        <v>0</v>
      </c>
      <c r="H59" s="23">
        <f>F59*G59</f>
        <v>0</v>
      </c>
      <c r="I59" s="218"/>
      <c r="J59" s="23"/>
      <c r="K59" s="15">
        <f t="shared" si="6"/>
        <v>0</v>
      </c>
      <c r="L59" s="18"/>
      <c r="M59" s="18"/>
      <c r="N59" s="37"/>
      <c r="O59" s="240"/>
      <c r="P59" s="253"/>
    </row>
    <row r="60" spans="1:16" s="57" customFormat="1" ht="12" customHeight="1">
      <c r="A60" s="131"/>
      <c r="B60" s="131"/>
      <c r="C60" s="44" t="s">
        <v>65</v>
      </c>
      <c r="D60" s="40" t="s">
        <v>34</v>
      </c>
      <c r="E60" s="2">
        <v>0.5</v>
      </c>
      <c r="F60" s="3">
        <f>E60*F56</f>
        <v>46.42000000000001</v>
      </c>
      <c r="G60" s="200">
        <f>O60/$L$4</f>
        <v>0</v>
      </c>
      <c r="H60" s="23">
        <f>F60*G60</f>
        <v>0</v>
      </c>
      <c r="I60" s="218"/>
      <c r="J60" s="23"/>
      <c r="K60" s="15">
        <f t="shared" si="6"/>
        <v>0</v>
      </c>
      <c r="L60" s="18"/>
      <c r="M60" s="18"/>
      <c r="N60" s="37"/>
      <c r="O60" s="240"/>
      <c r="P60" s="253"/>
    </row>
    <row r="61" spans="1:16" s="57" customFormat="1" ht="12" customHeight="1" thickBot="1">
      <c r="A61" s="131"/>
      <c r="B61" s="131"/>
      <c r="C61" s="44" t="s">
        <v>41</v>
      </c>
      <c r="D61" s="40"/>
      <c r="E61" s="2">
        <v>1</v>
      </c>
      <c r="F61" s="3">
        <f>E61*F56</f>
        <v>92.84000000000002</v>
      </c>
      <c r="G61" s="200">
        <f>O61/$L$4</f>
        <v>0</v>
      </c>
      <c r="H61" s="23">
        <f>F61*G61</f>
        <v>0</v>
      </c>
      <c r="I61" s="218"/>
      <c r="J61" s="23"/>
      <c r="K61" s="15">
        <f t="shared" si="6"/>
        <v>0</v>
      </c>
      <c r="L61" s="18"/>
      <c r="M61" s="18"/>
      <c r="N61" s="37"/>
      <c r="O61" s="240"/>
      <c r="P61" s="253"/>
    </row>
    <row r="62" spans="1:17" ht="12" customHeight="1">
      <c r="A62" s="69">
        <v>12</v>
      </c>
      <c r="B62" s="69" t="s">
        <v>184</v>
      </c>
      <c r="C62" s="41" t="s">
        <v>141</v>
      </c>
      <c r="D62" s="38"/>
      <c r="E62" s="5"/>
      <c r="F62" s="6">
        <v>16</v>
      </c>
      <c r="G62" s="199"/>
      <c r="H62" s="81"/>
      <c r="I62" s="217">
        <f>P62/$L$4</f>
        <v>0</v>
      </c>
      <c r="J62" s="21">
        <f>F62*I62</f>
        <v>0</v>
      </c>
      <c r="K62" s="14">
        <f t="shared" si="6"/>
        <v>0</v>
      </c>
      <c r="L62" s="27">
        <f>SUM(K62)</f>
        <v>0</v>
      </c>
      <c r="M62" s="27">
        <f>L62/F62</f>
        <v>0</v>
      </c>
      <c r="N62" s="36"/>
      <c r="O62" s="215"/>
      <c r="P62" s="257"/>
      <c r="Q62" s="73"/>
    </row>
    <row r="63" spans="1:17" ht="12" customHeight="1" thickBot="1">
      <c r="A63" s="71"/>
      <c r="B63" s="71"/>
      <c r="C63" s="44" t="s">
        <v>142</v>
      </c>
      <c r="D63" s="39" t="s">
        <v>35</v>
      </c>
      <c r="E63" s="1">
        <v>1.05</v>
      </c>
      <c r="F63" s="3">
        <f>E63*F62</f>
        <v>16.8</v>
      </c>
      <c r="G63" s="201">
        <f>O63/$L$4</f>
        <v>0</v>
      </c>
      <c r="H63" s="84">
        <f aca="true" t="shared" si="7" ref="H63">F63*G63</f>
        <v>0</v>
      </c>
      <c r="I63" s="219"/>
      <c r="J63" s="22"/>
      <c r="K63" s="85">
        <f t="shared" si="6"/>
        <v>0</v>
      </c>
      <c r="L63" s="18"/>
      <c r="M63" s="18"/>
      <c r="N63" s="37"/>
      <c r="O63" s="241"/>
      <c r="P63" s="255"/>
      <c r="Q63" s="73"/>
    </row>
    <row r="64" spans="1:17" ht="19.5" customHeight="1" thickBot="1">
      <c r="A64" s="170" t="s">
        <v>95</v>
      </c>
      <c r="B64" s="170"/>
      <c r="C64" s="170"/>
      <c r="D64" s="170"/>
      <c r="E64" s="170"/>
      <c r="F64" s="170"/>
      <c r="G64" s="196"/>
      <c r="H64" s="170"/>
      <c r="I64" s="196"/>
      <c r="J64" s="170"/>
      <c r="K64" s="170"/>
      <c r="L64" s="170"/>
      <c r="M64" s="171"/>
      <c r="N64" s="58"/>
      <c r="O64" s="242"/>
      <c r="P64" s="256"/>
      <c r="Q64" s="73"/>
    </row>
    <row r="65" spans="1:17" ht="12" customHeight="1">
      <c r="A65" s="69">
        <v>13</v>
      </c>
      <c r="B65" s="69"/>
      <c r="C65" s="41" t="s">
        <v>55</v>
      </c>
      <c r="D65" s="38"/>
      <c r="E65" s="5"/>
      <c r="F65" s="6">
        <f>SUM(F66:F77)</f>
        <v>20</v>
      </c>
      <c r="G65" s="199"/>
      <c r="H65" s="81"/>
      <c r="I65" s="217">
        <f>P65/$L$4</f>
        <v>0</v>
      </c>
      <c r="J65" s="21">
        <f>F65*I65</f>
        <v>0</v>
      </c>
      <c r="K65" s="14">
        <f aca="true" t="shared" si="8" ref="K65:K77">H65+J65</f>
        <v>0</v>
      </c>
      <c r="L65" s="27">
        <f>SUM(K65:K77)</f>
        <v>0</v>
      </c>
      <c r="M65" s="27"/>
      <c r="N65" s="36"/>
      <c r="O65" s="215"/>
      <c r="P65" s="257"/>
      <c r="Q65" s="73"/>
    </row>
    <row r="66" spans="1:17" ht="12" customHeight="1">
      <c r="A66" s="71"/>
      <c r="B66" s="71" t="s">
        <v>194</v>
      </c>
      <c r="C66" s="44" t="s">
        <v>98</v>
      </c>
      <c r="D66" s="39" t="s">
        <v>38</v>
      </c>
      <c r="E66" s="1"/>
      <c r="F66" s="3">
        <v>1</v>
      </c>
      <c r="G66" s="201">
        <f>O66/$L$4</f>
        <v>0</v>
      </c>
      <c r="H66" s="84">
        <f aca="true" t="shared" si="9" ref="H66:H77">F66*G66</f>
        <v>0</v>
      </c>
      <c r="I66" s="219"/>
      <c r="J66" s="22"/>
      <c r="K66" s="85">
        <f t="shared" si="8"/>
        <v>0</v>
      </c>
      <c r="L66" s="18"/>
      <c r="M66" s="18"/>
      <c r="N66" s="37"/>
      <c r="O66" s="241"/>
      <c r="P66" s="255"/>
      <c r="Q66" s="73"/>
    </row>
    <row r="67" spans="1:17" ht="12" customHeight="1">
      <c r="A67" s="71"/>
      <c r="B67" s="71" t="s">
        <v>195</v>
      </c>
      <c r="C67" s="44" t="s">
        <v>100</v>
      </c>
      <c r="D67" s="39" t="s">
        <v>38</v>
      </c>
      <c r="E67" s="1"/>
      <c r="F67" s="3">
        <v>1</v>
      </c>
      <c r="G67" s="201">
        <f aca="true" t="shared" si="10" ref="G67:G68">O67/$L$4</f>
        <v>0</v>
      </c>
      <c r="H67" s="84">
        <f t="shared" si="9"/>
        <v>0</v>
      </c>
      <c r="I67" s="219"/>
      <c r="J67" s="22"/>
      <c r="K67" s="85">
        <f t="shared" si="8"/>
        <v>0</v>
      </c>
      <c r="L67" s="18"/>
      <c r="M67" s="18"/>
      <c r="N67" s="37"/>
      <c r="O67" s="241"/>
      <c r="P67" s="255"/>
      <c r="Q67" s="73"/>
    </row>
    <row r="68" spans="1:17" ht="12" customHeight="1">
      <c r="A68" s="71"/>
      <c r="B68" s="71" t="s">
        <v>196</v>
      </c>
      <c r="C68" s="44" t="s">
        <v>102</v>
      </c>
      <c r="D68" s="39" t="s">
        <v>38</v>
      </c>
      <c r="E68" s="1"/>
      <c r="F68" s="3">
        <v>1</v>
      </c>
      <c r="G68" s="201">
        <f t="shared" si="10"/>
        <v>0</v>
      </c>
      <c r="H68" s="84">
        <f t="shared" si="9"/>
        <v>0</v>
      </c>
      <c r="I68" s="219"/>
      <c r="J68" s="22"/>
      <c r="K68" s="85">
        <f t="shared" si="8"/>
        <v>0</v>
      </c>
      <c r="L68" s="18"/>
      <c r="M68" s="18"/>
      <c r="N68" s="37"/>
      <c r="O68" s="241"/>
      <c r="P68" s="255"/>
      <c r="Q68" s="73"/>
    </row>
    <row r="69" spans="1:17" ht="12" customHeight="1">
      <c r="A69" s="71"/>
      <c r="B69" s="71" t="s">
        <v>197</v>
      </c>
      <c r="C69" s="44" t="s">
        <v>104</v>
      </c>
      <c r="D69" s="39" t="s">
        <v>38</v>
      </c>
      <c r="E69" s="1"/>
      <c r="F69" s="3">
        <v>1</v>
      </c>
      <c r="G69" s="201">
        <f>O69/$L$4</f>
        <v>0</v>
      </c>
      <c r="H69" s="84">
        <f t="shared" si="9"/>
        <v>0</v>
      </c>
      <c r="I69" s="219"/>
      <c r="J69" s="22"/>
      <c r="K69" s="85">
        <f t="shared" si="8"/>
        <v>0</v>
      </c>
      <c r="L69" s="18"/>
      <c r="M69" s="18"/>
      <c r="N69" s="37"/>
      <c r="O69" s="241"/>
      <c r="P69" s="255"/>
      <c r="Q69" s="73"/>
    </row>
    <row r="70" spans="1:17" ht="15.75">
      <c r="A70" s="71"/>
      <c r="B70" s="71" t="s">
        <v>200</v>
      </c>
      <c r="C70" s="44" t="s">
        <v>105</v>
      </c>
      <c r="D70" s="39" t="s">
        <v>38</v>
      </c>
      <c r="E70" s="1"/>
      <c r="F70" s="3">
        <v>2</v>
      </c>
      <c r="G70" s="201">
        <f>O70/$L$4</f>
        <v>0</v>
      </c>
      <c r="H70" s="84">
        <f t="shared" si="9"/>
        <v>0</v>
      </c>
      <c r="I70" s="219"/>
      <c r="J70" s="22"/>
      <c r="K70" s="85">
        <f t="shared" si="8"/>
        <v>0</v>
      </c>
      <c r="L70" s="18"/>
      <c r="M70" s="18"/>
      <c r="N70" s="37"/>
      <c r="O70" s="241"/>
      <c r="P70" s="255"/>
      <c r="Q70" s="73"/>
    </row>
    <row r="71" spans="1:17" ht="15.75">
      <c r="A71" s="71"/>
      <c r="B71" s="71" t="s">
        <v>201</v>
      </c>
      <c r="C71" s="44" t="s">
        <v>106</v>
      </c>
      <c r="D71" s="39" t="s">
        <v>38</v>
      </c>
      <c r="E71" s="1"/>
      <c r="F71" s="3">
        <v>2</v>
      </c>
      <c r="G71" s="201">
        <f>O71/$L$4</f>
        <v>0</v>
      </c>
      <c r="H71" s="84">
        <f t="shared" si="9"/>
        <v>0</v>
      </c>
      <c r="I71" s="219"/>
      <c r="J71" s="22"/>
      <c r="K71" s="85">
        <f t="shared" si="8"/>
        <v>0</v>
      </c>
      <c r="L71" s="18"/>
      <c r="M71" s="18"/>
      <c r="N71" s="37"/>
      <c r="O71" s="241"/>
      <c r="P71" s="255"/>
      <c r="Q71" s="73"/>
    </row>
    <row r="72" spans="1:17" ht="12" customHeight="1">
      <c r="A72" s="71"/>
      <c r="B72" s="71"/>
      <c r="C72" s="44" t="s">
        <v>107</v>
      </c>
      <c r="D72" s="39" t="s">
        <v>38</v>
      </c>
      <c r="E72" s="1"/>
      <c r="F72" s="3">
        <v>2</v>
      </c>
      <c r="G72" s="201">
        <f>O72/$L$4</f>
        <v>0</v>
      </c>
      <c r="H72" s="84">
        <f t="shared" si="9"/>
        <v>0</v>
      </c>
      <c r="I72" s="219"/>
      <c r="J72" s="22"/>
      <c r="K72" s="85">
        <f t="shared" si="8"/>
        <v>0</v>
      </c>
      <c r="L72" s="18"/>
      <c r="M72" s="18"/>
      <c r="N72" s="37"/>
      <c r="O72" s="241"/>
      <c r="P72" s="255"/>
      <c r="Q72" s="73"/>
    </row>
    <row r="73" spans="1:17" ht="12" customHeight="1">
      <c r="A73" s="71"/>
      <c r="B73" s="71"/>
      <c r="C73" s="44" t="s">
        <v>108</v>
      </c>
      <c r="D73" s="39" t="s">
        <v>38</v>
      </c>
      <c r="E73" s="1"/>
      <c r="F73" s="3">
        <v>2</v>
      </c>
      <c r="G73" s="201">
        <f>O73/$L$4</f>
        <v>0</v>
      </c>
      <c r="H73" s="84">
        <f t="shared" si="9"/>
        <v>0</v>
      </c>
      <c r="I73" s="219"/>
      <c r="J73" s="22"/>
      <c r="K73" s="85">
        <f t="shared" si="8"/>
        <v>0</v>
      </c>
      <c r="L73" s="18"/>
      <c r="M73" s="18"/>
      <c r="N73" s="37"/>
      <c r="O73" s="241"/>
      <c r="P73" s="255"/>
      <c r="Q73" s="73"/>
    </row>
    <row r="74" spans="1:17" ht="15.75">
      <c r="A74" s="71"/>
      <c r="B74" s="71" t="s">
        <v>202</v>
      </c>
      <c r="C74" s="44" t="s">
        <v>146</v>
      </c>
      <c r="D74" s="39" t="s">
        <v>38</v>
      </c>
      <c r="E74" s="1"/>
      <c r="F74" s="3">
        <v>2</v>
      </c>
      <c r="G74" s="201">
        <f aca="true" t="shared" si="11" ref="G74:G75">O74/$L$4</f>
        <v>0</v>
      </c>
      <c r="H74" s="84">
        <f t="shared" si="9"/>
        <v>0</v>
      </c>
      <c r="I74" s="219"/>
      <c r="J74" s="22"/>
      <c r="K74" s="85">
        <f t="shared" si="8"/>
        <v>0</v>
      </c>
      <c r="L74" s="18"/>
      <c r="M74" s="18"/>
      <c r="N74" s="37"/>
      <c r="O74" s="241"/>
      <c r="P74" s="255"/>
      <c r="Q74" s="73"/>
    </row>
    <row r="75" spans="1:17" ht="12" customHeight="1">
      <c r="A75" s="71"/>
      <c r="B75" s="71"/>
      <c r="C75" s="44" t="s">
        <v>147</v>
      </c>
      <c r="D75" s="39" t="s">
        <v>38</v>
      </c>
      <c r="E75" s="1"/>
      <c r="F75" s="3">
        <v>2</v>
      </c>
      <c r="G75" s="201">
        <f t="shared" si="11"/>
        <v>0</v>
      </c>
      <c r="H75" s="84">
        <f t="shared" si="9"/>
        <v>0</v>
      </c>
      <c r="I75" s="219"/>
      <c r="J75" s="22"/>
      <c r="K75" s="85">
        <f t="shared" si="8"/>
        <v>0</v>
      </c>
      <c r="L75" s="18"/>
      <c r="M75" s="18"/>
      <c r="N75" s="37"/>
      <c r="O75" s="241"/>
      <c r="P75" s="255"/>
      <c r="Q75" s="73"/>
    </row>
    <row r="76" spans="1:17" ht="12" customHeight="1">
      <c r="A76" s="71"/>
      <c r="B76" s="71"/>
      <c r="C76" s="44" t="s">
        <v>148</v>
      </c>
      <c r="D76" s="39" t="s">
        <v>38</v>
      </c>
      <c r="E76" s="1"/>
      <c r="F76" s="3">
        <v>2</v>
      </c>
      <c r="G76" s="201">
        <f>O76/$L$4</f>
        <v>0</v>
      </c>
      <c r="H76" s="84">
        <f t="shared" si="9"/>
        <v>0</v>
      </c>
      <c r="I76" s="219"/>
      <c r="J76" s="22"/>
      <c r="K76" s="85">
        <f t="shared" si="8"/>
        <v>0</v>
      </c>
      <c r="L76" s="18"/>
      <c r="M76" s="18"/>
      <c r="N76" s="37"/>
      <c r="O76" s="241"/>
      <c r="P76" s="255"/>
      <c r="Q76" s="73"/>
    </row>
    <row r="77" spans="1:17" ht="21" thickBot="1">
      <c r="A77" s="71"/>
      <c r="B77" s="71" t="s">
        <v>203</v>
      </c>
      <c r="C77" s="44" t="s">
        <v>110</v>
      </c>
      <c r="D77" s="39" t="s">
        <v>38</v>
      </c>
      <c r="E77" s="1"/>
      <c r="F77" s="3">
        <v>2</v>
      </c>
      <c r="G77" s="201">
        <f>O77/$L$4</f>
        <v>0</v>
      </c>
      <c r="H77" s="84">
        <f t="shared" si="9"/>
        <v>0</v>
      </c>
      <c r="I77" s="219"/>
      <c r="J77" s="22"/>
      <c r="K77" s="85">
        <f t="shared" si="8"/>
        <v>0</v>
      </c>
      <c r="L77" s="18"/>
      <c r="M77" s="18"/>
      <c r="N77" s="37"/>
      <c r="O77" s="241"/>
      <c r="P77" s="255"/>
      <c r="Q77" s="73"/>
    </row>
    <row r="78" spans="1:17" ht="19.5" customHeight="1" thickBot="1">
      <c r="A78" s="170" t="s">
        <v>96</v>
      </c>
      <c r="B78" s="170"/>
      <c r="C78" s="170"/>
      <c r="D78" s="170"/>
      <c r="E78" s="170"/>
      <c r="F78" s="170"/>
      <c r="G78" s="196"/>
      <c r="H78" s="170"/>
      <c r="I78" s="196"/>
      <c r="J78" s="170"/>
      <c r="K78" s="170"/>
      <c r="L78" s="170"/>
      <c r="M78" s="171"/>
      <c r="N78" s="58"/>
      <c r="O78" s="242"/>
      <c r="P78" s="256"/>
      <c r="Q78" s="73"/>
    </row>
    <row r="79" spans="1:17" ht="12" customHeight="1">
      <c r="A79" s="69">
        <v>14</v>
      </c>
      <c r="B79" s="69"/>
      <c r="C79" s="41" t="s">
        <v>81</v>
      </c>
      <c r="D79" s="38"/>
      <c r="E79" s="5"/>
      <c r="F79" s="6">
        <f>F80</f>
        <v>10</v>
      </c>
      <c r="G79" s="199"/>
      <c r="H79" s="81"/>
      <c r="I79" s="217">
        <f>P79/$L$4</f>
        <v>0</v>
      </c>
      <c r="J79" s="21">
        <f>F79*I79</f>
        <v>0</v>
      </c>
      <c r="K79" s="14">
        <f aca="true" t="shared" si="12" ref="K79:K90">H79+J79</f>
        <v>0</v>
      </c>
      <c r="L79" s="27">
        <f>SUM(K79:K80)</f>
        <v>0</v>
      </c>
      <c r="M79" s="27"/>
      <c r="N79" s="36"/>
      <c r="O79" s="215"/>
      <c r="P79" s="257"/>
      <c r="Q79" s="73"/>
    </row>
    <row r="80" spans="1:17" ht="12" customHeight="1" thickBot="1">
      <c r="A80" s="71"/>
      <c r="B80" s="71"/>
      <c r="C80" s="44" t="s">
        <v>79</v>
      </c>
      <c r="D80" s="39" t="s">
        <v>38</v>
      </c>
      <c r="E80" s="1"/>
      <c r="F80" s="3">
        <v>10</v>
      </c>
      <c r="G80" s="201">
        <f>O80/$L$4</f>
        <v>0</v>
      </c>
      <c r="H80" s="84">
        <f aca="true" t="shared" si="13" ref="H80">F80*G80</f>
        <v>0</v>
      </c>
      <c r="I80" s="219"/>
      <c r="J80" s="22"/>
      <c r="K80" s="85">
        <f t="shared" si="12"/>
        <v>0</v>
      </c>
      <c r="L80" s="18"/>
      <c r="M80" s="18"/>
      <c r="N80" s="37"/>
      <c r="O80" s="241"/>
      <c r="P80" s="255"/>
      <c r="Q80" s="73"/>
    </row>
    <row r="81" spans="1:17" ht="12" customHeight="1">
      <c r="A81" s="69">
        <v>15</v>
      </c>
      <c r="B81" s="69"/>
      <c r="C81" s="41" t="s">
        <v>82</v>
      </c>
      <c r="D81" s="38"/>
      <c r="E81" s="5"/>
      <c r="F81" s="6">
        <f>SUM(F82:F90)</f>
        <v>49</v>
      </c>
      <c r="G81" s="199"/>
      <c r="H81" s="81"/>
      <c r="I81" s="217">
        <f>P81/$L$4</f>
        <v>0</v>
      </c>
      <c r="J81" s="21">
        <f>F81*I81</f>
        <v>0</v>
      </c>
      <c r="K81" s="14">
        <f t="shared" si="12"/>
        <v>0</v>
      </c>
      <c r="L81" s="27">
        <f>SUM(K81:K90)</f>
        <v>0</v>
      </c>
      <c r="M81" s="27"/>
      <c r="N81" s="36"/>
      <c r="O81" s="215"/>
      <c r="P81" s="257"/>
      <c r="Q81" s="73"/>
    </row>
    <row r="82" spans="1:17" ht="12" customHeight="1">
      <c r="A82" s="71"/>
      <c r="B82" s="71"/>
      <c r="C82" s="44" t="s">
        <v>83</v>
      </c>
      <c r="D82" s="39" t="s">
        <v>38</v>
      </c>
      <c r="E82" s="1"/>
      <c r="F82" s="3">
        <v>3</v>
      </c>
      <c r="G82" s="201">
        <f aca="true" t="shared" si="14" ref="G82:G89">O82/$L$4</f>
        <v>0</v>
      </c>
      <c r="H82" s="84">
        <f aca="true" t="shared" si="15" ref="H82:H90">F82*G82</f>
        <v>0</v>
      </c>
      <c r="I82" s="219"/>
      <c r="J82" s="22"/>
      <c r="K82" s="85">
        <f t="shared" si="12"/>
        <v>0</v>
      </c>
      <c r="L82" s="18"/>
      <c r="M82" s="18"/>
      <c r="N82" s="37"/>
      <c r="O82" s="241"/>
      <c r="P82" s="255"/>
      <c r="Q82" s="73"/>
    </row>
    <row r="83" spans="1:17" ht="12" customHeight="1">
      <c r="A83" s="71"/>
      <c r="B83" s="71"/>
      <c r="C83" s="44" t="s">
        <v>84</v>
      </c>
      <c r="D83" s="39" t="s">
        <v>38</v>
      </c>
      <c r="E83" s="1"/>
      <c r="F83" s="3">
        <v>3</v>
      </c>
      <c r="G83" s="201">
        <f t="shared" si="14"/>
        <v>0</v>
      </c>
      <c r="H83" s="84">
        <f t="shared" si="15"/>
        <v>0</v>
      </c>
      <c r="I83" s="219"/>
      <c r="J83" s="22"/>
      <c r="K83" s="85">
        <f t="shared" si="12"/>
        <v>0</v>
      </c>
      <c r="L83" s="18"/>
      <c r="M83" s="18"/>
      <c r="N83" s="37"/>
      <c r="O83" s="241"/>
      <c r="P83" s="255"/>
      <c r="Q83" s="73"/>
    </row>
    <row r="84" spans="1:17" ht="12" customHeight="1">
      <c r="A84" s="71"/>
      <c r="B84" s="71"/>
      <c r="C84" s="44" t="s">
        <v>85</v>
      </c>
      <c r="D84" s="39" t="s">
        <v>38</v>
      </c>
      <c r="E84" s="1"/>
      <c r="F84" s="3">
        <v>6</v>
      </c>
      <c r="G84" s="201">
        <f t="shared" si="14"/>
        <v>0</v>
      </c>
      <c r="H84" s="84">
        <f t="shared" si="15"/>
        <v>0</v>
      </c>
      <c r="I84" s="219"/>
      <c r="J84" s="22"/>
      <c r="K84" s="85">
        <f t="shared" si="12"/>
        <v>0</v>
      </c>
      <c r="L84" s="18"/>
      <c r="M84" s="18"/>
      <c r="N84" s="37"/>
      <c r="O84" s="241"/>
      <c r="P84" s="255"/>
      <c r="Q84" s="73"/>
    </row>
    <row r="85" spans="1:17" ht="12" customHeight="1">
      <c r="A85" s="71"/>
      <c r="B85" s="71"/>
      <c r="C85" s="44" t="s">
        <v>86</v>
      </c>
      <c r="D85" s="39" t="s">
        <v>38</v>
      </c>
      <c r="E85" s="1"/>
      <c r="F85" s="3">
        <v>6</v>
      </c>
      <c r="G85" s="201">
        <f t="shared" si="14"/>
        <v>0</v>
      </c>
      <c r="H85" s="84">
        <f t="shared" si="15"/>
        <v>0</v>
      </c>
      <c r="I85" s="219"/>
      <c r="J85" s="22"/>
      <c r="K85" s="85">
        <f t="shared" si="12"/>
        <v>0</v>
      </c>
      <c r="L85" s="18"/>
      <c r="M85" s="18"/>
      <c r="N85" s="37"/>
      <c r="O85" s="241"/>
      <c r="P85" s="255"/>
      <c r="Q85" s="73"/>
    </row>
    <row r="86" spans="1:17" ht="12" customHeight="1">
      <c r="A86" s="71"/>
      <c r="B86" s="71"/>
      <c r="C86" s="44" t="s">
        <v>87</v>
      </c>
      <c r="D86" s="39" t="s">
        <v>38</v>
      </c>
      <c r="E86" s="1"/>
      <c r="F86" s="3">
        <v>10</v>
      </c>
      <c r="G86" s="201">
        <f t="shared" si="14"/>
        <v>0</v>
      </c>
      <c r="H86" s="84">
        <f t="shared" si="15"/>
        <v>0</v>
      </c>
      <c r="I86" s="219"/>
      <c r="J86" s="22"/>
      <c r="K86" s="85">
        <f t="shared" si="12"/>
        <v>0</v>
      </c>
      <c r="L86" s="18"/>
      <c r="M86" s="18"/>
      <c r="N86" s="37"/>
      <c r="O86" s="241"/>
      <c r="P86" s="255"/>
      <c r="Q86" s="73"/>
    </row>
    <row r="87" spans="1:17" ht="12" customHeight="1">
      <c r="A87" s="71"/>
      <c r="B87" s="71"/>
      <c r="C87" s="44" t="s">
        <v>88</v>
      </c>
      <c r="D87" s="39" t="s">
        <v>38</v>
      </c>
      <c r="E87" s="1"/>
      <c r="F87" s="3">
        <v>12</v>
      </c>
      <c r="G87" s="201">
        <f t="shared" si="14"/>
        <v>0</v>
      </c>
      <c r="H87" s="84">
        <f t="shared" si="15"/>
        <v>0</v>
      </c>
      <c r="I87" s="219"/>
      <c r="J87" s="22"/>
      <c r="K87" s="85">
        <f t="shared" si="12"/>
        <v>0</v>
      </c>
      <c r="L87" s="18"/>
      <c r="M87" s="18"/>
      <c r="N87" s="37"/>
      <c r="O87" s="241"/>
      <c r="P87" s="255"/>
      <c r="Q87" s="73"/>
    </row>
    <row r="88" spans="1:17" ht="12" customHeight="1">
      <c r="A88" s="71"/>
      <c r="B88" s="71"/>
      <c r="C88" s="44" t="s">
        <v>89</v>
      </c>
      <c r="D88" s="39" t="s">
        <v>38</v>
      </c>
      <c r="E88" s="1"/>
      <c r="F88" s="3">
        <v>3</v>
      </c>
      <c r="G88" s="201">
        <f t="shared" si="14"/>
        <v>0</v>
      </c>
      <c r="H88" s="84">
        <f t="shared" si="15"/>
        <v>0</v>
      </c>
      <c r="I88" s="219"/>
      <c r="J88" s="22"/>
      <c r="K88" s="85">
        <f t="shared" si="12"/>
        <v>0</v>
      </c>
      <c r="L88" s="18"/>
      <c r="M88" s="18"/>
      <c r="N88" s="37"/>
      <c r="O88" s="241"/>
      <c r="P88" s="255"/>
      <c r="Q88" s="73"/>
    </row>
    <row r="89" spans="1:17" ht="12" customHeight="1">
      <c r="A89" s="71"/>
      <c r="B89" s="71"/>
      <c r="C89" s="44" t="s">
        <v>91</v>
      </c>
      <c r="D89" s="39" t="s">
        <v>38</v>
      </c>
      <c r="E89" s="1"/>
      <c r="F89" s="3">
        <v>3</v>
      </c>
      <c r="G89" s="201">
        <f t="shared" si="14"/>
        <v>0</v>
      </c>
      <c r="H89" s="84">
        <f t="shared" si="15"/>
        <v>0</v>
      </c>
      <c r="I89" s="219"/>
      <c r="J89" s="22"/>
      <c r="K89" s="85">
        <f t="shared" si="12"/>
        <v>0</v>
      </c>
      <c r="L89" s="18"/>
      <c r="M89" s="18"/>
      <c r="N89" s="37"/>
      <c r="O89" s="241"/>
      <c r="P89" s="255"/>
      <c r="Q89" s="73"/>
    </row>
    <row r="90" spans="1:17" ht="12" customHeight="1" thickBot="1">
      <c r="A90" s="71"/>
      <c r="B90" s="71"/>
      <c r="C90" s="44" t="s">
        <v>93</v>
      </c>
      <c r="D90" s="39" t="s">
        <v>38</v>
      </c>
      <c r="E90" s="1"/>
      <c r="F90" s="3">
        <v>3</v>
      </c>
      <c r="G90" s="201">
        <f aca="true" t="shared" si="16" ref="G90">O90/$L$4</f>
        <v>0</v>
      </c>
      <c r="H90" s="84">
        <f t="shared" si="15"/>
        <v>0</v>
      </c>
      <c r="I90" s="219"/>
      <c r="J90" s="22"/>
      <c r="K90" s="85">
        <f t="shared" si="12"/>
        <v>0</v>
      </c>
      <c r="L90" s="18"/>
      <c r="M90" s="18"/>
      <c r="N90" s="37"/>
      <c r="O90" s="241"/>
      <c r="P90" s="255"/>
      <c r="Q90" s="73"/>
    </row>
    <row r="91" spans="1:16" ht="19.5" customHeight="1" thickBot="1">
      <c r="A91" s="170" t="s">
        <v>68</v>
      </c>
      <c r="B91" s="170"/>
      <c r="C91" s="170"/>
      <c r="D91" s="170"/>
      <c r="E91" s="170"/>
      <c r="F91" s="170"/>
      <c r="G91" s="196"/>
      <c r="H91" s="170"/>
      <c r="I91" s="196"/>
      <c r="J91" s="170"/>
      <c r="K91" s="170"/>
      <c r="L91" s="170"/>
      <c r="M91" s="171"/>
      <c r="N91" s="37"/>
      <c r="O91" s="243"/>
      <c r="P91" s="243"/>
    </row>
    <row r="92" spans="1:16" s="70" customFormat="1" ht="12.6" customHeight="1">
      <c r="A92" s="7">
        <v>16</v>
      </c>
      <c r="B92" s="7" t="s">
        <v>199</v>
      </c>
      <c r="C92" s="28" t="s">
        <v>153</v>
      </c>
      <c r="D92" s="64" t="s">
        <v>22</v>
      </c>
      <c r="E92" s="29"/>
      <c r="F92" s="30">
        <v>1</v>
      </c>
      <c r="G92" s="202"/>
      <c r="H92" s="30"/>
      <c r="I92" s="217">
        <f>P92/$L$4</f>
        <v>0</v>
      </c>
      <c r="J92" s="53">
        <f>F92*I92</f>
        <v>0</v>
      </c>
      <c r="K92" s="35">
        <f aca="true" t="shared" si="17" ref="K92:K106">H92+J92</f>
        <v>0</v>
      </c>
      <c r="L92" s="17">
        <f>SUM(K92:K94)</f>
        <v>0</v>
      </c>
      <c r="M92" s="17">
        <f>L92/F92</f>
        <v>0</v>
      </c>
      <c r="N92" s="37"/>
      <c r="O92" s="244"/>
      <c r="P92" s="258"/>
    </row>
    <row r="93" spans="1:16" s="70" customFormat="1" ht="15.75" outlineLevel="1">
      <c r="A93" s="8"/>
      <c r="B93" s="8"/>
      <c r="C93" s="4" t="s">
        <v>78</v>
      </c>
      <c r="D93" s="31" t="s">
        <v>22</v>
      </c>
      <c r="E93" s="32">
        <v>1</v>
      </c>
      <c r="F93" s="33">
        <f>E93*F92</f>
        <v>1</v>
      </c>
      <c r="G93" s="201">
        <f aca="true" t="shared" si="18" ref="G93:G94">O93/$L$4</f>
        <v>0</v>
      </c>
      <c r="H93" s="54">
        <f>G93*F93</f>
        <v>0</v>
      </c>
      <c r="I93" s="221"/>
      <c r="J93" s="34"/>
      <c r="K93" s="52">
        <f t="shared" si="17"/>
        <v>0</v>
      </c>
      <c r="L93" s="61"/>
      <c r="M93" s="61"/>
      <c r="N93" s="37"/>
      <c r="O93" s="245"/>
      <c r="P93" s="259"/>
    </row>
    <row r="94" spans="1:16" s="70" customFormat="1" ht="10.8" thickBot="1">
      <c r="A94" s="8"/>
      <c r="B94" s="8"/>
      <c r="C94" s="26" t="s">
        <v>41</v>
      </c>
      <c r="D94" s="31"/>
      <c r="E94" s="32">
        <v>1</v>
      </c>
      <c r="F94" s="33">
        <f>E94*F92</f>
        <v>1</v>
      </c>
      <c r="G94" s="201">
        <f t="shared" si="18"/>
        <v>0</v>
      </c>
      <c r="H94" s="54">
        <f>G94*F94</f>
        <v>0</v>
      </c>
      <c r="I94" s="221"/>
      <c r="J94" s="34"/>
      <c r="K94" s="52">
        <f t="shared" si="17"/>
        <v>0</v>
      </c>
      <c r="L94" s="61"/>
      <c r="M94" s="61"/>
      <c r="N94" s="37"/>
      <c r="O94" s="245"/>
      <c r="P94" s="259"/>
    </row>
    <row r="95" spans="1:16" s="70" customFormat="1" ht="12" customHeight="1">
      <c r="A95" s="7">
        <v>17</v>
      </c>
      <c r="B95" s="7" t="s">
        <v>170</v>
      </c>
      <c r="C95" s="28" t="s">
        <v>151</v>
      </c>
      <c r="D95" s="64" t="s">
        <v>22</v>
      </c>
      <c r="E95" s="29"/>
      <c r="F95" s="30">
        <v>1</v>
      </c>
      <c r="G95" s="202"/>
      <c r="H95" s="30"/>
      <c r="I95" s="217">
        <f>P95/$L$4</f>
        <v>0</v>
      </c>
      <c r="J95" s="53">
        <f>F95*I95</f>
        <v>0</v>
      </c>
      <c r="K95" s="35">
        <f t="shared" si="17"/>
        <v>0</v>
      </c>
      <c r="L95" s="17">
        <f>SUM(K95:K97)</f>
        <v>0</v>
      </c>
      <c r="M95" s="17">
        <f>L95/F95</f>
        <v>0</v>
      </c>
      <c r="N95" s="37"/>
      <c r="O95" s="244"/>
      <c r="P95" s="258"/>
    </row>
    <row r="96" spans="1:16" s="70" customFormat="1" ht="15.75" outlineLevel="1">
      <c r="A96" s="8"/>
      <c r="B96" s="8"/>
      <c r="C96" s="4" t="s">
        <v>80</v>
      </c>
      <c r="D96" s="31" t="s">
        <v>22</v>
      </c>
      <c r="E96" s="32">
        <v>1</v>
      </c>
      <c r="F96" s="33">
        <f>E96*F95</f>
        <v>1</v>
      </c>
      <c r="G96" s="201">
        <f aca="true" t="shared" si="19" ref="G96:G97">O96/$L$4</f>
        <v>0</v>
      </c>
      <c r="H96" s="54">
        <f>G96*F96</f>
        <v>0</v>
      </c>
      <c r="I96" s="221"/>
      <c r="J96" s="34"/>
      <c r="K96" s="52">
        <f t="shared" si="17"/>
        <v>0</v>
      </c>
      <c r="L96" s="61"/>
      <c r="M96" s="61"/>
      <c r="N96" s="37"/>
      <c r="O96" s="245"/>
      <c r="P96" s="259"/>
    </row>
    <row r="97" spans="1:16" s="70" customFormat="1" ht="10.8" thickBot="1">
      <c r="A97" s="8"/>
      <c r="B97" s="8"/>
      <c r="C97" s="26" t="s">
        <v>41</v>
      </c>
      <c r="D97" s="31"/>
      <c r="E97" s="32">
        <v>1</v>
      </c>
      <c r="F97" s="33">
        <f>E97*F95</f>
        <v>1</v>
      </c>
      <c r="G97" s="201">
        <f t="shared" si="19"/>
        <v>0</v>
      </c>
      <c r="H97" s="54">
        <f>G97*F97</f>
        <v>0</v>
      </c>
      <c r="I97" s="221"/>
      <c r="J97" s="34"/>
      <c r="K97" s="52">
        <f t="shared" si="17"/>
        <v>0</v>
      </c>
      <c r="L97" s="61"/>
      <c r="M97" s="61"/>
      <c r="N97" s="37"/>
      <c r="O97" s="245"/>
      <c r="P97" s="259"/>
    </row>
    <row r="98" spans="1:16" s="70" customFormat="1" ht="13.2" customHeight="1">
      <c r="A98" s="7">
        <v>18</v>
      </c>
      <c r="B98" s="7" t="s">
        <v>137</v>
      </c>
      <c r="C98" s="28" t="s">
        <v>151</v>
      </c>
      <c r="D98" s="64" t="s">
        <v>22</v>
      </c>
      <c r="E98" s="29"/>
      <c r="F98" s="30">
        <v>3</v>
      </c>
      <c r="G98" s="202"/>
      <c r="H98" s="30"/>
      <c r="I98" s="217">
        <f>P98/$L$4</f>
        <v>0</v>
      </c>
      <c r="J98" s="53">
        <f>F98*I98</f>
        <v>0</v>
      </c>
      <c r="K98" s="35">
        <f t="shared" si="17"/>
        <v>0</v>
      </c>
      <c r="L98" s="17">
        <f>SUM(K98:K100)</f>
        <v>0</v>
      </c>
      <c r="M98" s="17">
        <f>L98/F98</f>
        <v>0</v>
      </c>
      <c r="N98" s="37"/>
      <c r="O98" s="244"/>
      <c r="P98" s="258"/>
    </row>
    <row r="99" spans="1:16" s="70" customFormat="1" ht="15.75" outlineLevel="1">
      <c r="A99" s="8"/>
      <c r="B99" s="8"/>
      <c r="C99" s="4" t="s">
        <v>80</v>
      </c>
      <c r="D99" s="31" t="s">
        <v>22</v>
      </c>
      <c r="E99" s="32">
        <v>1</v>
      </c>
      <c r="F99" s="33">
        <f>E99*F98</f>
        <v>3</v>
      </c>
      <c r="G99" s="201">
        <f aca="true" t="shared" si="20" ref="G99:G100">O99/$L$4</f>
        <v>0</v>
      </c>
      <c r="H99" s="54">
        <f>G99*F99</f>
        <v>0</v>
      </c>
      <c r="I99" s="221"/>
      <c r="J99" s="34"/>
      <c r="K99" s="52">
        <f t="shared" si="17"/>
        <v>0</v>
      </c>
      <c r="L99" s="61"/>
      <c r="M99" s="61"/>
      <c r="N99" s="37"/>
      <c r="O99" s="245"/>
      <c r="P99" s="259"/>
    </row>
    <row r="100" spans="1:16" s="70" customFormat="1" ht="10.8" thickBot="1">
      <c r="A100" s="8"/>
      <c r="B100" s="8"/>
      <c r="C100" s="26" t="s">
        <v>41</v>
      </c>
      <c r="D100" s="31"/>
      <c r="E100" s="32">
        <v>1</v>
      </c>
      <c r="F100" s="33">
        <f>E100*F98</f>
        <v>3</v>
      </c>
      <c r="G100" s="201">
        <f t="shared" si="20"/>
        <v>0</v>
      </c>
      <c r="H100" s="54">
        <f>G100*F100</f>
        <v>0</v>
      </c>
      <c r="I100" s="221"/>
      <c r="J100" s="34"/>
      <c r="K100" s="52">
        <f t="shared" si="17"/>
        <v>0</v>
      </c>
      <c r="L100" s="61"/>
      <c r="M100" s="61"/>
      <c r="N100" s="37"/>
      <c r="O100" s="245"/>
      <c r="P100" s="259"/>
    </row>
    <row r="101" spans="1:16" s="70" customFormat="1" ht="12.6" customHeight="1">
      <c r="A101" s="7">
        <v>19</v>
      </c>
      <c r="B101" s="7" t="s">
        <v>136</v>
      </c>
      <c r="C101" s="28" t="s">
        <v>152</v>
      </c>
      <c r="D101" s="64" t="s">
        <v>22</v>
      </c>
      <c r="E101" s="29"/>
      <c r="F101" s="30">
        <v>1</v>
      </c>
      <c r="G101" s="202"/>
      <c r="H101" s="30"/>
      <c r="I101" s="217">
        <f>P101/$L$4</f>
        <v>0</v>
      </c>
      <c r="J101" s="53">
        <f>F101*I101</f>
        <v>0</v>
      </c>
      <c r="K101" s="35">
        <f t="shared" si="17"/>
        <v>0</v>
      </c>
      <c r="L101" s="17">
        <f>SUM(K101:K103)</f>
        <v>0</v>
      </c>
      <c r="M101" s="17">
        <f>L101/F101</f>
        <v>0</v>
      </c>
      <c r="N101" s="37"/>
      <c r="O101" s="244"/>
      <c r="P101" s="258"/>
    </row>
    <row r="102" spans="1:16" s="70" customFormat="1" ht="15.75" outlineLevel="1">
      <c r="A102" s="8"/>
      <c r="B102" s="8"/>
      <c r="C102" s="4" t="s">
        <v>145</v>
      </c>
      <c r="D102" s="31" t="s">
        <v>22</v>
      </c>
      <c r="E102" s="32">
        <v>1</v>
      </c>
      <c r="F102" s="33">
        <f>E102*F101</f>
        <v>1</v>
      </c>
      <c r="G102" s="201">
        <f aca="true" t="shared" si="21" ref="G102:G103">O102/$L$4</f>
        <v>0</v>
      </c>
      <c r="H102" s="54">
        <f>G102*F102</f>
        <v>0</v>
      </c>
      <c r="I102" s="221"/>
      <c r="J102" s="34"/>
      <c r="K102" s="52">
        <f t="shared" si="17"/>
        <v>0</v>
      </c>
      <c r="L102" s="61"/>
      <c r="M102" s="61"/>
      <c r="N102" s="37"/>
      <c r="O102" s="245"/>
      <c r="P102" s="259"/>
    </row>
    <row r="103" spans="1:16" s="70" customFormat="1" ht="10.8" thickBot="1">
      <c r="A103" s="46"/>
      <c r="B103" s="46"/>
      <c r="C103" s="43" t="s">
        <v>41</v>
      </c>
      <c r="D103" s="48"/>
      <c r="E103" s="49">
        <v>1</v>
      </c>
      <c r="F103" s="50">
        <f>E103*F101</f>
        <v>1</v>
      </c>
      <c r="G103" s="203">
        <f t="shared" si="21"/>
        <v>0</v>
      </c>
      <c r="H103" s="156">
        <f>G103*F103</f>
        <v>0</v>
      </c>
      <c r="I103" s="222"/>
      <c r="J103" s="51"/>
      <c r="K103" s="157">
        <f t="shared" si="17"/>
        <v>0</v>
      </c>
      <c r="L103" s="47"/>
      <c r="M103" s="47"/>
      <c r="N103" s="37"/>
      <c r="O103" s="246"/>
      <c r="P103" s="260"/>
    </row>
    <row r="104" spans="1:16" s="70" customFormat="1" ht="12.6" customHeight="1">
      <c r="A104" s="7">
        <v>20</v>
      </c>
      <c r="B104" s="7" t="s">
        <v>172</v>
      </c>
      <c r="C104" s="28" t="s">
        <v>152</v>
      </c>
      <c r="D104" s="64" t="s">
        <v>22</v>
      </c>
      <c r="E104" s="29"/>
      <c r="F104" s="30">
        <v>1</v>
      </c>
      <c r="G104" s="202"/>
      <c r="H104" s="30"/>
      <c r="I104" s="217">
        <f>P104/$L$4</f>
        <v>0</v>
      </c>
      <c r="J104" s="53">
        <f>F104*I104</f>
        <v>0</v>
      </c>
      <c r="K104" s="35">
        <f t="shared" si="17"/>
        <v>0</v>
      </c>
      <c r="L104" s="17">
        <f>SUM(K104:K106)</f>
        <v>0</v>
      </c>
      <c r="M104" s="17">
        <f>L104/F104</f>
        <v>0</v>
      </c>
      <c r="N104" s="37"/>
      <c r="O104" s="244"/>
      <c r="P104" s="258"/>
    </row>
    <row r="105" spans="1:16" s="70" customFormat="1" ht="15.75" outlineLevel="1">
      <c r="A105" s="8"/>
      <c r="B105" s="8"/>
      <c r="C105" s="4" t="s">
        <v>145</v>
      </c>
      <c r="D105" s="31" t="s">
        <v>22</v>
      </c>
      <c r="E105" s="32">
        <v>1</v>
      </c>
      <c r="F105" s="33">
        <f>E105*F104</f>
        <v>1</v>
      </c>
      <c r="G105" s="201">
        <f aca="true" t="shared" si="22" ref="G105:G106">O105/$L$4</f>
        <v>0</v>
      </c>
      <c r="H105" s="54">
        <f>G105*F105</f>
        <v>0</v>
      </c>
      <c r="I105" s="221"/>
      <c r="J105" s="34"/>
      <c r="K105" s="52">
        <f t="shared" si="17"/>
        <v>0</v>
      </c>
      <c r="L105" s="61"/>
      <c r="M105" s="61"/>
      <c r="N105" s="37"/>
      <c r="O105" s="245"/>
      <c r="P105" s="259"/>
    </row>
    <row r="106" spans="1:16" s="70" customFormat="1" ht="10.8" thickBot="1">
      <c r="A106" s="46"/>
      <c r="B106" s="46"/>
      <c r="C106" s="43" t="s">
        <v>41</v>
      </c>
      <c r="D106" s="48"/>
      <c r="E106" s="49">
        <v>1</v>
      </c>
      <c r="F106" s="50">
        <f>E106*F104</f>
        <v>1</v>
      </c>
      <c r="G106" s="203">
        <f t="shared" si="22"/>
        <v>0</v>
      </c>
      <c r="H106" s="156">
        <f>G106*F106</f>
        <v>0</v>
      </c>
      <c r="I106" s="222"/>
      <c r="J106" s="51"/>
      <c r="K106" s="157">
        <f t="shared" si="17"/>
        <v>0</v>
      </c>
      <c r="L106" s="47"/>
      <c r="M106" s="47"/>
      <c r="N106" s="37"/>
      <c r="O106" s="246"/>
      <c r="P106" s="260"/>
    </row>
    <row r="107" spans="1:17" ht="10.8" thickBot="1">
      <c r="A107" s="133"/>
      <c r="B107" s="133"/>
      <c r="C107" s="73"/>
      <c r="D107" s="73"/>
      <c r="E107" s="73"/>
      <c r="F107" s="73"/>
      <c r="G107" s="204"/>
      <c r="H107" s="87">
        <f>SUM(H12:H106)</f>
        <v>0</v>
      </c>
      <c r="I107" s="223"/>
      <c r="J107" s="87">
        <f>SUM(J12:J106)</f>
        <v>0</v>
      </c>
      <c r="K107" s="89"/>
      <c r="L107" s="73"/>
      <c r="M107" s="73"/>
      <c r="N107" s="73"/>
      <c r="O107" s="211"/>
      <c r="P107" s="211"/>
      <c r="Q107" s="73"/>
    </row>
    <row r="108" spans="1:17" ht="10.8" thickBot="1">
      <c r="A108" s="133"/>
      <c r="B108" s="133"/>
      <c r="C108" s="73"/>
      <c r="D108" s="73"/>
      <c r="E108" s="73"/>
      <c r="F108" s="73"/>
      <c r="G108" s="205"/>
      <c r="H108" s="90" t="s">
        <v>40</v>
      </c>
      <c r="I108" s="224">
        <v>0</v>
      </c>
      <c r="J108" s="91"/>
      <c r="K108" s="92">
        <f>I108*H107</f>
        <v>0</v>
      </c>
      <c r="L108" s="73"/>
      <c r="M108" s="73"/>
      <c r="N108" s="73"/>
      <c r="O108" s="211"/>
      <c r="P108" s="211"/>
      <c r="Q108" s="73"/>
    </row>
    <row r="109" spans="1:17" ht="10.8" thickBot="1">
      <c r="A109" s="133"/>
      <c r="B109" s="133"/>
      <c r="C109" s="73"/>
      <c r="D109" s="73"/>
      <c r="E109" s="73"/>
      <c r="F109" s="73"/>
      <c r="G109" s="204"/>
      <c r="H109" s="88"/>
      <c r="I109" s="223"/>
      <c r="J109" s="88"/>
      <c r="K109" s="93"/>
      <c r="L109" s="73"/>
      <c r="M109" s="73"/>
      <c r="N109" s="73"/>
      <c r="O109" s="211"/>
      <c r="P109" s="211"/>
      <c r="Q109" s="73"/>
    </row>
    <row r="110" spans="1:17" ht="10.8" thickBot="1">
      <c r="A110" s="133"/>
      <c r="B110" s="133"/>
      <c r="C110" s="73"/>
      <c r="D110" s="73"/>
      <c r="E110" s="73"/>
      <c r="F110" s="73"/>
      <c r="G110" s="205"/>
      <c r="H110" s="91" t="s">
        <v>13</v>
      </c>
      <c r="I110" s="225"/>
      <c r="J110" s="91"/>
      <c r="K110" s="92">
        <f>SUM(K12:K109)</f>
        <v>0</v>
      </c>
      <c r="L110" s="73"/>
      <c r="M110" s="73"/>
      <c r="N110" s="73"/>
      <c r="O110" s="211"/>
      <c r="P110" s="211"/>
      <c r="Q110" s="73"/>
    </row>
    <row r="111" spans="1:17" ht="10.8" thickBot="1">
      <c r="A111" s="133"/>
      <c r="B111" s="133"/>
      <c r="C111" s="73"/>
      <c r="D111" s="73"/>
      <c r="E111" s="73"/>
      <c r="F111" s="73"/>
      <c r="G111" s="206"/>
      <c r="H111" s="94"/>
      <c r="I111" s="226"/>
      <c r="J111" s="94"/>
      <c r="K111" s="95"/>
      <c r="L111" s="73"/>
      <c r="M111" s="73"/>
      <c r="N111" s="73"/>
      <c r="O111" s="211"/>
      <c r="P111" s="211"/>
      <c r="Q111" s="73"/>
    </row>
    <row r="112" spans="1:17" ht="15.75">
      <c r="A112" s="133"/>
      <c r="B112" s="133"/>
      <c r="C112" s="73"/>
      <c r="D112" s="73"/>
      <c r="E112" s="73"/>
      <c r="F112" s="73"/>
      <c r="G112" s="207"/>
      <c r="H112" s="96" t="s">
        <v>15</v>
      </c>
      <c r="I112" s="227">
        <v>0</v>
      </c>
      <c r="J112" s="97"/>
      <c r="K112" s="98">
        <f>K110*I112</f>
        <v>0</v>
      </c>
      <c r="L112" s="73"/>
      <c r="M112" s="73"/>
      <c r="N112" s="73"/>
      <c r="O112" s="211"/>
      <c r="P112" s="211"/>
      <c r="Q112" s="73"/>
    </row>
    <row r="113" spans="1:17" ht="10.8" thickBot="1">
      <c r="A113" s="133"/>
      <c r="B113" s="133"/>
      <c r="C113" s="73"/>
      <c r="D113" s="73"/>
      <c r="E113" s="73"/>
      <c r="F113" s="73"/>
      <c r="G113" s="208"/>
      <c r="H113" s="99" t="s">
        <v>16</v>
      </c>
      <c r="I113" s="228"/>
      <c r="J113" s="20"/>
      <c r="K113" s="100">
        <f>K110+K112</f>
        <v>0</v>
      </c>
      <c r="L113" s="73"/>
      <c r="M113" s="73"/>
      <c r="N113" s="73"/>
      <c r="O113" s="211"/>
      <c r="P113" s="211"/>
      <c r="Q113" s="73"/>
    </row>
    <row r="114" spans="1:17" ht="10.8" thickBot="1">
      <c r="A114" s="133"/>
      <c r="B114" s="133"/>
      <c r="C114" s="73"/>
      <c r="D114" s="73"/>
      <c r="E114" s="73"/>
      <c r="F114" s="73"/>
      <c r="G114" s="209"/>
      <c r="H114" s="101"/>
      <c r="I114" s="229"/>
      <c r="J114" s="102"/>
      <c r="K114" s="103"/>
      <c r="L114" s="73"/>
      <c r="M114" s="73"/>
      <c r="N114" s="73"/>
      <c r="O114" s="211"/>
      <c r="P114" s="211"/>
      <c r="Q114" s="73"/>
    </row>
    <row r="115" spans="1:17" ht="15.75">
      <c r="A115" s="133"/>
      <c r="B115" s="133"/>
      <c r="C115" s="73"/>
      <c r="D115" s="73"/>
      <c r="E115" s="73"/>
      <c r="F115" s="73"/>
      <c r="G115" s="210"/>
      <c r="H115" s="96" t="s">
        <v>14</v>
      </c>
      <c r="I115" s="227">
        <v>0</v>
      </c>
      <c r="J115" s="97"/>
      <c r="K115" s="98">
        <f>K113*I115</f>
        <v>0</v>
      </c>
      <c r="L115" s="73"/>
      <c r="M115" s="73"/>
      <c r="N115" s="73"/>
      <c r="O115" s="211"/>
      <c r="P115" s="211"/>
      <c r="Q115" s="73"/>
    </row>
    <row r="116" spans="1:17" ht="10.8" thickBot="1">
      <c r="A116" s="133"/>
      <c r="B116" s="133"/>
      <c r="C116" s="73"/>
      <c r="D116" s="73"/>
      <c r="E116" s="73"/>
      <c r="F116" s="73"/>
      <c r="G116" s="208"/>
      <c r="H116" s="99" t="s">
        <v>16</v>
      </c>
      <c r="I116" s="228"/>
      <c r="J116" s="20"/>
      <c r="K116" s="100">
        <f>K113+K115</f>
        <v>0</v>
      </c>
      <c r="L116" s="73"/>
      <c r="M116" s="73"/>
      <c r="N116" s="73"/>
      <c r="O116" s="211"/>
      <c r="P116" s="211"/>
      <c r="Q116" s="73"/>
    </row>
    <row r="117" spans="1:17" ht="10.8" thickBot="1">
      <c r="A117" s="133"/>
      <c r="B117" s="133"/>
      <c r="C117" s="73"/>
      <c r="D117" s="73"/>
      <c r="E117" s="73"/>
      <c r="F117" s="73"/>
      <c r="G117" s="209"/>
      <c r="H117" s="101"/>
      <c r="I117" s="229"/>
      <c r="J117" s="102"/>
      <c r="K117" s="103"/>
      <c r="L117" s="73"/>
      <c r="M117" s="73"/>
      <c r="N117" s="73"/>
      <c r="O117" s="211"/>
      <c r="P117" s="211"/>
      <c r="Q117" s="73"/>
    </row>
    <row r="118" spans="1:17" ht="15.75">
      <c r="A118" s="133"/>
      <c r="B118" s="133"/>
      <c r="C118" s="73"/>
      <c r="D118" s="73"/>
      <c r="E118" s="73"/>
      <c r="F118" s="73"/>
      <c r="G118" s="210"/>
      <c r="H118" s="96" t="s">
        <v>17</v>
      </c>
      <c r="I118" s="227">
        <v>0</v>
      </c>
      <c r="J118" s="97"/>
      <c r="K118" s="98">
        <f>K116*I118</f>
        <v>0</v>
      </c>
      <c r="L118" s="73"/>
      <c r="M118" s="73"/>
      <c r="N118" s="73"/>
      <c r="O118" s="211"/>
      <c r="P118" s="211"/>
      <c r="Q118" s="73"/>
    </row>
    <row r="119" spans="1:17" ht="10.8" thickBot="1">
      <c r="A119" s="133"/>
      <c r="B119" s="133"/>
      <c r="C119" s="73"/>
      <c r="D119" s="73"/>
      <c r="E119" s="73"/>
      <c r="F119" s="73"/>
      <c r="G119" s="208"/>
      <c r="H119" s="99" t="s">
        <v>16</v>
      </c>
      <c r="I119" s="228"/>
      <c r="J119" s="20"/>
      <c r="K119" s="100">
        <f>K116+K118</f>
        <v>0</v>
      </c>
      <c r="L119" s="73"/>
      <c r="M119" s="73"/>
      <c r="N119" s="73"/>
      <c r="O119" s="211"/>
      <c r="P119" s="211"/>
      <c r="Q119" s="73"/>
    </row>
    <row r="120" spans="1:17" ht="10.8" thickBot="1">
      <c r="A120" s="133"/>
      <c r="B120" s="133"/>
      <c r="C120" s="73"/>
      <c r="D120" s="73"/>
      <c r="E120" s="73"/>
      <c r="F120" s="73"/>
      <c r="G120" s="209"/>
      <c r="H120" s="101"/>
      <c r="I120" s="229"/>
      <c r="J120" s="102"/>
      <c r="K120" s="103"/>
      <c r="L120" s="73"/>
      <c r="M120" s="73"/>
      <c r="N120" s="73"/>
      <c r="O120" s="211"/>
      <c r="P120" s="211"/>
      <c r="Q120" s="73"/>
    </row>
    <row r="121" spans="1:17" ht="15.75">
      <c r="A121" s="133"/>
      <c r="B121" s="133"/>
      <c r="C121" s="73"/>
      <c r="D121" s="73"/>
      <c r="E121" s="73"/>
      <c r="F121" s="73"/>
      <c r="G121" s="210"/>
      <c r="H121" s="104" t="s">
        <v>18</v>
      </c>
      <c r="I121" s="230">
        <v>0.18</v>
      </c>
      <c r="J121" s="97"/>
      <c r="K121" s="105">
        <f>K119*I121</f>
        <v>0</v>
      </c>
      <c r="L121" s="73"/>
      <c r="M121" s="73"/>
      <c r="N121" s="73"/>
      <c r="O121" s="211"/>
      <c r="P121" s="211"/>
      <c r="Q121" s="73"/>
    </row>
    <row r="122" spans="1:17" ht="10.8" thickBot="1">
      <c r="A122" s="133"/>
      <c r="B122" s="133"/>
      <c r="C122" s="73"/>
      <c r="D122" s="73"/>
      <c r="E122" s="73"/>
      <c r="F122" s="73"/>
      <c r="G122" s="208"/>
      <c r="H122" s="106" t="s">
        <v>19</v>
      </c>
      <c r="I122" s="228"/>
      <c r="J122" s="24"/>
      <c r="K122" s="107">
        <f>K119+K121</f>
        <v>0</v>
      </c>
      <c r="L122" s="73"/>
      <c r="M122" s="73"/>
      <c r="N122" s="73"/>
      <c r="O122" s="211"/>
      <c r="P122" s="211"/>
      <c r="Q122" s="73"/>
    </row>
    <row r="123" spans="1:17" ht="15.75">
      <c r="A123" s="133"/>
      <c r="B123" s="133"/>
      <c r="C123" s="73"/>
      <c r="D123" s="73"/>
      <c r="E123" s="73"/>
      <c r="F123" s="73"/>
      <c r="G123" s="211"/>
      <c r="H123" s="73"/>
      <c r="I123" s="211"/>
      <c r="J123" s="73"/>
      <c r="K123" s="73"/>
      <c r="L123" s="73"/>
      <c r="M123" s="73"/>
      <c r="N123" s="73"/>
      <c r="O123" s="211"/>
      <c r="P123" s="211"/>
      <c r="Q123" s="73"/>
    </row>
    <row r="124" spans="1:17" ht="15.75">
      <c r="A124" s="133"/>
      <c r="B124" s="133"/>
      <c r="C124" s="73"/>
      <c r="D124" s="73"/>
      <c r="E124" s="73"/>
      <c r="F124" s="73"/>
      <c r="G124" s="211"/>
      <c r="H124" s="73"/>
      <c r="I124" s="211"/>
      <c r="J124" s="73"/>
      <c r="K124" s="73"/>
      <c r="L124" s="73"/>
      <c r="M124" s="73"/>
      <c r="N124" s="73"/>
      <c r="O124" s="211"/>
      <c r="P124" s="211"/>
      <c r="Q124" s="73"/>
    </row>
  </sheetData>
  <sheetProtection algorithmName="SHA-512" hashValue="lHBehxgz4EkO92ZOb/ki0SidC8F1t6DVtoxp9ib6THpxGAP6UplAl2VLek8aociI1d7bOg8E9uMtJLTqtcxLHw==" saltValue="cThfzwAschfgqWCpwa7Y/w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698C-A706-4BAA-B30C-0FFF44EBD716}">
  <sheetPr>
    <tabColor rgb="FFFFFF00"/>
    <pageSetUpPr fitToPage="1"/>
  </sheetPr>
  <dimension ref="A1:LW146"/>
  <sheetViews>
    <sheetView zoomScaleSheetLayoutView="85" workbookViewId="0" topLeftCell="A1">
      <selection activeCell="I1" activeCellId="3" sqref="G1:G1048576 O1:O1048576 P1:P1048576 I1:I1048576"/>
    </sheetView>
  </sheetViews>
  <sheetFormatPr defaultColWidth="8.75390625" defaultRowHeight="15.75" outlineLevelRow="1"/>
  <cols>
    <col min="1" max="1" width="4.375" style="134" customWidth="1"/>
    <col min="2" max="2" width="11.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>
        <f>TOTAL!A2</f>
        <v>0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71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0.8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0.8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K144</f>
        <v>0</v>
      </c>
      <c r="K4" s="187">
        <f>J4*L4</f>
        <v>0</v>
      </c>
      <c r="L4" s="186">
        <f>'2-APARTMENT TYPE 2'!L4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0.8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1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0.8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0.8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57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 t="s">
        <v>116</v>
      </c>
      <c r="C12" s="110" t="s">
        <v>113</v>
      </c>
      <c r="D12" s="111" t="s">
        <v>29</v>
      </c>
      <c r="E12" s="112"/>
      <c r="F12" s="113">
        <v>139</v>
      </c>
      <c r="G12" s="197"/>
      <c r="H12" s="114"/>
      <c r="I12" s="215">
        <f>P12/$L$4</f>
        <v>0</v>
      </c>
      <c r="J12" s="114">
        <f>F12*I12</f>
        <v>0</v>
      </c>
      <c r="K12" s="114">
        <f>H12+J12</f>
        <v>0</v>
      </c>
      <c r="L12" s="115">
        <f>SUM(K12:K15)</f>
        <v>0</v>
      </c>
      <c r="M12" s="115">
        <f>L12/F12</f>
        <v>0</v>
      </c>
      <c r="N12" s="116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 t="s">
        <v>62</v>
      </c>
      <c r="D13" s="120" t="s">
        <v>29</v>
      </c>
      <c r="E13" s="121">
        <v>1.05</v>
      </c>
      <c r="F13" s="122">
        <f>E13*F12</f>
        <v>145.95000000000002</v>
      </c>
      <c r="G13" s="198">
        <f>O13/$L$4</f>
        <v>0</v>
      </c>
      <c r="H13" s="123">
        <f>F13*G13</f>
        <v>0</v>
      </c>
      <c r="I13" s="216"/>
      <c r="J13" s="123"/>
      <c r="K13" s="123">
        <f aca="true" t="shared" si="0" ref="K13:K19">H13+J13</f>
        <v>0</v>
      </c>
      <c r="L13" s="124"/>
      <c r="M13" s="124"/>
      <c r="N13" s="125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 t="s">
        <v>63</v>
      </c>
      <c r="D14" s="120" t="s">
        <v>29</v>
      </c>
      <c r="E14" s="121">
        <v>1.05</v>
      </c>
      <c r="F14" s="122">
        <f>E14*F12</f>
        <v>145.95000000000002</v>
      </c>
      <c r="G14" s="198">
        <f>O14/$L$4</f>
        <v>0</v>
      </c>
      <c r="H14" s="123">
        <f>F14*G14</f>
        <v>0</v>
      </c>
      <c r="I14" s="216"/>
      <c r="J14" s="123"/>
      <c r="K14" s="123">
        <f t="shared" si="0"/>
        <v>0</v>
      </c>
      <c r="L14" s="124"/>
      <c r="M14" s="124"/>
      <c r="N14" s="125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 t="s">
        <v>41</v>
      </c>
      <c r="D15" s="120"/>
      <c r="E15" s="121">
        <v>1</v>
      </c>
      <c r="F15" s="122">
        <f>E15*F12</f>
        <v>139</v>
      </c>
      <c r="G15" s="198">
        <f>O15/$L$4</f>
        <v>0</v>
      </c>
      <c r="H15" s="123">
        <f>F15*G15</f>
        <v>0</v>
      </c>
      <c r="I15" s="216"/>
      <c r="J15" s="123"/>
      <c r="K15" s="123">
        <f t="shared" si="0"/>
        <v>0</v>
      </c>
      <c r="L15" s="128"/>
      <c r="M15" s="128"/>
      <c r="N15" s="125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 t="s">
        <v>150</v>
      </c>
      <c r="C16" s="41" t="s">
        <v>114</v>
      </c>
      <c r="D16" s="38" t="s">
        <v>29</v>
      </c>
      <c r="E16" s="5"/>
      <c r="F16" s="6">
        <v>17</v>
      </c>
      <c r="G16" s="199"/>
      <c r="H16" s="21"/>
      <c r="I16" s="217">
        <f>P16/$L$4</f>
        <v>0</v>
      </c>
      <c r="J16" s="21">
        <f>F16*I16</f>
        <v>0</v>
      </c>
      <c r="K16" s="14">
        <f t="shared" si="0"/>
        <v>0</v>
      </c>
      <c r="L16" s="27">
        <f>SUM(K16:K19)</f>
        <v>0</v>
      </c>
      <c r="M16" s="27">
        <f>L16/F16</f>
        <v>0</v>
      </c>
      <c r="N16" s="36"/>
      <c r="O16" s="239"/>
      <c r="P16" s="252"/>
    </row>
    <row r="17" spans="1:16" s="57" customFormat="1" ht="12" customHeight="1">
      <c r="A17" s="131"/>
      <c r="B17" s="131"/>
      <c r="C17" s="44" t="s">
        <v>39</v>
      </c>
      <c r="D17" s="39" t="s">
        <v>33</v>
      </c>
      <c r="E17" s="2">
        <v>6</v>
      </c>
      <c r="F17" s="3">
        <f>E17*F16</f>
        <v>102</v>
      </c>
      <c r="G17" s="200">
        <f>O17/$L$4</f>
        <v>0</v>
      </c>
      <c r="H17" s="23">
        <f>F17*G17</f>
        <v>0</v>
      </c>
      <c r="I17" s="218"/>
      <c r="J17" s="23"/>
      <c r="K17" s="15">
        <f t="shared" si="0"/>
        <v>0</v>
      </c>
      <c r="L17" s="18"/>
      <c r="M17" s="18"/>
      <c r="N17" s="37"/>
      <c r="O17" s="240"/>
      <c r="P17" s="253"/>
    </row>
    <row r="18" spans="1:16" s="57" customFormat="1" ht="12" customHeight="1">
      <c r="A18" s="131"/>
      <c r="B18" s="131"/>
      <c r="C18" s="44" t="s">
        <v>76</v>
      </c>
      <c r="D18" s="39" t="s">
        <v>29</v>
      </c>
      <c r="E18" s="2">
        <v>1.05</v>
      </c>
      <c r="F18" s="3">
        <f>E18*F16</f>
        <v>17.85</v>
      </c>
      <c r="G18" s="200">
        <f>O18/$L$4</f>
        <v>0</v>
      </c>
      <c r="H18" s="23">
        <f>F18*G18</f>
        <v>0</v>
      </c>
      <c r="I18" s="218"/>
      <c r="J18" s="23"/>
      <c r="K18" s="15">
        <f t="shared" si="0"/>
        <v>0</v>
      </c>
      <c r="L18" s="18"/>
      <c r="M18" s="18"/>
      <c r="N18" s="37"/>
      <c r="O18" s="240"/>
      <c r="P18" s="253"/>
    </row>
    <row r="19" spans="1:16" s="57" customFormat="1" ht="12" customHeight="1" thickBot="1">
      <c r="A19" s="132"/>
      <c r="B19" s="132"/>
      <c r="C19" s="44" t="s">
        <v>41</v>
      </c>
      <c r="D19" s="39"/>
      <c r="E19" s="2">
        <v>1</v>
      </c>
      <c r="F19" s="3">
        <f>E19*F16</f>
        <v>17</v>
      </c>
      <c r="G19" s="200">
        <f>O19/$L$4</f>
        <v>0</v>
      </c>
      <c r="H19" s="23">
        <f>F19*G19</f>
        <v>0</v>
      </c>
      <c r="I19" s="218"/>
      <c r="J19" s="23"/>
      <c r="K19" s="15">
        <f t="shared" si="0"/>
        <v>0</v>
      </c>
      <c r="L19" s="19"/>
      <c r="M19" s="19"/>
      <c r="N19" s="37"/>
      <c r="O19" s="240"/>
      <c r="P19" s="253"/>
    </row>
    <row r="20" spans="1:17" ht="12" customHeight="1">
      <c r="A20" s="69">
        <v>3</v>
      </c>
      <c r="B20" s="69" t="s">
        <v>156</v>
      </c>
      <c r="C20" s="41" t="s">
        <v>157</v>
      </c>
      <c r="D20" s="38" t="s">
        <v>35</v>
      </c>
      <c r="E20" s="5"/>
      <c r="F20" s="6">
        <v>91</v>
      </c>
      <c r="G20" s="199"/>
      <c r="H20" s="81"/>
      <c r="I20" s="217">
        <f>P20/$L$4</f>
        <v>0</v>
      </c>
      <c r="J20" s="6">
        <f>F20*I20</f>
        <v>0</v>
      </c>
      <c r="K20" s="6">
        <f>J20+H20</f>
        <v>0</v>
      </c>
      <c r="L20" s="27">
        <f>SUM(K20:K23)</f>
        <v>0</v>
      </c>
      <c r="M20" s="27">
        <f>L20/F20</f>
        <v>0</v>
      </c>
      <c r="N20" s="36"/>
      <c r="O20" s="215"/>
      <c r="P20" s="252"/>
      <c r="Q20" s="73"/>
    </row>
    <row r="21" spans="1:17" ht="12" customHeight="1">
      <c r="A21" s="9"/>
      <c r="B21" s="9"/>
      <c r="C21" s="44" t="s">
        <v>56</v>
      </c>
      <c r="D21" s="39" t="s">
        <v>35</v>
      </c>
      <c r="E21" s="2">
        <v>1.05</v>
      </c>
      <c r="F21" s="3">
        <f>E21*F20</f>
        <v>95.55</v>
      </c>
      <c r="G21" s="200">
        <f>O21/$L$4</f>
        <v>0</v>
      </c>
      <c r="H21" s="23">
        <f>F21*G21</f>
        <v>0</v>
      </c>
      <c r="I21" s="218"/>
      <c r="J21" s="23"/>
      <c r="K21" s="15">
        <f>H21+J21</f>
        <v>0</v>
      </c>
      <c r="L21" s="18"/>
      <c r="M21" s="18"/>
      <c r="N21" s="37"/>
      <c r="O21" s="241"/>
      <c r="P21" s="254"/>
      <c r="Q21" s="73"/>
    </row>
    <row r="22" spans="1:17" ht="12" customHeight="1">
      <c r="A22" s="71"/>
      <c r="B22" s="71"/>
      <c r="C22" s="44" t="s">
        <v>39</v>
      </c>
      <c r="D22" s="39" t="s">
        <v>34</v>
      </c>
      <c r="E22" s="2">
        <v>0.6</v>
      </c>
      <c r="F22" s="3">
        <f>E22*F20</f>
        <v>54.6</v>
      </c>
      <c r="G22" s="200">
        <f>O22/$L$4</f>
        <v>0</v>
      </c>
      <c r="H22" s="23">
        <f>F22*G22</f>
        <v>0</v>
      </c>
      <c r="I22" s="219"/>
      <c r="J22" s="22"/>
      <c r="K22" s="15">
        <f>H22+J22</f>
        <v>0</v>
      </c>
      <c r="L22" s="18"/>
      <c r="M22" s="18"/>
      <c r="N22" s="37"/>
      <c r="O22" s="241"/>
      <c r="P22" s="255"/>
      <c r="Q22" s="73"/>
    </row>
    <row r="23" spans="1:17" ht="12" customHeight="1" thickBot="1">
      <c r="A23" s="71"/>
      <c r="B23" s="71"/>
      <c r="C23" s="44" t="s">
        <v>53</v>
      </c>
      <c r="D23" s="39"/>
      <c r="E23" s="2">
        <v>1</v>
      </c>
      <c r="F23" s="3">
        <f>E23*F20</f>
        <v>91</v>
      </c>
      <c r="G23" s="200">
        <f>O23/$L$4</f>
        <v>0</v>
      </c>
      <c r="H23" s="23">
        <f>F23*G23</f>
        <v>0</v>
      </c>
      <c r="I23" s="219"/>
      <c r="J23" s="22"/>
      <c r="K23" s="15">
        <f>H23+J23</f>
        <v>0</v>
      </c>
      <c r="L23" s="18"/>
      <c r="M23" s="18"/>
      <c r="N23" s="37"/>
      <c r="O23" s="241"/>
      <c r="P23" s="255"/>
      <c r="Q23" s="73"/>
    </row>
    <row r="24" spans="1:17" ht="19.5" customHeight="1" thickBot="1">
      <c r="A24" s="170" t="s">
        <v>58</v>
      </c>
      <c r="B24" s="170"/>
      <c r="C24" s="170"/>
      <c r="D24" s="170"/>
      <c r="E24" s="170"/>
      <c r="F24" s="170"/>
      <c r="G24" s="196"/>
      <c r="H24" s="170"/>
      <c r="I24" s="196"/>
      <c r="J24" s="170"/>
      <c r="K24" s="170"/>
      <c r="L24" s="170"/>
      <c r="M24" s="171"/>
      <c r="N24" s="58"/>
      <c r="O24" s="242"/>
      <c r="P24" s="256"/>
      <c r="Q24" s="73"/>
    </row>
    <row r="25" spans="1:17" ht="12" customHeight="1">
      <c r="A25" s="69">
        <v>4</v>
      </c>
      <c r="B25" s="69" t="s">
        <v>158</v>
      </c>
      <c r="C25" s="41" t="s">
        <v>144</v>
      </c>
      <c r="D25" s="38" t="s">
        <v>29</v>
      </c>
      <c r="E25" s="5"/>
      <c r="F25" s="6">
        <v>22.2</v>
      </c>
      <c r="G25" s="199"/>
      <c r="H25" s="81"/>
      <c r="I25" s="220">
        <f>P25/$L$4</f>
        <v>0</v>
      </c>
      <c r="J25" s="82">
        <f>F25*I25</f>
        <v>0</v>
      </c>
      <c r="K25" s="83">
        <f>J25+H25</f>
        <v>0</v>
      </c>
      <c r="L25" s="83">
        <f>SUM(K25:K28)</f>
        <v>0</v>
      </c>
      <c r="M25" s="83">
        <f>L25/F25</f>
        <v>0</v>
      </c>
      <c r="N25" s="36"/>
      <c r="O25" s="215"/>
      <c r="P25" s="257"/>
      <c r="Q25" s="73"/>
    </row>
    <row r="26" spans="1:17" ht="12" customHeight="1">
      <c r="A26" s="71"/>
      <c r="B26" s="71"/>
      <c r="C26" s="44" t="s">
        <v>60</v>
      </c>
      <c r="D26" s="39" t="s">
        <v>29</v>
      </c>
      <c r="E26" s="2">
        <v>1.05</v>
      </c>
      <c r="F26" s="3">
        <f>E26*F25</f>
        <v>23.31</v>
      </c>
      <c r="G26" s="200">
        <f>O26/$L$4</f>
        <v>0</v>
      </c>
      <c r="H26" s="84">
        <f>F26*G26</f>
        <v>0</v>
      </c>
      <c r="I26" s="219"/>
      <c r="J26" s="22"/>
      <c r="K26" s="85">
        <f aca="true" t="shared" si="1" ref="K26:K60">H26+J26</f>
        <v>0</v>
      </c>
      <c r="L26" s="18"/>
      <c r="M26" s="18"/>
      <c r="N26" s="37"/>
      <c r="O26" s="241"/>
      <c r="P26" s="255"/>
      <c r="Q26" s="73"/>
    </row>
    <row r="27" spans="1:17" ht="12" customHeight="1">
      <c r="A27" s="71"/>
      <c r="B27" s="71"/>
      <c r="C27" s="44" t="s">
        <v>149</v>
      </c>
      <c r="D27" s="39" t="s">
        <v>29</v>
      </c>
      <c r="E27" s="2">
        <v>1.05</v>
      </c>
      <c r="F27" s="3">
        <f>F25*E27</f>
        <v>23.31</v>
      </c>
      <c r="G27" s="200">
        <f>O27/$L$4</f>
        <v>0</v>
      </c>
      <c r="H27" s="84">
        <f>F27*G27</f>
        <v>0</v>
      </c>
      <c r="I27" s="219"/>
      <c r="J27" s="22"/>
      <c r="K27" s="85">
        <f t="shared" si="1"/>
        <v>0</v>
      </c>
      <c r="L27" s="18"/>
      <c r="M27" s="18"/>
      <c r="N27" s="37"/>
      <c r="O27" s="241"/>
      <c r="P27" s="255"/>
      <c r="Q27" s="73"/>
    </row>
    <row r="28" spans="1:17" ht="12" customHeight="1" thickBot="1">
      <c r="A28" s="71"/>
      <c r="B28" s="71"/>
      <c r="C28" s="44" t="s">
        <v>53</v>
      </c>
      <c r="D28" s="39" t="s">
        <v>29</v>
      </c>
      <c r="E28" s="2">
        <v>1</v>
      </c>
      <c r="F28" s="3">
        <f>E28*F25</f>
        <v>22.2</v>
      </c>
      <c r="G28" s="200">
        <f>O28/$L$4</f>
        <v>0</v>
      </c>
      <c r="H28" s="84">
        <f>F28*G28</f>
        <v>0</v>
      </c>
      <c r="I28" s="219"/>
      <c r="J28" s="22"/>
      <c r="K28" s="85">
        <f t="shared" si="1"/>
        <v>0</v>
      </c>
      <c r="L28" s="18"/>
      <c r="M28" s="18"/>
      <c r="N28" s="37"/>
      <c r="O28" s="241"/>
      <c r="P28" s="255"/>
      <c r="Q28" s="73"/>
    </row>
    <row r="29" spans="1:17" ht="12" customHeight="1">
      <c r="A29" s="69">
        <v>5</v>
      </c>
      <c r="B29" s="86" t="s">
        <v>168</v>
      </c>
      <c r="C29" s="41" t="s">
        <v>166</v>
      </c>
      <c r="D29" s="38" t="s">
        <v>29</v>
      </c>
      <c r="E29" s="5"/>
      <c r="F29" s="6">
        <v>30.8</v>
      </c>
      <c r="G29" s="199"/>
      <c r="H29" s="81"/>
      <c r="I29" s="220">
        <f>P29/$L$4</f>
        <v>0</v>
      </c>
      <c r="J29" s="82">
        <f>F29*I29</f>
        <v>0</v>
      </c>
      <c r="K29" s="83">
        <f>J29+H29</f>
        <v>0</v>
      </c>
      <c r="L29" s="83">
        <f>SUM(K29:K32)</f>
        <v>0</v>
      </c>
      <c r="M29" s="83">
        <f>L29/F29</f>
        <v>0</v>
      </c>
      <c r="N29" s="36"/>
      <c r="O29" s="215"/>
      <c r="P29" s="257"/>
      <c r="Q29" s="73"/>
    </row>
    <row r="30" spans="1:17" ht="12" customHeight="1">
      <c r="A30" s="71"/>
      <c r="B30" s="71"/>
      <c r="C30" s="44" t="s">
        <v>60</v>
      </c>
      <c r="D30" s="39" t="s">
        <v>29</v>
      </c>
      <c r="E30" s="2">
        <v>1.05</v>
      </c>
      <c r="F30" s="3">
        <f>E30*F29</f>
        <v>32.34</v>
      </c>
      <c r="G30" s="200">
        <f>O30/$L$4</f>
        <v>0</v>
      </c>
      <c r="H30" s="84">
        <f>F30*G30</f>
        <v>0</v>
      </c>
      <c r="I30" s="219"/>
      <c r="J30" s="22"/>
      <c r="K30" s="85">
        <f aca="true" t="shared" si="2" ref="K30:K32">H30+J30</f>
        <v>0</v>
      </c>
      <c r="L30" s="18"/>
      <c r="M30" s="18"/>
      <c r="N30" s="37"/>
      <c r="O30" s="241"/>
      <c r="P30" s="255"/>
      <c r="Q30" s="73"/>
    </row>
    <row r="31" spans="1:17" ht="12" customHeight="1">
      <c r="A31" s="71"/>
      <c r="B31" s="71"/>
      <c r="C31" s="44" t="s">
        <v>167</v>
      </c>
      <c r="D31" s="39" t="s">
        <v>29</v>
      </c>
      <c r="E31" s="2">
        <v>1.05</v>
      </c>
      <c r="F31" s="3">
        <f>F29*E31</f>
        <v>32.34</v>
      </c>
      <c r="G31" s="200">
        <f>O31/$L$4</f>
        <v>0</v>
      </c>
      <c r="H31" s="84">
        <f>F31*G31</f>
        <v>0</v>
      </c>
      <c r="I31" s="219"/>
      <c r="J31" s="22"/>
      <c r="K31" s="85">
        <f t="shared" si="2"/>
        <v>0</v>
      </c>
      <c r="L31" s="18"/>
      <c r="M31" s="18"/>
      <c r="N31" s="37"/>
      <c r="O31" s="241"/>
      <c r="P31" s="255"/>
      <c r="Q31" s="73"/>
    </row>
    <row r="32" spans="1:17" ht="12" customHeight="1" thickBot="1">
      <c r="A32" s="71"/>
      <c r="B32" s="71"/>
      <c r="C32" s="44" t="s">
        <v>53</v>
      </c>
      <c r="D32" s="39" t="s">
        <v>29</v>
      </c>
      <c r="E32" s="2">
        <v>1</v>
      </c>
      <c r="F32" s="3">
        <f>E32*F29</f>
        <v>30.8</v>
      </c>
      <c r="G32" s="200">
        <f>O32/$L$4</f>
        <v>0</v>
      </c>
      <c r="H32" s="84">
        <f>F32*G32</f>
        <v>0</v>
      </c>
      <c r="I32" s="219"/>
      <c r="J32" s="22"/>
      <c r="K32" s="85">
        <f t="shared" si="2"/>
        <v>0</v>
      </c>
      <c r="L32" s="18"/>
      <c r="M32" s="18"/>
      <c r="N32" s="37"/>
      <c r="O32" s="241"/>
      <c r="P32" s="255"/>
      <c r="Q32" s="73"/>
    </row>
    <row r="33" spans="1:17" ht="12" customHeight="1">
      <c r="A33" s="69">
        <v>6</v>
      </c>
      <c r="B33" s="86" t="s">
        <v>165</v>
      </c>
      <c r="C33" s="41" t="s">
        <v>66</v>
      </c>
      <c r="D33" s="38" t="s">
        <v>29</v>
      </c>
      <c r="E33" s="5"/>
      <c r="F33" s="6">
        <v>15.8</v>
      </c>
      <c r="G33" s="199"/>
      <c r="H33" s="81"/>
      <c r="I33" s="220">
        <f>P33/$L$4</f>
        <v>0</v>
      </c>
      <c r="J33" s="82">
        <f>F33*I33</f>
        <v>0</v>
      </c>
      <c r="K33" s="83">
        <f>J33+H33</f>
        <v>0</v>
      </c>
      <c r="L33" s="83">
        <f>SUM(K33:K36)</f>
        <v>0</v>
      </c>
      <c r="M33" s="83">
        <f>L33/F33</f>
        <v>0</v>
      </c>
      <c r="N33" s="36"/>
      <c r="O33" s="215"/>
      <c r="P33" s="257"/>
      <c r="Q33" s="73"/>
    </row>
    <row r="34" spans="1:17" ht="12" customHeight="1">
      <c r="A34" s="71"/>
      <c r="B34" s="71"/>
      <c r="C34" s="44" t="s">
        <v>60</v>
      </c>
      <c r="D34" s="39" t="s">
        <v>29</v>
      </c>
      <c r="E34" s="2">
        <v>1.05</v>
      </c>
      <c r="F34" s="3">
        <f>E34*F33</f>
        <v>16.59</v>
      </c>
      <c r="G34" s="200">
        <f>O34/$L$4</f>
        <v>0</v>
      </c>
      <c r="H34" s="84">
        <f>F34*G34</f>
        <v>0</v>
      </c>
      <c r="I34" s="219"/>
      <c r="J34" s="22"/>
      <c r="K34" s="85">
        <f aca="true" t="shared" si="3" ref="K34:K56">H34+J34</f>
        <v>0</v>
      </c>
      <c r="L34" s="18"/>
      <c r="M34" s="18"/>
      <c r="N34" s="37"/>
      <c r="O34" s="241"/>
      <c r="P34" s="255"/>
      <c r="Q34" s="73"/>
    </row>
    <row r="35" spans="1:17" ht="12" customHeight="1">
      <c r="A35" s="71"/>
      <c r="B35" s="71"/>
      <c r="C35" s="44" t="s">
        <v>64</v>
      </c>
      <c r="D35" s="39" t="s">
        <v>29</v>
      </c>
      <c r="E35" s="2">
        <v>1.05</v>
      </c>
      <c r="F35" s="3">
        <f>F33*E35</f>
        <v>16.59</v>
      </c>
      <c r="G35" s="200">
        <f>O35/$L$4</f>
        <v>0</v>
      </c>
      <c r="H35" s="84">
        <f>F35*G35</f>
        <v>0</v>
      </c>
      <c r="I35" s="219"/>
      <c r="J35" s="22"/>
      <c r="K35" s="85">
        <f t="shared" si="3"/>
        <v>0</v>
      </c>
      <c r="L35" s="18"/>
      <c r="M35" s="18"/>
      <c r="N35" s="37"/>
      <c r="O35" s="241"/>
      <c r="P35" s="255"/>
      <c r="Q35" s="73"/>
    </row>
    <row r="36" spans="1:17" ht="12" customHeight="1" thickBot="1">
      <c r="A36" s="71"/>
      <c r="B36" s="71"/>
      <c r="C36" s="44" t="s">
        <v>53</v>
      </c>
      <c r="D36" s="39" t="s">
        <v>29</v>
      </c>
      <c r="E36" s="2">
        <v>1</v>
      </c>
      <c r="F36" s="3">
        <f>E36*F33</f>
        <v>15.8</v>
      </c>
      <c r="G36" s="200">
        <f>O36/$L$4</f>
        <v>0</v>
      </c>
      <c r="H36" s="84">
        <f>F36*G36</f>
        <v>0</v>
      </c>
      <c r="I36" s="219"/>
      <c r="J36" s="22"/>
      <c r="K36" s="85">
        <f t="shared" si="3"/>
        <v>0</v>
      </c>
      <c r="L36" s="18"/>
      <c r="M36" s="18"/>
      <c r="N36" s="37"/>
      <c r="O36" s="241"/>
      <c r="P36" s="255"/>
      <c r="Q36" s="73"/>
    </row>
    <row r="37" spans="1:16" s="70" customFormat="1" ht="12" customHeight="1">
      <c r="A37" s="86">
        <v>7</v>
      </c>
      <c r="B37" s="86" t="s">
        <v>162</v>
      </c>
      <c r="C37" s="45" t="s">
        <v>76</v>
      </c>
      <c r="D37" s="38" t="s">
        <v>29</v>
      </c>
      <c r="E37" s="5"/>
      <c r="F37" s="6">
        <v>33.3</v>
      </c>
      <c r="G37" s="199"/>
      <c r="H37" s="21"/>
      <c r="I37" s="217">
        <f>P37/$L$4</f>
        <v>0</v>
      </c>
      <c r="J37" s="21">
        <f>F37*I37</f>
        <v>0</v>
      </c>
      <c r="K37" s="14">
        <f t="shared" si="3"/>
        <v>0</v>
      </c>
      <c r="L37" s="27">
        <f>SUM(K37:K40)</f>
        <v>0</v>
      </c>
      <c r="M37" s="27">
        <f>L37/F37</f>
        <v>0</v>
      </c>
      <c r="N37" s="36"/>
      <c r="O37" s="239"/>
      <c r="P37" s="252"/>
    </row>
    <row r="38" spans="1:16" s="70" customFormat="1" ht="12" customHeight="1">
      <c r="A38" s="131"/>
      <c r="B38" s="131"/>
      <c r="C38" s="44" t="s">
        <v>39</v>
      </c>
      <c r="D38" s="39" t="s">
        <v>33</v>
      </c>
      <c r="E38" s="2">
        <v>6</v>
      </c>
      <c r="F38" s="3">
        <f>E38*F37</f>
        <v>199.79999999999998</v>
      </c>
      <c r="G38" s="200">
        <f>O38/$L$4</f>
        <v>0</v>
      </c>
      <c r="H38" s="23">
        <f>F38*G38</f>
        <v>0</v>
      </c>
      <c r="I38" s="218"/>
      <c r="J38" s="23"/>
      <c r="K38" s="15">
        <f t="shared" si="3"/>
        <v>0</v>
      </c>
      <c r="L38" s="18"/>
      <c r="M38" s="18"/>
      <c r="N38" s="37"/>
      <c r="O38" s="240"/>
      <c r="P38" s="253"/>
    </row>
    <row r="39" spans="1:16" s="57" customFormat="1" ht="12" customHeight="1">
      <c r="A39" s="131"/>
      <c r="B39" s="131"/>
      <c r="C39" s="44" t="s">
        <v>76</v>
      </c>
      <c r="D39" s="39" t="s">
        <v>29</v>
      </c>
      <c r="E39" s="2">
        <v>1.05</v>
      </c>
      <c r="F39" s="3">
        <f>E39*F37</f>
        <v>34.964999999999996</v>
      </c>
      <c r="G39" s="200">
        <f>O39/$L$4</f>
        <v>0</v>
      </c>
      <c r="H39" s="23">
        <f>F39*G39</f>
        <v>0</v>
      </c>
      <c r="I39" s="218"/>
      <c r="J39" s="23"/>
      <c r="K39" s="15">
        <f t="shared" si="3"/>
        <v>0</v>
      </c>
      <c r="L39" s="18"/>
      <c r="M39" s="18"/>
      <c r="N39" s="37"/>
      <c r="O39" s="240"/>
      <c r="P39" s="253"/>
    </row>
    <row r="40" spans="1:16" s="57" customFormat="1" ht="12" customHeight="1" thickBot="1">
      <c r="A40" s="131"/>
      <c r="B40" s="131"/>
      <c r="C40" s="44" t="s">
        <v>41</v>
      </c>
      <c r="D40" s="39"/>
      <c r="E40" s="2">
        <v>1</v>
      </c>
      <c r="F40" s="3">
        <f>E40*F37</f>
        <v>33.3</v>
      </c>
      <c r="G40" s="200">
        <f>O40/$L$4</f>
        <v>0</v>
      </c>
      <c r="H40" s="23">
        <f>F40*G40</f>
        <v>0</v>
      </c>
      <c r="I40" s="218"/>
      <c r="J40" s="23"/>
      <c r="K40" s="15">
        <f t="shared" si="3"/>
        <v>0</v>
      </c>
      <c r="L40" s="19"/>
      <c r="M40" s="19"/>
      <c r="N40" s="37"/>
      <c r="O40" s="240"/>
      <c r="P40" s="253"/>
    </row>
    <row r="41" spans="1:16" s="70" customFormat="1" ht="12" customHeight="1">
      <c r="A41" s="86">
        <v>8</v>
      </c>
      <c r="B41" s="86" t="s">
        <v>163</v>
      </c>
      <c r="C41" s="45" t="s">
        <v>76</v>
      </c>
      <c r="D41" s="38" t="s">
        <v>29</v>
      </c>
      <c r="E41" s="5"/>
      <c r="F41" s="6">
        <v>15.9</v>
      </c>
      <c r="G41" s="199"/>
      <c r="H41" s="21"/>
      <c r="I41" s="217">
        <f>P41/$L$4</f>
        <v>0</v>
      </c>
      <c r="J41" s="21">
        <f>F41*I41</f>
        <v>0</v>
      </c>
      <c r="K41" s="14">
        <f aca="true" t="shared" si="4" ref="K41:K44">H41+J41</f>
        <v>0</v>
      </c>
      <c r="L41" s="27">
        <f>SUM(K41:K44)</f>
        <v>0</v>
      </c>
      <c r="M41" s="27">
        <f>L41/F41</f>
        <v>0</v>
      </c>
      <c r="N41" s="36"/>
      <c r="O41" s="239"/>
      <c r="P41" s="252"/>
    </row>
    <row r="42" spans="1:16" s="70" customFormat="1" ht="12" customHeight="1">
      <c r="A42" s="131"/>
      <c r="B42" s="131"/>
      <c r="C42" s="44" t="s">
        <v>39</v>
      </c>
      <c r="D42" s="39" t="s">
        <v>33</v>
      </c>
      <c r="E42" s="2">
        <v>6</v>
      </c>
      <c r="F42" s="3">
        <f>E42*F41</f>
        <v>95.4</v>
      </c>
      <c r="G42" s="200">
        <f>O42/$L$4</f>
        <v>0</v>
      </c>
      <c r="H42" s="23">
        <f>F42*G42</f>
        <v>0</v>
      </c>
      <c r="I42" s="218"/>
      <c r="J42" s="23"/>
      <c r="K42" s="15">
        <f t="shared" si="4"/>
        <v>0</v>
      </c>
      <c r="L42" s="18"/>
      <c r="M42" s="18"/>
      <c r="N42" s="37"/>
      <c r="O42" s="240"/>
      <c r="P42" s="253"/>
    </row>
    <row r="43" spans="1:16" s="57" customFormat="1" ht="12" customHeight="1">
      <c r="A43" s="131"/>
      <c r="B43" s="131"/>
      <c r="C43" s="44" t="s">
        <v>76</v>
      </c>
      <c r="D43" s="39" t="s">
        <v>29</v>
      </c>
      <c r="E43" s="2">
        <v>1.05</v>
      </c>
      <c r="F43" s="3">
        <f>E43*F41</f>
        <v>16.695</v>
      </c>
      <c r="G43" s="200">
        <f>O43/$L$4</f>
        <v>0</v>
      </c>
      <c r="H43" s="23">
        <f>F43*G43</f>
        <v>0</v>
      </c>
      <c r="I43" s="218"/>
      <c r="J43" s="23"/>
      <c r="K43" s="15">
        <f t="shared" si="4"/>
        <v>0</v>
      </c>
      <c r="L43" s="18"/>
      <c r="M43" s="18"/>
      <c r="N43" s="37"/>
      <c r="O43" s="240"/>
      <c r="P43" s="253"/>
    </row>
    <row r="44" spans="1:16" s="57" customFormat="1" ht="12" customHeight="1" thickBot="1">
      <c r="A44" s="131"/>
      <c r="B44" s="131"/>
      <c r="C44" s="44" t="s">
        <v>41</v>
      </c>
      <c r="D44" s="39"/>
      <c r="E44" s="2">
        <v>1</v>
      </c>
      <c r="F44" s="3">
        <f>E44*F41</f>
        <v>15.9</v>
      </c>
      <c r="G44" s="200">
        <f>O44/$L$4</f>
        <v>0</v>
      </c>
      <c r="H44" s="23">
        <f>F44*G44</f>
        <v>0</v>
      </c>
      <c r="I44" s="218"/>
      <c r="J44" s="23"/>
      <c r="K44" s="15">
        <f t="shared" si="4"/>
        <v>0</v>
      </c>
      <c r="L44" s="19"/>
      <c r="M44" s="19"/>
      <c r="N44" s="37"/>
      <c r="O44" s="240"/>
      <c r="P44" s="253"/>
    </row>
    <row r="45" spans="1:16" s="70" customFormat="1" ht="12" customHeight="1">
      <c r="A45" s="86">
        <v>9</v>
      </c>
      <c r="B45" s="86" t="s">
        <v>164</v>
      </c>
      <c r="C45" s="45" t="s">
        <v>76</v>
      </c>
      <c r="D45" s="38" t="s">
        <v>29</v>
      </c>
      <c r="E45" s="5"/>
      <c r="F45" s="6">
        <v>14.2</v>
      </c>
      <c r="G45" s="199"/>
      <c r="H45" s="21"/>
      <c r="I45" s="217">
        <f>P45/$L$4</f>
        <v>0</v>
      </c>
      <c r="J45" s="21">
        <f>F45*I45</f>
        <v>0</v>
      </c>
      <c r="K45" s="14">
        <f aca="true" t="shared" si="5" ref="K45:K48">H45+J45</f>
        <v>0</v>
      </c>
      <c r="L45" s="27">
        <f>SUM(K45:K48)</f>
        <v>0</v>
      </c>
      <c r="M45" s="27">
        <f>L45/F45</f>
        <v>0</v>
      </c>
      <c r="N45" s="36"/>
      <c r="O45" s="239"/>
      <c r="P45" s="252"/>
    </row>
    <row r="46" spans="1:16" s="70" customFormat="1" ht="12" customHeight="1">
      <c r="A46" s="131"/>
      <c r="B46" s="131"/>
      <c r="C46" s="44" t="s">
        <v>39</v>
      </c>
      <c r="D46" s="39" t="s">
        <v>33</v>
      </c>
      <c r="E46" s="2">
        <v>6</v>
      </c>
      <c r="F46" s="3">
        <f>E46*F45</f>
        <v>85.19999999999999</v>
      </c>
      <c r="G46" s="200">
        <f>O46/$L$4</f>
        <v>0</v>
      </c>
      <c r="H46" s="23">
        <f>F46*G46</f>
        <v>0</v>
      </c>
      <c r="I46" s="218"/>
      <c r="J46" s="23"/>
      <c r="K46" s="15">
        <f t="shared" si="5"/>
        <v>0</v>
      </c>
      <c r="L46" s="18"/>
      <c r="M46" s="18"/>
      <c r="N46" s="37"/>
      <c r="O46" s="240"/>
      <c r="P46" s="253"/>
    </row>
    <row r="47" spans="1:16" s="57" customFormat="1" ht="12" customHeight="1">
      <c r="A47" s="131"/>
      <c r="B47" s="131"/>
      <c r="C47" s="44" t="s">
        <v>76</v>
      </c>
      <c r="D47" s="39" t="s">
        <v>29</v>
      </c>
      <c r="E47" s="2">
        <v>1.05</v>
      </c>
      <c r="F47" s="3">
        <f>E47*F45</f>
        <v>14.91</v>
      </c>
      <c r="G47" s="200">
        <f>O47/$L$4</f>
        <v>0</v>
      </c>
      <c r="H47" s="23">
        <f>F47*G47</f>
        <v>0</v>
      </c>
      <c r="I47" s="218"/>
      <c r="J47" s="23"/>
      <c r="K47" s="15">
        <f t="shared" si="5"/>
        <v>0</v>
      </c>
      <c r="L47" s="18"/>
      <c r="M47" s="18"/>
      <c r="N47" s="37"/>
      <c r="O47" s="240"/>
      <c r="P47" s="253"/>
    </row>
    <row r="48" spans="1:16" s="57" customFormat="1" ht="12" customHeight="1" thickBot="1">
      <c r="A48" s="131"/>
      <c r="B48" s="131"/>
      <c r="C48" s="44" t="s">
        <v>41</v>
      </c>
      <c r="D48" s="39"/>
      <c r="E48" s="2">
        <v>1</v>
      </c>
      <c r="F48" s="3">
        <f>E48*F45</f>
        <v>14.2</v>
      </c>
      <c r="G48" s="200">
        <f>O48/$L$4</f>
        <v>0</v>
      </c>
      <c r="H48" s="23">
        <f>F48*G48</f>
        <v>0</v>
      </c>
      <c r="I48" s="218"/>
      <c r="J48" s="23"/>
      <c r="K48" s="15">
        <f t="shared" si="5"/>
        <v>0</v>
      </c>
      <c r="L48" s="19"/>
      <c r="M48" s="19"/>
      <c r="N48" s="37"/>
      <c r="O48" s="240"/>
      <c r="P48" s="253"/>
    </row>
    <row r="49" spans="1:16" s="70" customFormat="1" ht="12" customHeight="1">
      <c r="A49" s="86">
        <v>10</v>
      </c>
      <c r="B49" s="86" t="s">
        <v>160</v>
      </c>
      <c r="C49" s="45" t="s">
        <v>139</v>
      </c>
      <c r="D49" s="38" t="s">
        <v>29</v>
      </c>
      <c r="E49" s="5"/>
      <c r="F49" s="6">
        <v>21.9</v>
      </c>
      <c r="G49" s="199"/>
      <c r="H49" s="21"/>
      <c r="I49" s="217">
        <f>P49/$L$4</f>
        <v>0</v>
      </c>
      <c r="J49" s="21">
        <f>F49*I49</f>
        <v>0</v>
      </c>
      <c r="K49" s="14">
        <f t="shared" si="3"/>
        <v>0</v>
      </c>
      <c r="L49" s="27">
        <f>SUM(K49:K52)</f>
        <v>0</v>
      </c>
      <c r="M49" s="27">
        <f>L49/F49</f>
        <v>0</v>
      </c>
      <c r="N49" s="36"/>
      <c r="O49" s="239"/>
      <c r="P49" s="252"/>
    </row>
    <row r="50" spans="1:16" s="70" customFormat="1" ht="12" customHeight="1">
      <c r="A50" s="131"/>
      <c r="B50" s="131"/>
      <c r="C50" s="44" t="s">
        <v>39</v>
      </c>
      <c r="D50" s="39" t="s">
        <v>33</v>
      </c>
      <c r="E50" s="2">
        <v>6</v>
      </c>
      <c r="F50" s="3">
        <f>E50*F49</f>
        <v>131.39999999999998</v>
      </c>
      <c r="G50" s="200">
        <f>O50/$L$4</f>
        <v>0</v>
      </c>
      <c r="H50" s="23">
        <f>F50*G50</f>
        <v>0</v>
      </c>
      <c r="I50" s="218"/>
      <c r="J50" s="23"/>
      <c r="K50" s="15">
        <f t="shared" si="3"/>
        <v>0</v>
      </c>
      <c r="L50" s="18"/>
      <c r="M50" s="18"/>
      <c r="N50" s="37"/>
      <c r="O50" s="240"/>
      <c r="P50" s="253"/>
    </row>
    <row r="51" spans="1:16" s="57" customFormat="1" ht="12" customHeight="1">
      <c r="A51" s="131"/>
      <c r="B51" s="131"/>
      <c r="C51" s="44" t="s">
        <v>67</v>
      </c>
      <c r="D51" s="39" t="s">
        <v>29</v>
      </c>
      <c r="E51" s="2">
        <v>1.05</v>
      </c>
      <c r="F51" s="3">
        <f>E51*F49</f>
        <v>22.995</v>
      </c>
      <c r="G51" s="200">
        <f>O51/$L$4</f>
        <v>0</v>
      </c>
      <c r="H51" s="23">
        <f>F51*G51</f>
        <v>0</v>
      </c>
      <c r="I51" s="218"/>
      <c r="J51" s="23"/>
      <c r="K51" s="15">
        <f t="shared" si="3"/>
        <v>0</v>
      </c>
      <c r="L51" s="18"/>
      <c r="M51" s="18"/>
      <c r="N51" s="37"/>
      <c r="O51" s="240"/>
      <c r="P51" s="253"/>
    </row>
    <row r="52" spans="1:16" s="57" customFormat="1" ht="12" customHeight="1" thickBot="1">
      <c r="A52" s="131"/>
      <c r="B52" s="131"/>
      <c r="C52" s="44" t="s">
        <v>41</v>
      </c>
      <c r="D52" s="39"/>
      <c r="E52" s="2">
        <v>1</v>
      </c>
      <c r="F52" s="3">
        <f>E52*F49</f>
        <v>21.9</v>
      </c>
      <c r="G52" s="200">
        <f>O52/$L$4</f>
        <v>0</v>
      </c>
      <c r="H52" s="23">
        <f>F52*G52</f>
        <v>0</v>
      </c>
      <c r="I52" s="218"/>
      <c r="J52" s="23"/>
      <c r="K52" s="15">
        <f t="shared" si="3"/>
        <v>0</v>
      </c>
      <c r="L52" s="19"/>
      <c r="M52" s="19"/>
      <c r="N52" s="37"/>
      <c r="O52" s="240"/>
      <c r="P52" s="253"/>
    </row>
    <row r="53" spans="1:16" s="70" customFormat="1" ht="12" customHeight="1">
      <c r="A53" s="86">
        <v>11</v>
      </c>
      <c r="B53" s="86" t="s">
        <v>159</v>
      </c>
      <c r="C53" s="45" t="s">
        <v>139</v>
      </c>
      <c r="D53" s="38" t="s">
        <v>29</v>
      </c>
      <c r="E53" s="5"/>
      <c r="F53" s="6">
        <v>8</v>
      </c>
      <c r="G53" s="199"/>
      <c r="H53" s="21"/>
      <c r="I53" s="217">
        <f>P53/$L$4</f>
        <v>0</v>
      </c>
      <c r="J53" s="21">
        <f>F53*I53</f>
        <v>0</v>
      </c>
      <c r="K53" s="14">
        <f t="shared" si="3"/>
        <v>0</v>
      </c>
      <c r="L53" s="27">
        <f>SUM(K53:K56)</f>
        <v>0</v>
      </c>
      <c r="M53" s="27">
        <f>L53/F53</f>
        <v>0</v>
      </c>
      <c r="N53" s="36"/>
      <c r="O53" s="239"/>
      <c r="P53" s="252"/>
    </row>
    <row r="54" spans="1:16" s="70" customFormat="1" ht="12" customHeight="1">
      <c r="A54" s="131"/>
      <c r="B54" s="131"/>
      <c r="C54" s="44" t="s">
        <v>39</v>
      </c>
      <c r="D54" s="39" t="s">
        <v>33</v>
      </c>
      <c r="E54" s="2">
        <v>6</v>
      </c>
      <c r="F54" s="3">
        <f>E54*F53</f>
        <v>48</v>
      </c>
      <c r="G54" s="200">
        <f>O54/$L$4</f>
        <v>0</v>
      </c>
      <c r="H54" s="23">
        <f>F54*G54</f>
        <v>0</v>
      </c>
      <c r="I54" s="218"/>
      <c r="J54" s="23"/>
      <c r="K54" s="15">
        <f t="shared" si="3"/>
        <v>0</v>
      </c>
      <c r="L54" s="18"/>
      <c r="M54" s="18"/>
      <c r="N54" s="37"/>
      <c r="O54" s="240"/>
      <c r="P54" s="253"/>
    </row>
    <row r="55" spans="1:16" s="57" customFormat="1" ht="12" customHeight="1">
      <c r="A55" s="131"/>
      <c r="B55" s="131"/>
      <c r="C55" s="44" t="s">
        <v>67</v>
      </c>
      <c r="D55" s="39" t="s">
        <v>29</v>
      </c>
      <c r="E55" s="2">
        <v>1.05</v>
      </c>
      <c r="F55" s="3">
        <f>E55*F53</f>
        <v>8.4</v>
      </c>
      <c r="G55" s="200">
        <f>O55/$L$4</f>
        <v>0</v>
      </c>
      <c r="H55" s="23">
        <f>F55*G55</f>
        <v>0</v>
      </c>
      <c r="I55" s="218"/>
      <c r="J55" s="23"/>
      <c r="K55" s="15">
        <f t="shared" si="3"/>
        <v>0</v>
      </c>
      <c r="L55" s="18"/>
      <c r="M55" s="18"/>
      <c r="N55" s="37"/>
      <c r="O55" s="240"/>
      <c r="P55" s="253"/>
    </row>
    <row r="56" spans="1:16" s="57" customFormat="1" ht="12" customHeight="1" thickBot="1">
      <c r="A56" s="131"/>
      <c r="B56" s="131"/>
      <c r="C56" s="44" t="s">
        <v>41</v>
      </c>
      <c r="D56" s="39"/>
      <c r="E56" s="2">
        <v>1</v>
      </c>
      <c r="F56" s="3">
        <f>E56*F53</f>
        <v>8</v>
      </c>
      <c r="G56" s="200">
        <f>O56/$L$4</f>
        <v>0</v>
      </c>
      <c r="H56" s="23">
        <f>F56*G56</f>
        <v>0</v>
      </c>
      <c r="I56" s="218"/>
      <c r="J56" s="23"/>
      <c r="K56" s="15">
        <f t="shared" si="3"/>
        <v>0</v>
      </c>
      <c r="L56" s="19"/>
      <c r="M56" s="19"/>
      <c r="N56" s="37"/>
      <c r="O56" s="240"/>
      <c r="P56" s="253"/>
    </row>
    <row r="57" spans="1:16" s="70" customFormat="1" ht="12" customHeight="1">
      <c r="A57" s="86">
        <v>12</v>
      </c>
      <c r="B57" s="86" t="s">
        <v>169</v>
      </c>
      <c r="C57" s="45" t="s">
        <v>139</v>
      </c>
      <c r="D57" s="38" t="s">
        <v>29</v>
      </c>
      <c r="E57" s="5"/>
      <c r="F57" s="6">
        <v>2</v>
      </c>
      <c r="G57" s="199"/>
      <c r="H57" s="21"/>
      <c r="I57" s="217">
        <f>P57/$L$4</f>
        <v>0</v>
      </c>
      <c r="J57" s="21">
        <f>F57*I57</f>
        <v>0</v>
      </c>
      <c r="K57" s="14">
        <f t="shared" si="1"/>
        <v>0</v>
      </c>
      <c r="L57" s="27">
        <f>SUM(K57:K60)</f>
        <v>0</v>
      </c>
      <c r="M57" s="27">
        <f>L57/F57</f>
        <v>0</v>
      </c>
      <c r="N57" s="36"/>
      <c r="O57" s="239"/>
      <c r="P57" s="252"/>
    </row>
    <row r="58" spans="1:16" s="70" customFormat="1" ht="12" customHeight="1">
      <c r="A58" s="131"/>
      <c r="B58" s="131"/>
      <c r="C58" s="44" t="s">
        <v>39</v>
      </c>
      <c r="D58" s="39" t="s">
        <v>33</v>
      </c>
      <c r="E58" s="2">
        <v>6</v>
      </c>
      <c r="F58" s="3">
        <f>E58*F57</f>
        <v>12</v>
      </c>
      <c r="G58" s="200">
        <f>O58/$L$4</f>
        <v>0</v>
      </c>
      <c r="H58" s="23">
        <f>F58*G58</f>
        <v>0</v>
      </c>
      <c r="I58" s="218"/>
      <c r="J58" s="23"/>
      <c r="K58" s="15">
        <f t="shared" si="1"/>
        <v>0</v>
      </c>
      <c r="L58" s="18"/>
      <c r="M58" s="18"/>
      <c r="N58" s="37"/>
      <c r="O58" s="240"/>
      <c r="P58" s="253"/>
    </row>
    <row r="59" spans="1:16" s="57" customFormat="1" ht="12" customHeight="1">
      <c r="A59" s="131"/>
      <c r="B59" s="131"/>
      <c r="C59" s="44" t="s">
        <v>67</v>
      </c>
      <c r="D59" s="39" t="s">
        <v>29</v>
      </c>
      <c r="E59" s="2">
        <v>1.05</v>
      </c>
      <c r="F59" s="3">
        <f>E59*F57</f>
        <v>2.1</v>
      </c>
      <c r="G59" s="200">
        <f>O59/$L$4</f>
        <v>0</v>
      </c>
      <c r="H59" s="23">
        <f>F59*G59</f>
        <v>0</v>
      </c>
      <c r="I59" s="218"/>
      <c r="J59" s="23"/>
      <c r="K59" s="15">
        <f t="shared" si="1"/>
        <v>0</v>
      </c>
      <c r="L59" s="18"/>
      <c r="M59" s="18"/>
      <c r="N59" s="37"/>
      <c r="O59" s="240"/>
      <c r="P59" s="253"/>
    </row>
    <row r="60" spans="1:16" s="57" customFormat="1" ht="12" customHeight="1" thickBot="1">
      <c r="A60" s="131"/>
      <c r="B60" s="131"/>
      <c r="C60" s="44" t="s">
        <v>41</v>
      </c>
      <c r="D60" s="39"/>
      <c r="E60" s="2">
        <v>1</v>
      </c>
      <c r="F60" s="3">
        <f>E60*F57</f>
        <v>2</v>
      </c>
      <c r="G60" s="200">
        <f>O60/$L$4</f>
        <v>0</v>
      </c>
      <c r="H60" s="23">
        <f>F60*G60</f>
        <v>0</v>
      </c>
      <c r="I60" s="218"/>
      <c r="J60" s="23"/>
      <c r="K60" s="15">
        <f t="shared" si="1"/>
        <v>0</v>
      </c>
      <c r="L60" s="19"/>
      <c r="M60" s="19"/>
      <c r="N60" s="37"/>
      <c r="O60" s="240"/>
      <c r="P60" s="253"/>
    </row>
    <row r="61" spans="1:16" s="70" customFormat="1" ht="15.75">
      <c r="A61" s="86">
        <v>13</v>
      </c>
      <c r="B61" s="86" t="s">
        <v>161</v>
      </c>
      <c r="C61" s="41" t="s">
        <v>45</v>
      </c>
      <c r="D61" s="38" t="s">
        <v>29</v>
      </c>
      <c r="E61" s="5"/>
      <c r="F61" s="6">
        <v>182.6</v>
      </c>
      <c r="G61" s="199"/>
      <c r="H61" s="21"/>
      <c r="I61" s="217">
        <f>P61/$L$4</f>
        <v>0</v>
      </c>
      <c r="J61" s="21">
        <f>F61*I61</f>
        <v>0</v>
      </c>
      <c r="K61" s="14">
        <f>H61+J61</f>
        <v>0</v>
      </c>
      <c r="L61" s="27">
        <f>SUM(K61:K66)</f>
        <v>0</v>
      </c>
      <c r="M61" s="27">
        <f>L61/F61</f>
        <v>0</v>
      </c>
      <c r="N61" s="36"/>
      <c r="O61" s="239"/>
      <c r="P61" s="252"/>
    </row>
    <row r="62" spans="1:16" s="57" customFormat="1" ht="12" customHeight="1">
      <c r="A62" s="131"/>
      <c r="B62" s="131"/>
      <c r="C62" s="44" t="s">
        <v>42</v>
      </c>
      <c r="D62" s="39" t="s">
        <v>34</v>
      </c>
      <c r="E62" s="2">
        <f>25/40</f>
        <v>0.625</v>
      </c>
      <c r="F62" s="3">
        <f>E62*F61</f>
        <v>114.125</v>
      </c>
      <c r="G62" s="200">
        <f>O62/$L$4</f>
        <v>0</v>
      </c>
      <c r="H62" s="23">
        <f>F62*G62</f>
        <v>0</v>
      </c>
      <c r="I62" s="218"/>
      <c r="J62" s="23"/>
      <c r="K62" s="15">
        <f aca="true" t="shared" si="6" ref="K62:K66">H62+J62</f>
        <v>0</v>
      </c>
      <c r="L62" s="18"/>
      <c r="M62" s="18"/>
      <c r="N62" s="37"/>
      <c r="O62" s="240"/>
      <c r="P62" s="253"/>
    </row>
    <row r="63" spans="1:16" s="57" customFormat="1" ht="12" customHeight="1">
      <c r="A63" s="131"/>
      <c r="B63" s="131"/>
      <c r="C63" s="44" t="s">
        <v>43</v>
      </c>
      <c r="D63" s="40" t="s">
        <v>35</v>
      </c>
      <c r="E63" s="2">
        <v>1.2</v>
      </c>
      <c r="F63" s="3">
        <f>E63*F61</f>
        <v>219.11999999999998</v>
      </c>
      <c r="G63" s="200">
        <f>O63/$L$4</f>
        <v>0</v>
      </c>
      <c r="H63" s="23">
        <f>F63*G63</f>
        <v>0</v>
      </c>
      <c r="I63" s="218"/>
      <c r="J63" s="23"/>
      <c r="K63" s="15">
        <f t="shared" si="6"/>
        <v>0</v>
      </c>
      <c r="L63" s="18"/>
      <c r="M63" s="18"/>
      <c r="N63" s="37"/>
      <c r="O63" s="240"/>
      <c r="P63" s="253"/>
    </row>
    <row r="64" spans="1:16" s="57" customFormat="1" ht="12" customHeight="1">
      <c r="A64" s="131"/>
      <c r="B64" s="131"/>
      <c r="C64" s="44" t="s">
        <v>44</v>
      </c>
      <c r="D64" s="40" t="s">
        <v>46</v>
      </c>
      <c r="E64" s="2">
        <f>18/100</f>
        <v>0.18</v>
      </c>
      <c r="F64" s="3">
        <f>E64*F61</f>
        <v>32.867999999999995</v>
      </c>
      <c r="G64" s="200">
        <f>O64/$L$4</f>
        <v>0</v>
      </c>
      <c r="H64" s="23">
        <f>F64*G64</f>
        <v>0</v>
      </c>
      <c r="I64" s="218"/>
      <c r="J64" s="23"/>
      <c r="K64" s="15">
        <f t="shared" si="6"/>
        <v>0</v>
      </c>
      <c r="L64" s="18"/>
      <c r="M64" s="18"/>
      <c r="N64" s="37"/>
      <c r="O64" s="240"/>
      <c r="P64" s="253"/>
    </row>
    <row r="65" spans="1:16" s="57" customFormat="1" ht="12" customHeight="1">
      <c r="A65" s="131"/>
      <c r="B65" s="131"/>
      <c r="C65" s="44" t="s">
        <v>65</v>
      </c>
      <c r="D65" s="40" t="s">
        <v>34</v>
      </c>
      <c r="E65" s="2">
        <v>0.5</v>
      </c>
      <c r="F65" s="3">
        <f>E65*F61</f>
        <v>91.3</v>
      </c>
      <c r="G65" s="200">
        <f>O65/$L$4</f>
        <v>0</v>
      </c>
      <c r="H65" s="23">
        <f>F65*G65</f>
        <v>0</v>
      </c>
      <c r="I65" s="218"/>
      <c r="J65" s="23"/>
      <c r="K65" s="15">
        <f t="shared" si="6"/>
        <v>0</v>
      </c>
      <c r="L65" s="18"/>
      <c r="M65" s="18"/>
      <c r="N65" s="37"/>
      <c r="O65" s="240"/>
      <c r="P65" s="253"/>
    </row>
    <row r="66" spans="1:16" s="57" customFormat="1" ht="12" customHeight="1" thickBot="1">
      <c r="A66" s="131"/>
      <c r="B66" s="131"/>
      <c r="C66" s="44" t="s">
        <v>41</v>
      </c>
      <c r="D66" s="40"/>
      <c r="E66" s="2">
        <v>1</v>
      </c>
      <c r="F66" s="3">
        <f>E66*F61</f>
        <v>182.6</v>
      </c>
      <c r="G66" s="200">
        <f>O66/$L$4</f>
        <v>0</v>
      </c>
      <c r="H66" s="23">
        <f>F66*G66</f>
        <v>0</v>
      </c>
      <c r="I66" s="218"/>
      <c r="J66" s="23"/>
      <c r="K66" s="15">
        <f t="shared" si="6"/>
        <v>0</v>
      </c>
      <c r="L66" s="18"/>
      <c r="M66" s="18"/>
      <c r="N66" s="37"/>
      <c r="O66" s="240"/>
      <c r="P66" s="253"/>
    </row>
    <row r="67" spans="1:17" ht="19.5" customHeight="1" thickBot="1">
      <c r="A67" s="170" t="s">
        <v>59</v>
      </c>
      <c r="B67" s="170"/>
      <c r="C67" s="170"/>
      <c r="D67" s="170"/>
      <c r="E67" s="170"/>
      <c r="F67" s="170"/>
      <c r="G67" s="196"/>
      <c r="H67" s="170"/>
      <c r="I67" s="196"/>
      <c r="J67" s="170"/>
      <c r="K67" s="170"/>
      <c r="L67" s="170"/>
      <c r="M67" s="171"/>
      <c r="N67" s="58"/>
      <c r="O67" s="242"/>
      <c r="P67" s="256"/>
      <c r="Q67" s="73"/>
    </row>
    <row r="68" spans="1:16" s="70" customFormat="1" ht="15.75">
      <c r="A68" s="86">
        <v>14</v>
      </c>
      <c r="B68" s="86" t="s">
        <v>154</v>
      </c>
      <c r="C68" s="41" t="s">
        <v>45</v>
      </c>
      <c r="D68" s="38" t="s">
        <v>29</v>
      </c>
      <c r="E68" s="5"/>
      <c r="F68" s="6">
        <f>(F12+F16)*1.1</f>
        <v>171.60000000000002</v>
      </c>
      <c r="G68" s="199"/>
      <c r="H68" s="21"/>
      <c r="I68" s="217">
        <f>P68/$L$4</f>
        <v>0</v>
      </c>
      <c r="J68" s="21">
        <f>F68*I68</f>
        <v>0</v>
      </c>
      <c r="K68" s="14">
        <f>H68+J68</f>
        <v>0</v>
      </c>
      <c r="L68" s="27">
        <f>SUM(K68:K73)</f>
        <v>0</v>
      </c>
      <c r="M68" s="27">
        <f>L68/F68</f>
        <v>0</v>
      </c>
      <c r="N68" s="36"/>
      <c r="O68" s="239"/>
      <c r="P68" s="252"/>
    </row>
    <row r="69" spans="1:16" s="57" customFormat="1" ht="12" customHeight="1">
      <c r="A69" s="131"/>
      <c r="B69" s="131"/>
      <c r="C69" s="44" t="s">
        <v>42</v>
      </c>
      <c r="D69" s="39" t="s">
        <v>34</v>
      </c>
      <c r="E69" s="2">
        <f>25/40</f>
        <v>0.625</v>
      </c>
      <c r="F69" s="3">
        <f>E69*F68</f>
        <v>107.25000000000001</v>
      </c>
      <c r="G69" s="200">
        <f>O69/$L$4</f>
        <v>0</v>
      </c>
      <c r="H69" s="23">
        <f>F69*G69</f>
        <v>0</v>
      </c>
      <c r="I69" s="218"/>
      <c r="J69" s="23"/>
      <c r="K69" s="15">
        <f aca="true" t="shared" si="7" ref="K69:K75">H69+J69</f>
        <v>0</v>
      </c>
      <c r="L69" s="18"/>
      <c r="M69" s="18"/>
      <c r="N69" s="37"/>
      <c r="O69" s="240"/>
      <c r="P69" s="253"/>
    </row>
    <row r="70" spans="1:16" s="57" customFormat="1" ht="12" customHeight="1">
      <c r="A70" s="131"/>
      <c r="B70" s="131"/>
      <c r="C70" s="44" t="s">
        <v>43</v>
      </c>
      <c r="D70" s="40" t="s">
        <v>35</v>
      </c>
      <c r="E70" s="2">
        <v>1.2</v>
      </c>
      <c r="F70" s="3">
        <f>E70*F68</f>
        <v>205.92000000000002</v>
      </c>
      <c r="G70" s="200">
        <f>O70/$L$4</f>
        <v>0</v>
      </c>
      <c r="H70" s="23">
        <f>F70*G70</f>
        <v>0</v>
      </c>
      <c r="I70" s="218"/>
      <c r="J70" s="23"/>
      <c r="K70" s="15">
        <f t="shared" si="7"/>
        <v>0</v>
      </c>
      <c r="L70" s="18"/>
      <c r="M70" s="18"/>
      <c r="N70" s="37"/>
      <c r="O70" s="240"/>
      <c r="P70" s="253"/>
    </row>
    <row r="71" spans="1:16" s="57" customFormat="1" ht="12" customHeight="1">
      <c r="A71" s="131"/>
      <c r="B71" s="131"/>
      <c r="C71" s="44" t="s">
        <v>44</v>
      </c>
      <c r="D71" s="40" t="s">
        <v>46</v>
      </c>
      <c r="E71" s="2">
        <f>18/100</f>
        <v>0.18</v>
      </c>
      <c r="F71" s="3">
        <f>E71*F68</f>
        <v>30.888</v>
      </c>
      <c r="G71" s="200">
        <f>O71/$L$4</f>
        <v>0</v>
      </c>
      <c r="H71" s="23">
        <f>F71*G71</f>
        <v>0</v>
      </c>
      <c r="I71" s="218"/>
      <c r="J71" s="23"/>
      <c r="K71" s="15">
        <f t="shared" si="7"/>
        <v>0</v>
      </c>
      <c r="L71" s="18"/>
      <c r="M71" s="18"/>
      <c r="N71" s="37"/>
      <c r="O71" s="240"/>
      <c r="P71" s="253"/>
    </row>
    <row r="72" spans="1:16" s="57" customFormat="1" ht="12" customHeight="1">
      <c r="A72" s="131"/>
      <c r="B72" s="131"/>
      <c r="C72" s="44" t="s">
        <v>65</v>
      </c>
      <c r="D72" s="40" t="s">
        <v>34</v>
      </c>
      <c r="E72" s="2">
        <v>0.5</v>
      </c>
      <c r="F72" s="3">
        <f>E72*F68</f>
        <v>85.80000000000001</v>
      </c>
      <c r="G72" s="200">
        <f>O72/$L$4</f>
        <v>0</v>
      </c>
      <c r="H72" s="23">
        <f>F72*G72</f>
        <v>0</v>
      </c>
      <c r="I72" s="218"/>
      <c r="J72" s="23"/>
      <c r="K72" s="15">
        <f t="shared" si="7"/>
        <v>0</v>
      </c>
      <c r="L72" s="18"/>
      <c r="M72" s="18"/>
      <c r="N72" s="37"/>
      <c r="O72" s="240"/>
      <c r="P72" s="253"/>
    </row>
    <row r="73" spans="1:16" s="57" customFormat="1" ht="12" customHeight="1" thickBot="1">
      <c r="A73" s="131"/>
      <c r="B73" s="131"/>
      <c r="C73" s="44" t="s">
        <v>41</v>
      </c>
      <c r="D73" s="40"/>
      <c r="E73" s="2">
        <v>1</v>
      </c>
      <c r="F73" s="3">
        <f>E73*F68</f>
        <v>171.60000000000002</v>
      </c>
      <c r="G73" s="200">
        <f>O73/$L$4</f>
        <v>0</v>
      </c>
      <c r="H73" s="23">
        <f>F73*G73</f>
        <v>0</v>
      </c>
      <c r="I73" s="218"/>
      <c r="J73" s="23"/>
      <c r="K73" s="15">
        <f t="shared" si="7"/>
        <v>0</v>
      </c>
      <c r="L73" s="18"/>
      <c r="M73" s="18"/>
      <c r="N73" s="37"/>
      <c r="O73" s="240"/>
      <c r="P73" s="253"/>
    </row>
    <row r="74" spans="1:17" ht="12" customHeight="1">
      <c r="A74" s="69">
        <v>15</v>
      </c>
      <c r="B74" s="69"/>
      <c r="C74" s="41" t="s">
        <v>141</v>
      </c>
      <c r="D74" s="38"/>
      <c r="E74" s="5"/>
      <c r="F74" s="6">
        <v>34</v>
      </c>
      <c r="G74" s="199"/>
      <c r="H74" s="81"/>
      <c r="I74" s="217">
        <f>P74/$L$4</f>
        <v>0</v>
      </c>
      <c r="J74" s="21">
        <f>F74*I74</f>
        <v>0</v>
      </c>
      <c r="K74" s="14">
        <f t="shared" si="7"/>
        <v>0</v>
      </c>
      <c r="L74" s="27">
        <f>SUM(K74)</f>
        <v>0</v>
      </c>
      <c r="M74" s="27">
        <f>L74/F74</f>
        <v>0</v>
      </c>
      <c r="N74" s="36"/>
      <c r="O74" s="215"/>
      <c r="P74" s="257"/>
      <c r="Q74" s="73"/>
    </row>
    <row r="75" spans="1:17" ht="12" customHeight="1" thickBot="1">
      <c r="A75" s="71"/>
      <c r="B75" s="71" t="s">
        <v>155</v>
      </c>
      <c r="C75" s="44" t="s">
        <v>142</v>
      </c>
      <c r="D75" s="39" t="s">
        <v>35</v>
      </c>
      <c r="E75" s="1">
        <v>1.05</v>
      </c>
      <c r="F75" s="3">
        <f>E75*F74</f>
        <v>35.7</v>
      </c>
      <c r="G75" s="201">
        <f>O75/$L$4</f>
        <v>0</v>
      </c>
      <c r="H75" s="84">
        <f aca="true" t="shared" si="8" ref="H75">F75*G75</f>
        <v>0</v>
      </c>
      <c r="I75" s="219"/>
      <c r="J75" s="22"/>
      <c r="K75" s="85">
        <f t="shared" si="7"/>
        <v>0</v>
      </c>
      <c r="L75" s="18"/>
      <c r="M75" s="18"/>
      <c r="N75" s="37"/>
      <c r="O75" s="241"/>
      <c r="P75" s="255"/>
      <c r="Q75" s="73"/>
    </row>
    <row r="76" spans="1:17" ht="19.5" customHeight="1" thickBot="1">
      <c r="A76" s="170" t="s">
        <v>95</v>
      </c>
      <c r="B76" s="170"/>
      <c r="C76" s="170"/>
      <c r="D76" s="170"/>
      <c r="E76" s="170"/>
      <c r="F76" s="170"/>
      <c r="G76" s="196"/>
      <c r="H76" s="170"/>
      <c r="I76" s="196"/>
      <c r="J76" s="170"/>
      <c r="K76" s="170"/>
      <c r="L76" s="170"/>
      <c r="M76" s="171"/>
      <c r="N76" s="58"/>
      <c r="O76" s="242"/>
      <c r="P76" s="256"/>
      <c r="Q76" s="73"/>
    </row>
    <row r="77" spans="1:17" ht="12" customHeight="1">
      <c r="A77" s="69">
        <v>16</v>
      </c>
      <c r="B77" s="69"/>
      <c r="C77" s="41" t="s">
        <v>55</v>
      </c>
      <c r="D77" s="38"/>
      <c r="E77" s="5"/>
      <c r="F77" s="6">
        <f>SUM(F78:F90)</f>
        <v>31</v>
      </c>
      <c r="G77" s="199"/>
      <c r="H77" s="81"/>
      <c r="I77" s="217">
        <f>P77/$L$4</f>
        <v>0</v>
      </c>
      <c r="J77" s="21">
        <f>F77*I77</f>
        <v>0</v>
      </c>
      <c r="K77" s="14">
        <f aca="true" t="shared" si="9" ref="K77:K90">H77+J77</f>
        <v>0</v>
      </c>
      <c r="L77" s="27">
        <f>SUM(K77:K90)</f>
        <v>0</v>
      </c>
      <c r="M77" s="27"/>
      <c r="N77" s="36"/>
      <c r="O77" s="215"/>
      <c r="P77" s="257"/>
      <c r="Q77" s="73"/>
    </row>
    <row r="78" spans="1:17" ht="30.6">
      <c r="A78" s="71"/>
      <c r="B78" s="71" t="s">
        <v>173</v>
      </c>
      <c r="C78" s="44" t="s">
        <v>97</v>
      </c>
      <c r="D78" s="39" t="s">
        <v>38</v>
      </c>
      <c r="E78" s="1"/>
      <c r="F78" s="3">
        <v>3</v>
      </c>
      <c r="G78" s="201">
        <f>O78/$L$4</f>
        <v>0</v>
      </c>
      <c r="H78" s="84">
        <f aca="true" t="shared" si="10" ref="H78:H90">F78*G78</f>
        <v>0</v>
      </c>
      <c r="I78" s="219"/>
      <c r="J78" s="22"/>
      <c r="K78" s="85">
        <f t="shared" si="9"/>
        <v>0</v>
      </c>
      <c r="L78" s="18"/>
      <c r="M78" s="18"/>
      <c r="N78" s="37"/>
      <c r="O78" s="241"/>
      <c r="P78" s="255"/>
      <c r="Q78" s="73"/>
    </row>
    <row r="79" spans="1:17" ht="12" customHeight="1">
      <c r="A79" s="71"/>
      <c r="B79" s="71" t="s">
        <v>174</v>
      </c>
      <c r="C79" s="44" t="s">
        <v>99</v>
      </c>
      <c r="D79" s="39" t="s">
        <v>38</v>
      </c>
      <c r="E79" s="1"/>
      <c r="F79" s="3">
        <v>1</v>
      </c>
      <c r="G79" s="201">
        <f>O79/$L$4</f>
        <v>0</v>
      </c>
      <c r="H79" s="84">
        <f t="shared" si="10"/>
        <v>0</v>
      </c>
      <c r="I79" s="219"/>
      <c r="J79" s="22"/>
      <c r="K79" s="85">
        <f t="shared" si="9"/>
        <v>0</v>
      </c>
      <c r="L79" s="18"/>
      <c r="M79" s="18"/>
      <c r="N79" s="37"/>
      <c r="O79" s="241"/>
      <c r="P79" s="255"/>
      <c r="Q79" s="73"/>
    </row>
    <row r="80" spans="1:17" ht="12" customHeight="1">
      <c r="A80" s="71"/>
      <c r="B80" s="71" t="s">
        <v>175</v>
      </c>
      <c r="C80" s="44" t="s">
        <v>101</v>
      </c>
      <c r="D80" s="39" t="s">
        <v>38</v>
      </c>
      <c r="E80" s="1"/>
      <c r="F80" s="3">
        <v>1</v>
      </c>
      <c r="G80" s="201">
        <f aca="true" t="shared" si="11" ref="G80">O80/$L$4</f>
        <v>0</v>
      </c>
      <c r="H80" s="84">
        <f t="shared" si="10"/>
        <v>0</v>
      </c>
      <c r="I80" s="219"/>
      <c r="J80" s="22"/>
      <c r="K80" s="85">
        <f t="shared" si="9"/>
        <v>0</v>
      </c>
      <c r="L80" s="18"/>
      <c r="M80" s="18"/>
      <c r="N80" s="37"/>
      <c r="O80" s="241"/>
      <c r="P80" s="255"/>
      <c r="Q80" s="73"/>
    </row>
    <row r="81" spans="1:17" ht="20.4">
      <c r="A81" s="71"/>
      <c r="B81" s="71" t="s">
        <v>176</v>
      </c>
      <c r="C81" s="44" t="s">
        <v>102</v>
      </c>
      <c r="D81" s="39" t="s">
        <v>38</v>
      </c>
      <c r="E81" s="1"/>
      <c r="F81" s="3">
        <v>2</v>
      </c>
      <c r="G81" s="201">
        <f aca="true" t="shared" si="12" ref="G81:G86">O81/$L$4</f>
        <v>0</v>
      </c>
      <c r="H81" s="84">
        <f t="shared" si="10"/>
        <v>0</v>
      </c>
      <c r="I81" s="219"/>
      <c r="J81" s="22"/>
      <c r="K81" s="85">
        <f t="shared" si="9"/>
        <v>0</v>
      </c>
      <c r="L81" s="18"/>
      <c r="M81" s="18"/>
      <c r="N81" s="37"/>
      <c r="O81" s="241"/>
      <c r="P81" s="255"/>
      <c r="Q81" s="73"/>
    </row>
    <row r="82" spans="1:17" ht="20.4">
      <c r="A82" s="71"/>
      <c r="B82" s="71" t="s">
        <v>177</v>
      </c>
      <c r="C82" s="44" t="s">
        <v>102</v>
      </c>
      <c r="D82" s="39" t="s">
        <v>38</v>
      </c>
      <c r="E82" s="1"/>
      <c r="F82" s="3">
        <v>2</v>
      </c>
      <c r="G82" s="201">
        <f t="shared" si="12"/>
        <v>0</v>
      </c>
      <c r="H82" s="84">
        <f t="shared" si="10"/>
        <v>0</v>
      </c>
      <c r="I82" s="219"/>
      <c r="J82" s="22"/>
      <c r="K82" s="85">
        <f t="shared" si="9"/>
        <v>0</v>
      </c>
      <c r="L82" s="18"/>
      <c r="M82" s="18"/>
      <c r="N82" s="37"/>
      <c r="O82" s="241"/>
      <c r="P82" s="255"/>
      <c r="Q82" s="73"/>
    </row>
    <row r="83" spans="1:17" ht="20.4">
      <c r="A83" s="71"/>
      <c r="B83" s="71" t="s">
        <v>178</v>
      </c>
      <c r="C83" s="44" t="s">
        <v>105</v>
      </c>
      <c r="D83" s="39" t="s">
        <v>38</v>
      </c>
      <c r="E83" s="1"/>
      <c r="F83" s="3">
        <v>3</v>
      </c>
      <c r="G83" s="201">
        <f t="shared" si="12"/>
        <v>0</v>
      </c>
      <c r="H83" s="84">
        <f t="shared" si="10"/>
        <v>0</v>
      </c>
      <c r="I83" s="219"/>
      <c r="J83" s="22"/>
      <c r="K83" s="85">
        <f t="shared" si="9"/>
        <v>0</v>
      </c>
      <c r="L83" s="18"/>
      <c r="M83" s="18"/>
      <c r="N83" s="37"/>
      <c r="O83" s="241"/>
      <c r="P83" s="255"/>
      <c r="Q83" s="73"/>
    </row>
    <row r="84" spans="1:17" ht="20.4">
      <c r="A84" s="71"/>
      <c r="B84" s="71" t="s">
        <v>179</v>
      </c>
      <c r="C84" s="44" t="s">
        <v>106</v>
      </c>
      <c r="D84" s="39" t="s">
        <v>38</v>
      </c>
      <c r="E84" s="1"/>
      <c r="F84" s="3">
        <v>2</v>
      </c>
      <c r="G84" s="201">
        <f t="shared" si="12"/>
        <v>0</v>
      </c>
      <c r="H84" s="84">
        <f t="shared" si="10"/>
        <v>0</v>
      </c>
      <c r="I84" s="219"/>
      <c r="J84" s="22"/>
      <c r="K84" s="85">
        <f t="shared" si="9"/>
        <v>0</v>
      </c>
      <c r="L84" s="18"/>
      <c r="M84" s="18"/>
      <c r="N84" s="37"/>
      <c r="O84" s="241"/>
      <c r="P84" s="255"/>
      <c r="Q84" s="73"/>
    </row>
    <row r="85" spans="1:17" ht="12" customHeight="1">
      <c r="A85" s="71"/>
      <c r="B85" s="71"/>
      <c r="C85" s="44" t="s">
        <v>107</v>
      </c>
      <c r="D85" s="39" t="s">
        <v>38</v>
      </c>
      <c r="E85" s="1"/>
      <c r="F85" s="3">
        <v>3</v>
      </c>
      <c r="G85" s="201">
        <f t="shared" si="12"/>
        <v>0</v>
      </c>
      <c r="H85" s="84">
        <f t="shared" si="10"/>
        <v>0</v>
      </c>
      <c r="I85" s="219"/>
      <c r="J85" s="22"/>
      <c r="K85" s="85">
        <f t="shared" si="9"/>
        <v>0</v>
      </c>
      <c r="L85" s="18"/>
      <c r="M85" s="18"/>
      <c r="N85" s="37"/>
      <c r="O85" s="241"/>
      <c r="P85" s="255"/>
      <c r="Q85" s="73"/>
    </row>
    <row r="86" spans="1:17" ht="12" customHeight="1">
      <c r="A86" s="71"/>
      <c r="B86" s="71"/>
      <c r="C86" s="44" t="s">
        <v>108</v>
      </c>
      <c r="D86" s="39" t="s">
        <v>38</v>
      </c>
      <c r="E86" s="1"/>
      <c r="F86" s="3">
        <v>3</v>
      </c>
      <c r="G86" s="201">
        <f t="shared" si="12"/>
        <v>0</v>
      </c>
      <c r="H86" s="84">
        <f t="shared" si="10"/>
        <v>0</v>
      </c>
      <c r="I86" s="219"/>
      <c r="J86" s="22"/>
      <c r="K86" s="85">
        <f t="shared" si="9"/>
        <v>0</v>
      </c>
      <c r="L86" s="18"/>
      <c r="M86" s="18"/>
      <c r="N86" s="37"/>
      <c r="O86" s="241"/>
      <c r="P86" s="255"/>
      <c r="Q86" s="73"/>
    </row>
    <row r="87" spans="1:17" ht="12" customHeight="1">
      <c r="A87" s="71"/>
      <c r="B87" s="71" t="s">
        <v>180</v>
      </c>
      <c r="C87" s="44" t="s">
        <v>146</v>
      </c>
      <c r="D87" s="39" t="s">
        <v>38</v>
      </c>
      <c r="E87" s="1"/>
      <c r="F87" s="3">
        <v>3</v>
      </c>
      <c r="G87" s="201">
        <f aca="true" t="shared" si="13" ref="G87:G88">O87/$L$4</f>
        <v>0</v>
      </c>
      <c r="H87" s="84">
        <f t="shared" si="10"/>
        <v>0</v>
      </c>
      <c r="I87" s="219"/>
      <c r="J87" s="22"/>
      <c r="K87" s="85">
        <f t="shared" si="9"/>
        <v>0</v>
      </c>
      <c r="L87" s="18"/>
      <c r="M87" s="18"/>
      <c r="N87" s="37"/>
      <c r="O87" s="241"/>
      <c r="P87" s="255"/>
      <c r="Q87" s="73"/>
    </row>
    <row r="88" spans="1:17" ht="12" customHeight="1">
      <c r="A88" s="71"/>
      <c r="B88" s="71"/>
      <c r="C88" s="44" t="s">
        <v>147</v>
      </c>
      <c r="D88" s="39" t="s">
        <v>38</v>
      </c>
      <c r="E88" s="1"/>
      <c r="F88" s="3">
        <v>3</v>
      </c>
      <c r="G88" s="201">
        <f t="shared" si="13"/>
        <v>0</v>
      </c>
      <c r="H88" s="84">
        <f t="shared" si="10"/>
        <v>0</v>
      </c>
      <c r="I88" s="219"/>
      <c r="J88" s="22"/>
      <c r="K88" s="85">
        <f t="shared" si="9"/>
        <v>0</v>
      </c>
      <c r="L88" s="18"/>
      <c r="M88" s="18"/>
      <c r="N88" s="37"/>
      <c r="O88" s="241"/>
      <c r="P88" s="255"/>
      <c r="Q88" s="73"/>
    </row>
    <row r="89" spans="1:17" ht="12" customHeight="1">
      <c r="A89" s="71"/>
      <c r="B89" s="71"/>
      <c r="C89" s="44" t="s">
        <v>148</v>
      </c>
      <c r="D89" s="39" t="s">
        <v>38</v>
      </c>
      <c r="E89" s="1"/>
      <c r="F89" s="3">
        <v>3</v>
      </c>
      <c r="G89" s="201">
        <f>O89/$L$4</f>
        <v>0</v>
      </c>
      <c r="H89" s="84">
        <f t="shared" si="10"/>
        <v>0</v>
      </c>
      <c r="I89" s="219"/>
      <c r="J89" s="22"/>
      <c r="K89" s="85">
        <f t="shared" si="9"/>
        <v>0</v>
      </c>
      <c r="L89" s="18"/>
      <c r="M89" s="18"/>
      <c r="N89" s="37"/>
      <c r="O89" s="241"/>
      <c r="P89" s="255"/>
      <c r="Q89" s="73"/>
    </row>
    <row r="90" spans="1:17" ht="12" customHeight="1" thickBot="1">
      <c r="A90" s="71"/>
      <c r="B90" s="71" t="s">
        <v>181</v>
      </c>
      <c r="C90" s="44" t="s">
        <v>110</v>
      </c>
      <c r="D90" s="39" t="s">
        <v>38</v>
      </c>
      <c r="E90" s="1"/>
      <c r="F90" s="3">
        <v>2</v>
      </c>
      <c r="G90" s="201">
        <f>O90/$L$4</f>
        <v>0</v>
      </c>
      <c r="H90" s="84">
        <f t="shared" si="10"/>
        <v>0</v>
      </c>
      <c r="I90" s="219"/>
      <c r="J90" s="22"/>
      <c r="K90" s="85">
        <f t="shared" si="9"/>
        <v>0</v>
      </c>
      <c r="L90" s="18"/>
      <c r="M90" s="18"/>
      <c r="N90" s="37"/>
      <c r="O90" s="241"/>
      <c r="P90" s="255"/>
      <c r="Q90" s="73"/>
    </row>
    <row r="91" spans="1:17" ht="19.5" customHeight="1" thickBot="1">
      <c r="A91" s="170" t="s">
        <v>96</v>
      </c>
      <c r="B91" s="170" t="s">
        <v>182</v>
      </c>
      <c r="C91" s="170"/>
      <c r="D91" s="170"/>
      <c r="E91" s="170"/>
      <c r="F91" s="170"/>
      <c r="G91" s="196"/>
      <c r="H91" s="170"/>
      <c r="I91" s="196"/>
      <c r="J91" s="170"/>
      <c r="K91" s="170"/>
      <c r="L91" s="170"/>
      <c r="M91" s="171"/>
      <c r="N91" s="58"/>
      <c r="O91" s="242"/>
      <c r="P91" s="256"/>
      <c r="Q91" s="73"/>
    </row>
    <row r="92" spans="1:17" ht="12" customHeight="1">
      <c r="A92" s="69">
        <v>17</v>
      </c>
      <c r="B92" s="69"/>
      <c r="C92" s="41" t="s">
        <v>81</v>
      </c>
      <c r="D92" s="38"/>
      <c r="E92" s="5"/>
      <c r="F92" s="6">
        <f>F93</f>
        <v>26</v>
      </c>
      <c r="G92" s="199"/>
      <c r="H92" s="81"/>
      <c r="I92" s="217">
        <f>P92/$L$4</f>
        <v>0</v>
      </c>
      <c r="J92" s="21">
        <f>F92*I92</f>
        <v>0</v>
      </c>
      <c r="K92" s="14">
        <f aca="true" t="shared" si="14" ref="K92:K106">H92+J92</f>
        <v>0</v>
      </c>
      <c r="L92" s="27">
        <f>SUM(K92:K93)</f>
        <v>0</v>
      </c>
      <c r="M92" s="27"/>
      <c r="N92" s="36"/>
      <c r="O92" s="215"/>
      <c r="P92" s="257"/>
      <c r="Q92" s="73"/>
    </row>
    <row r="93" spans="1:17" ht="12" customHeight="1" thickBot="1">
      <c r="A93" s="71"/>
      <c r="B93" s="71"/>
      <c r="C93" s="44" t="s">
        <v>79</v>
      </c>
      <c r="D93" s="39" t="s">
        <v>38</v>
      </c>
      <c r="E93" s="1"/>
      <c r="F93" s="3">
        <v>26</v>
      </c>
      <c r="G93" s="201">
        <f>O93/$L$4</f>
        <v>0</v>
      </c>
      <c r="H93" s="84">
        <f aca="true" t="shared" si="15" ref="H93">F93*G93</f>
        <v>0</v>
      </c>
      <c r="I93" s="219"/>
      <c r="J93" s="22"/>
      <c r="K93" s="85">
        <f t="shared" si="14"/>
        <v>0</v>
      </c>
      <c r="L93" s="18"/>
      <c r="M93" s="18"/>
      <c r="N93" s="37"/>
      <c r="O93" s="241"/>
      <c r="P93" s="255"/>
      <c r="Q93" s="73"/>
    </row>
    <row r="94" spans="1:17" ht="12" customHeight="1">
      <c r="A94" s="69">
        <v>18</v>
      </c>
      <c r="B94" s="69"/>
      <c r="C94" s="41" t="s">
        <v>82</v>
      </c>
      <c r="D94" s="38"/>
      <c r="E94" s="5"/>
      <c r="F94" s="6">
        <f>SUM(F95:F106)</f>
        <v>65</v>
      </c>
      <c r="G94" s="199"/>
      <c r="H94" s="81"/>
      <c r="I94" s="217">
        <f>P94/$L$4</f>
        <v>0</v>
      </c>
      <c r="J94" s="21">
        <f>F94*I94</f>
        <v>0</v>
      </c>
      <c r="K94" s="14">
        <f t="shared" si="14"/>
        <v>0</v>
      </c>
      <c r="L94" s="27">
        <f>SUM(K94:K106)</f>
        <v>0</v>
      </c>
      <c r="M94" s="27"/>
      <c r="N94" s="36"/>
      <c r="O94" s="215"/>
      <c r="P94" s="257"/>
      <c r="Q94" s="73"/>
    </row>
    <row r="95" spans="1:17" ht="12" customHeight="1">
      <c r="A95" s="71"/>
      <c r="B95" s="71"/>
      <c r="C95" s="44" t="s">
        <v>83</v>
      </c>
      <c r="D95" s="39" t="s">
        <v>38</v>
      </c>
      <c r="E95" s="1"/>
      <c r="F95" s="3">
        <v>3</v>
      </c>
      <c r="G95" s="201">
        <f aca="true" t="shared" si="16" ref="G95:G103">O95/$L$4</f>
        <v>0</v>
      </c>
      <c r="H95" s="84">
        <f aca="true" t="shared" si="17" ref="H95:H106">F95*G95</f>
        <v>0</v>
      </c>
      <c r="I95" s="219"/>
      <c r="J95" s="22"/>
      <c r="K95" s="85">
        <f t="shared" si="14"/>
        <v>0</v>
      </c>
      <c r="L95" s="18"/>
      <c r="M95" s="18"/>
      <c r="N95" s="37"/>
      <c r="O95" s="241"/>
      <c r="P95" s="255"/>
      <c r="Q95" s="73"/>
    </row>
    <row r="96" spans="1:17" ht="12" customHeight="1">
      <c r="A96" s="71"/>
      <c r="B96" s="71"/>
      <c r="C96" s="44" t="s">
        <v>84</v>
      </c>
      <c r="D96" s="39" t="s">
        <v>38</v>
      </c>
      <c r="E96" s="1"/>
      <c r="F96" s="3">
        <v>5</v>
      </c>
      <c r="G96" s="201">
        <f t="shared" si="16"/>
        <v>0</v>
      </c>
      <c r="H96" s="84">
        <f t="shared" si="17"/>
        <v>0</v>
      </c>
      <c r="I96" s="219"/>
      <c r="J96" s="22"/>
      <c r="K96" s="85">
        <f t="shared" si="14"/>
        <v>0</v>
      </c>
      <c r="L96" s="18"/>
      <c r="M96" s="18"/>
      <c r="N96" s="37"/>
      <c r="O96" s="241"/>
      <c r="P96" s="255"/>
      <c r="Q96" s="73"/>
    </row>
    <row r="97" spans="1:17" ht="12" customHeight="1">
      <c r="A97" s="71"/>
      <c r="B97" s="71"/>
      <c r="C97" s="44" t="s">
        <v>85</v>
      </c>
      <c r="D97" s="39" t="s">
        <v>38</v>
      </c>
      <c r="E97" s="1"/>
      <c r="F97" s="3">
        <v>9</v>
      </c>
      <c r="G97" s="201">
        <f t="shared" si="16"/>
        <v>0</v>
      </c>
      <c r="H97" s="84">
        <f t="shared" si="17"/>
        <v>0</v>
      </c>
      <c r="I97" s="219"/>
      <c r="J97" s="22"/>
      <c r="K97" s="85">
        <f t="shared" si="14"/>
        <v>0</v>
      </c>
      <c r="L97" s="18"/>
      <c r="M97" s="18"/>
      <c r="N97" s="37"/>
      <c r="O97" s="241"/>
      <c r="P97" s="255"/>
      <c r="Q97" s="73"/>
    </row>
    <row r="98" spans="1:17" ht="12" customHeight="1">
      <c r="A98" s="71"/>
      <c r="B98" s="71"/>
      <c r="C98" s="44" t="s">
        <v>86</v>
      </c>
      <c r="D98" s="39" t="s">
        <v>38</v>
      </c>
      <c r="E98" s="1"/>
      <c r="F98" s="3">
        <v>7</v>
      </c>
      <c r="G98" s="201">
        <f t="shared" si="16"/>
        <v>0</v>
      </c>
      <c r="H98" s="84">
        <f t="shared" si="17"/>
        <v>0</v>
      </c>
      <c r="I98" s="219"/>
      <c r="J98" s="22"/>
      <c r="K98" s="85">
        <f t="shared" si="14"/>
        <v>0</v>
      </c>
      <c r="L98" s="18"/>
      <c r="M98" s="18"/>
      <c r="N98" s="37"/>
      <c r="O98" s="241"/>
      <c r="P98" s="255"/>
      <c r="Q98" s="73"/>
    </row>
    <row r="99" spans="1:17" ht="12" customHeight="1">
      <c r="A99" s="71"/>
      <c r="B99" s="71"/>
      <c r="C99" s="44" t="s">
        <v>87</v>
      </c>
      <c r="D99" s="39" t="s">
        <v>38</v>
      </c>
      <c r="E99" s="1"/>
      <c r="F99" s="3">
        <v>16</v>
      </c>
      <c r="G99" s="201">
        <f t="shared" si="16"/>
        <v>0</v>
      </c>
      <c r="H99" s="84">
        <f t="shared" si="17"/>
        <v>0</v>
      </c>
      <c r="I99" s="219"/>
      <c r="J99" s="22"/>
      <c r="K99" s="85">
        <f t="shared" si="14"/>
        <v>0</v>
      </c>
      <c r="L99" s="18"/>
      <c r="M99" s="18"/>
      <c r="N99" s="37"/>
      <c r="O99" s="241"/>
      <c r="P99" s="255"/>
      <c r="Q99" s="73"/>
    </row>
    <row r="100" spans="1:17" ht="12" customHeight="1">
      <c r="A100" s="71"/>
      <c r="B100" s="71"/>
      <c r="C100" s="44" t="s">
        <v>88</v>
      </c>
      <c r="D100" s="39" t="s">
        <v>38</v>
      </c>
      <c r="E100" s="1"/>
      <c r="F100" s="3">
        <v>16</v>
      </c>
      <c r="G100" s="201">
        <f t="shared" si="16"/>
        <v>0</v>
      </c>
      <c r="H100" s="84">
        <f t="shared" si="17"/>
        <v>0</v>
      </c>
      <c r="I100" s="219"/>
      <c r="J100" s="22"/>
      <c r="K100" s="85">
        <f t="shared" si="14"/>
        <v>0</v>
      </c>
      <c r="L100" s="18"/>
      <c r="M100" s="18"/>
      <c r="N100" s="37"/>
      <c r="O100" s="241"/>
      <c r="P100" s="255"/>
      <c r="Q100" s="73"/>
    </row>
    <row r="101" spans="1:17" ht="12" customHeight="1">
      <c r="A101" s="71"/>
      <c r="B101" s="71"/>
      <c r="C101" s="44" t="s">
        <v>89</v>
      </c>
      <c r="D101" s="39" t="s">
        <v>38</v>
      </c>
      <c r="E101" s="1"/>
      <c r="F101" s="3">
        <v>2</v>
      </c>
      <c r="G101" s="201">
        <f t="shared" si="16"/>
        <v>0</v>
      </c>
      <c r="H101" s="84">
        <f t="shared" si="17"/>
        <v>0</v>
      </c>
      <c r="I101" s="219"/>
      <c r="J101" s="22"/>
      <c r="K101" s="85">
        <f t="shared" si="14"/>
        <v>0</v>
      </c>
      <c r="L101" s="18"/>
      <c r="M101" s="18"/>
      <c r="N101" s="37"/>
      <c r="O101" s="241"/>
      <c r="P101" s="255"/>
      <c r="Q101" s="73"/>
    </row>
    <row r="102" spans="1:17" ht="12" customHeight="1">
      <c r="A102" s="71"/>
      <c r="B102" s="71"/>
      <c r="C102" s="44" t="s">
        <v>90</v>
      </c>
      <c r="D102" s="39" t="s">
        <v>38</v>
      </c>
      <c r="E102" s="1"/>
      <c r="F102" s="3">
        <v>1</v>
      </c>
      <c r="G102" s="201">
        <f t="shared" si="16"/>
        <v>0</v>
      </c>
      <c r="H102" s="84">
        <f t="shared" si="17"/>
        <v>0</v>
      </c>
      <c r="I102" s="219"/>
      <c r="J102" s="22"/>
      <c r="K102" s="85">
        <f t="shared" si="14"/>
        <v>0</v>
      </c>
      <c r="L102" s="18"/>
      <c r="M102" s="18"/>
      <c r="N102" s="37"/>
      <c r="O102" s="241"/>
      <c r="P102" s="255"/>
      <c r="Q102" s="73"/>
    </row>
    <row r="103" spans="1:17" ht="12" customHeight="1">
      <c r="A103" s="71"/>
      <c r="B103" s="71"/>
      <c r="C103" s="44" t="s">
        <v>91</v>
      </c>
      <c r="D103" s="39" t="s">
        <v>38</v>
      </c>
      <c r="E103" s="1"/>
      <c r="F103" s="3">
        <v>2</v>
      </c>
      <c r="G103" s="201">
        <f t="shared" si="16"/>
        <v>0</v>
      </c>
      <c r="H103" s="84">
        <f t="shared" si="17"/>
        <v>0</v>
      </c>
      <c r="I103" s="219"/>
      <c r="J103" s="22"/>
      <c r="K103" s="85">
        <f t="shared" si="14"/>
        <v>0</v>
      </c>
      <c r="L103" s="18"/>
      <c r="M103" s="18"/>
      <c r="N103" s="37"/>
      <c r="O103" s="241"/>
      <c r="P103" s="255"/>
      <c r="Q103" s="73"/>
    </row>
    <row r="104" spans="1:17" ht="12" customHeight="1">
      <c r="A104" s="71"/>
      <c r="B104" s="71"/>
      <c r="C104" s="44" t="s">
        <v>92</v>
      </c>
      <c r="D104" s="39" t="s">
        <v>38</v>
      </c>
      <c r="E104" s="1"/>
      <c r="F104" s="3">
        <v>1</v>
      </c>
      <c r="G104" s="201">
        <f aca="true" t="shared" si="18" ref="G104:G106">O104/$L$4</f>
        <v>0</v>
      </c>
      <c r="H104" s="84">
        <f t="shared" si="17"/>
        <v>0</v>
      </c>
      <c r="I104" s="219"/>
      <c r="J104" s="22"/>
      <c r="K104" s="85">
        <f t="shared" si="14"/>
        <v>0</v>
      </c>
      <c r="L104" s="18"/>
      <c r="M104" s="18"/>
      <c r="N104" s="37"/>
      <c r="O104" s="241"/>
      <c r="P104" s="255"/>
      <c r="Q104" s="73"/>
    </row>
    <row r="105" spans="1:17" ht="12" customHeight="1">
      <c r="A105" s="71"/>
      <c r="B105" s="71"/>
      <c r="C105" s="44" t="s">
        <v>93</v>
      </c>
      <c r="D105" s="39" t="s">
        <v>38</v>
      </c>
      <c r="E105" s="1"/>
      <c r="F105" s="3">
        <v>2</v>
      </c>
      <c r="G105" s="201">
        <f t="shared" si="18"/>
        <v>0</v>
      </c>
      <c r="H105" s="84">
        <f t="shared" si="17"/>
        <v>0</v>
      </c>
      <c r="I105" s="219"/>
      <c r="J105" s="22"/>
      <c r="K105" s="85">
        <f t="shared" si="14"/>
        <v>0</v>
      </c>
      <c r="L105" s="18"/>
      <c r="M105" s="18"/>
      <c r="N105" s="37"/>
      <c r="O105" s="241"/>
      <c r="P105" s="255"/>
      <c r="Q105" s="73"/>
    </row>
    <row r="106" spans="1:17" ht="12" customHeight="1" thickBot="1">
      <c r="A106" s="71"/>
      <c r="B106" s="71"/>
      <c r="C106" s="44" t="s">
        <v>94</v>
      </c>
      <c r="D106" s="39" t="s">
        <v>38</v>
      </c>
      <c r="E106" s="1"/>
      <c r="F106" s="3">
        <v>1</v>
      </c>
      <c r="G106" s="201">
        <f t="shared" si="18"/>
        <v>0</v>
      </c>
      <c r="H106" s="84">
        <f t="shared" si="17"/>
        <v>0</v>
      </c>
      <c r="I106" s="219"/>
      <c r="J106" s="22"/>
      <c r="K106" s="85">
        <f t="shared" si="14"/>
        <v>0</v>
      </c>
      <c r="L106" s="18"/>
      <c r="M106" s="18"/>
      <c r="N106" s="37"/>
      <c r="O106" s="241"/>
      <c r="P106" s="255"/>
      <c r="Q106" s="73"/>
    </row>
    <row r="107" spans="1:16" ht="19.5" customHeight="1" thickBot="1">
      <c r="A107" s="170" t="s">
        <v>68</v>
      </c>
      <c r="B107" s="170"/>
      <c r="C107" s="170"/>
      <c r="D107" s="170"/>
      <c r="E107" s="170"/>
      <c r="F107" s="170"/>
      <c r="G107" s="196"/>
      <c r="H107" s="170"/>
      <c r="I107" s="196"/>
      <c r="J107" s="170"/>
      <c r="K107" s="170"/>
      <c r="L107" s="170"/>
      <c r="M107" s="171"/>
      <c r="N107" s="37"/>
      <c r="O107" s="243"/>
      <c r="P107" s="243"/>
    </row>
    <row r="108" spans="1:16" s="70" customFormat="1" ht="12.6" customHeight="1">
      <c r="A108" s="7">
        <v>19</v>
      </c>
      <c r="B108" s="7" t="s">
        <v>138</v>
      </c>
      <c r="C108" s="28" t="s">
        <v>153</v>
      </c>
      <c r="D108" s="64" t="s">
        <v>22</v>
      </c>
      <c r="E108" s="29"/>
      <c r="F108" s="30">
        <v>1</v>
      </c>
      <c r="G108" s="202"/>
      <c r="H108" s="30"/>
      <c r="I108" s="217">
        <f>P108/$L$4</f>
        <v>0</v>
      </c>
      <c r="J108" s="53">
        <f>F108*I108</f>
        <v>0</v>
      </c>
      <c r="K108" s="35">
        <f aca="true" t="shared" si="19" ref="K108:K128">H108+J108</f>
        <v>0</v>
      </c>
      <c r="L108" s="17">
        <f>SUM(K108:K110)</f>
        <v>0</v>
      </c>
      <c r="M108" s="17">
        <f>L108/F108</f>
        <v>0</v>
      </c>
      <c r="N108" s="37"/>
      <c r="O108" s="244"/>
      <c r="P108" s="258"/>
    </row>
    <row r="109" spans="1:16" s="70" customFormat="1" ht="15.75" outlineLevel="1">
      <c r="A109" s="8"/>
      <c r="B109" s="8"/>
      <c r="C109" s="4" t="s">
        <v>78</v>
      </c>
      <c r="D109" s="31" t="s">
        <v>22</v>
      </c>
      <c r="E109" s="32">
        <v>1</v>
      </c>
      <c r="F109" s="33">
        <f>E109*F108</f>
        <v>1</v>
      </c>
      <c r="G109" s="201">
        <f aca="true" t="shared" si="20" ref="G109:G110">O109/$L$4</f>
        <v>0</v>
      </c>
      <c r="H109" s="54">
        <f>G109*F109</f>
        <v>0</v>
      </c>
      <c r="I109" s="221"/>
      <c r="J109" s="34"/>
      <c r="K109" s="52">
        <f t="shared" si="19"/>
        <v>0</v>
      </c>
      <c r="L109" s="61"/>
      <c r="M109" s="61"/>
      <c r="N109" s="37"/>
      <c r="O109" s="245"/>
      <c r="P109" s="259"/>
    </row>
    <row r="110" spans="1:16" s="70" customFormat="1" ht="10.8" thickBot="1">
      <c r="A110" s="8"/>
      <c r="B110" s="8"/>
      <c r="C110" s="26" t="s">
        <v>41</v>
      </c>
      <c r="D110" s="31"/>
      <c r="E110" s="32">
        <v>1</v>
      </c>
      <c r="F110" s="33">
        <f>E110*F108</f>
        <v>1</v>
      </c>
      <c r="G110" s="201">
        <f t="shared" si="20"/>
        <v>0</v>
      </c>
      <c r="H110" s="54">
        <f>G110*F110</f>
        <v>0</v>
      </c>
      <c r="I110" s="221"/>
      <c r="J110" s="34"/>
      <c r="K110" s="52">
        <f t="shared" si="19"/>
        <v>0</v>
      </c>
      <c r="L110" s="61"/>
      <c r="M110" s="61"/>
      <c r="N110" s="37"/>
      <c r="O110" s="245"/>
      <c r="P110" s="259"/>
    </row>
    <row r="111" spans="1:16" s="70" customFormat="1" ht="12" customHeight="1">
      <c r="A111" s="7">
        <v>20</v>
      </c>
      <c r="B111" s="7" t="s">
        <v>170</v>
      </c>
      <c r="C111" s="28" t="s">
        <v>151</v>
      </c>
      <c r="D111" s="64" t="s">
        <v>22</v>
      </c>
      <c r="E111" s="29"/>
      <c r="F111" s="30">
        <v>2</v>
      </c>
      <c r="G111" s="202"/>
      <c r="H111" s="30"/>
      <c r="I111" s="217">
        <f>P111/$L$4</f>
        <v>0</v>
      </c>
      <c r="J111" s="53">
        <f>F111*I111</f>
        <v>0</v>
      </c>
      <c r="K111" s="35">
        <f t="shared" si="19"/>
        <v>0</v>
      </c>
      <c r="L111" s="17">
        <f>SUM(K111:K113)</f>
        <v>0</v>
      </c>
      <c r="M111" s="17">
        <f>L111/F111</f>
        <v>0</v>
      </c>
      <c r="N111" s="37"/>
      <c r="O111" s="244"/>
      <c r="P111" s="258"/>
    </row>
    <row r="112" spans="1:16" s="70" customFormat="1" ht="15.75" outlineLevel="1">
      <c r="A112" s="8"/>
      <c r="B112" s="8"/>
      <c r="C112" s="4" t="s">
        <v>80</v>
      </c>
      <c r="D112" s="31" t="s">
        <v>22</v>
      </c>
      <c r="E112" s="32">
        <v>1</v>
      </c>
      <c r="F112" s="33">
        <f>E112*F111</f>
        <v>2</v>
      </c>
      <c r="G112" s="201">
        <f aca="true" t="shared" si="21" ref="G112:G113">O112/$L$4</f>
        <v>0</v>
      </c>
      <c r="H112" s="54">
        <f>G112*F112</f>
        <v>0</v>
      </c>
      <c r="I112" s="221"/>
      <c r="J112" s="34"/>
      <c r="K112" s="52">
        <f t="shared" si="19"/>
        <v>0</v>
      </c>
      <c r="L112" s="61"/>
      <c r="M112" s="61"/>
      <c r="N112" s="37"/>
      <c r="O112" s="245"/>
      <c r="P112" s="259"/>
    </row>
    <row r="113" spans="1:16" s="70" customFormat="1" ht="10.8" thickBot="1">
      <c r="A113" s="8"/>
      <c r="B113" s="8"/>
      <c r="C113" s="26" t="s">
        <v>41</v>
      </c>
      <c r="D113" s="31"/>
      <c r="E113" s="32">
        <v>1</v>
      </c>
      <c r="F113" s="33">
        <f>E113*F111</f>
        <v>2</v>
      </c>
      <c r="G113" s="201">
        <f t="shared" si="21"/>
        <v>0</v>
      </c>
      <c r="H113" s="54">
        <f>G113*F113</f>
        <v>0</v>
      </c>
      <c r="I113" s="221"/>
      <c r="J113" s="34"/>
      <c r="K113" s="52">
        <f t="shared" si="19"/>
        <v>0</v>
      </c>
      <c r="L113" s="61"/>
      <c r="M113" s="61"/>
      <c r="N113" s="37"/>
      <c r="O113" s="245"/>
      <c r="P113" s="259"/>
    </row>
    <row r="114" spans="1:16" s="70" customFormat="1" ht="12" customHeight="1">
      <c r="A114" s="7">
        <v>21</v>
      </c>
      <c r="B114" s="7" t="s">
        <v>137</v>
      </c>
      <c r="C114" s="28" t="s">
        <v>151</v>
      </c>
      <c r="D114" s="64" t="s">
        <v>22</v>
      </c>
      <c r="E114" s="29"/>
      <c r="F114" s="30">
        <v>1</v>
      </c>
      <c r="G114" s="202"/>
      <c r="H114" s="30"/>
      <c r="I114" s="217">
        <f>P114/$L$4</f>
        <v>0</v>
      </c>
      <c r="J114" s="53">
        <f>F114*I114</f>
        <v>0</v>
      </c>
      <c r="K114" s="35">
        <f aca="true" t="shared" si="22" ref="K114:K116">H114+J114</f>
        <v>0</v>
      </c>
      <c r="L114" s="17">
        <f>SUM(K114:K116)</f>
        <v>0</v>
      </c>
      <c r="M114" s="17">
        <f>L114/F114</f>
        <v>0</v>
      </c>
      <c r="N114" s="37"/>
      <c r="O114" s="244"/>
      <c r="P114" s="258"/>
    </row>
    <row r="115" spans="1:16" s="70" customFormat="1" ht="15.75" outlineLevel="1">
      <c r="A115" s="8"/>
      <c r="B115" s="8"/>
      <c r="C115" s="4" t="s">
        <v>80</v>
      </c>
      <c r="D115" s="31" t="s">
        <v>22</v>
      </c>
      <c r="E115" s="32">
        <v>1</v>
      </c>
      <c r="F115" s="33">
        <f>E115*F114</f>
        <v>1</v>
      </c>
      <c r="G115" s="201">
        <f aca="true" t="shared" si="23" ref="G115:G116">O115/$L$4</f>
        <v>0</v>
      </c>
      <c r="H115" s="54">
        <f>G115*F115</f>
        <v>0</v>
      </c>
      <c r="I115" s="221"/>
      <c r="J115" s="34"/>
      <c r="K115" s="52">
        <f t="shared" si="22"/>
        <v>0</v>
      </c>
      <c r="L115" s="61"/>
      <c r="M115" s="61"/>
      <c r="N115" s="37"/>
      <c r="O115" s="245"/>
      <c r="P115" s="259"/>
    </row>
    <row r="116" spans="1:16" s="70" customFormat="1" ht="10.8" thickBot="1">
      <c r="A116" s="8"/>
      <c r="B116" s="8"/>
      <c r="C116" s="26" t="s">
        <v>41</v>
      </c>
      <c r="D116" s="31"/>
      <c r="E116" s="32">
        <v>1</v>
      </c>
      <c r="F116" s="33">
        <f>E116*F114</f>
        <v>1</v>
      </c>
      <c r="G116" s="201">
        <f t="shared" si="23"/>
        <v>0</v>
      </c>
      <c r="H116" s="54">
        <f>G116*F116</f>
        <v>0</v>
      </c>
      <c r="I116" s="221"/>
      <c r="J116" s="34"/>
      <c r="K116" s="52">
        <f t="shared" si="22"/>
        <v>0</v>
      </c>
      <c r="L116" s="61"/>
      <c r="M116" s="61"/>
      <c r="N116" s="37"/>
      <c r="O116" s="245"/>
      <c r="P116" s="259"/>
    </row>
    <row r="117" spans="1:16" s="70" customFormat="1" ht="12" customHeight="1">
      <c r="A117" s="7">
        <v>22</v>
      </c>
      <c r="B117" s="7" t="s">
        <v>171</v>
      </c>
      <c r="C117" s="28" t="s">
        <v>151</v>
      </c>
      <c r="D117" s="64" t="s">
        <v>22</v>
      </c>
      <c r="E117" s="29"/>
      <c r="F117" s="30">
        <v>1</v>
      </c>
      <c r="G117" s="202"/>
      <c r="H117" s="30"/>
      <c r="I117" s="217">
        <f>P117/$L$4</f>
        <v>0</v>
      </c>
      <c r="J117" s="53">
        <f>F117*I117</f>
        <v>0</v>
      </c>
      <c r="K117" s="35">
        <f aca="true" t="shared" si="24" ref="K117:K119">H117+J117</f>
        <v>0</v>
      </c>
      <c r="L117" s="17">
        <f>SUM(K117:K119)</f>
        <v>0</v>
      </c>
      <c r="M117" s="17">
        <f>L117/F117</f>
        <v>0</v>
      </c>
      <c r="N117" s="37"/>
      <c r="O117" s="244"/>
      <c r="P117" s="258"/>
    </row>
    <row r="118" spans="1:16" s="70" customFormat="1" ht="15.75" outlineLevel="1">
      <c r="A118" s="8"/>
      <c r="B118" s="8"/>
      <c r="C118" s="4" t="s">
        <v>80</v>
      </c>
      <c r="D118" s="31" t="s">
        <v>22</v>
      </c>
      <c r="E118" s="32">
        <v>1</v>
      </c>
      <c r="F118" s="33">
        <f>E118*F117</f>
        <v>1</v>
      </c>
      <c r="G118" s="201">
        <f aca="true" t="shared" si="25" ref="G118:G119">O118/$L$4</f>
        <v>0</v>
      </c>
      <c r="H118" s="54">
        <f>G118*F118</f>
        <v>0</v>
      </c>
      <c r="I118" s="221"/>
      <c r="J118" s="34"/>
      <c r="K118" s="52">
        <f t="shared" si="24"/>
        <v>0</v>
      </c>
      <c r="L118" s="61"/>
      <c r="M118" s="61"/>
      <c r="N118" s="37"/>
      <c r="O118" s="245"/>
      <c r="P118" s="259"/>
    </row>
    <row r="119" spans="1:16" s="70" customFormat="1" ht="10.8" thickBot="1">
      <c r="A119" s="8"/>
      <c r="B119" s="8"/>
      <c r="C119" s="26" t="s">
        <v>41</v>
      </c>
      <c r="D119" s="31"/>
      <c r="E119" s="32">
        <v>1</v>
      </c>
      <c r="F119" s="33">
        <f>E119*F117</f>
        <v>1</v>
      </c>
      <c r="G119" s="201">
        <f t="shared" si="25"/>
        <v>0</v>
      </c>
      <c r="H119" s="54">
        <f>G119*F119</f>
        <v>0</v>
      </c>
      <c r="I119" s="221"/>
      <c r="J119" s="34"/>
      <c r="K119" s="52">
        <f t="shared" si="24"/>
        <v>0</v>
      </c>
      <c r="L119" s="61"/>
      <c r="M119" s="61"/>
      <c r="N119" s="37"/>
      <c r="O119" s="245"/>
      <c r="P119" s="259"/>
    </row>
    <row r="120" spans="1:16" s="70" customFormat="1" ht="13.2" customHeight="1">
      <c r="A120" s="7">
        <v>23</v>
      </c>
      <c r="B120" s="7" t="s">
        <v>135</v>
      </c>
      <c r="C120" s="28" t="s">
        <v>151</v>
      </c>
      <c r="D120" s="64" t="s">
        <v>22</v>
      </c>
      <c r="E120" s="29"/>
      <c r="F120" s="30">
        <v>2</v>
      </c>
      <c r="G120" s="202"/>
      <c r="H120" s="30"/>
      <c r="I120" s="217">
        <f>P120/$L$4</f>
        <v>0</v>
      </c>
      <c r="J120" s="53">
        <f>F120*I120</f>
        <v>0</v>
      </c>
      <c r="K120" s="35">
        <f t="shared" si="19"/>
        <v>0</v>
      </c>
      <c r="L120" s="17">
        <f>SUM(K120:K122)</f>
        <v>0</v>
      </c>
      <c r="M120" s="17">
        <f>L120/F120</f>
        <v>0</v>
      </c>
      <c r="N120" s="37"/>
      <c r="O120" s="244"/>
      <c r="P120" s="258"/>
    </row>
    <row r="121" spans="1:16" s="70" customFormat="1" ht="15.75" outlineLevel="1">
      <c r="A121" s="8"/>
      <c r="B121" s="8"/>
      <c r="C121" s="4" t="s">
        <v>80</v>
      </c>
      <c r="D121" s="31" t="s">
        <v>22</v>
      </c>
      <c r="E121" s="32">
        <v>1</v>
      </c>
      <c r="F121" s="33">
        <f>E121*F120</f>
        <v>2</v>
      </c>
      <c r="G121" s="201">
        <f aca="true" t="shared" si="26" ref="G121:G122">O121/$L$4</f>
        <v>0</v>
      </c>
      <c r="H121" s="54">
        <f>G121*F121</f>
        <v>0</v>
      </c>
      <c r="I121" s="221"/>
      <c r="J121" s="34"/>
      <c r="K121" s="52">
        <f t="shared" si="19"/>
        <v>0</v>
      </c>
      <c r="L121" s="61"/>
      <c r="M121" s="61"/>
      <c r="N121" s="37"/>
      <c r="O121" s="245"/>
      <c r="P121" s="259"/>
    </row>
    <row r="122" spans="1:16" s="70" customFormat="1" ht="10.8" thickBot="1">
      <c r="A122" s="8"/>
      <c r="B122" s="8"/>
      <c r="C122" s="26" t="s">
        <v>41</v>
      </c>
      <c r="D122" s="31"/>
      <c r="E122" s="32">
        <v>1</v>
      </c>
      <c r="F122" s="33">
        <f>E122*F120</f>
        <v>2</v>
      </c>
      <c r="G122" s="201">
        <f t="shared" si="26"/>
        <v>0</v>
      </c>
      <c r="H122" s="54">
        <f>G122*F122</f>
        <v>0</v>
      </c>
      <c r="I122" s="221"/>
      <c r="J122" s="34"/>
      <c r="K122" s="52">
        <f t="shared" si="19"/>
        <v>0</v>
      </c>
      <c r="L122" s="61"/>
      <c r="M122" s="61"/>
      <c r="N122" s="37"/>
      <c r="O122" s="245"/>
      <c r="P122" s="259"/>
    </row>
    <row r="123" spans="1:16" s="70" customFormat="1" ht="12.6" customHeight="1">
      <c r="A123" s="7">
        <v>24</v>
      </c>
      <c r="B123" s="7" t="s">
        <v>136</v>
      </c>
      <c r="C123" s="28" t="s">
        <v>152</v>
      </c>
      <c r="D123" s="64" t="s">
        <v>22</v>
      </c>
      <c r="E123" s="29"/>
      <c r="F123" s="30">
        <v>1</v>
      </c>
      <c r="G123" s="202"/>
      <c r="H123" s="30"/>
      <c r="I123" s="217">
        <f>P123/$L$4</f>
        <v>0</v>
      </c>
      <c r="J123" s="53">
        <f>F123*I123</f>
        <v>0</v>
      </c>
      <c r="K123" s="35">
        <f aca="true" t="shared" si="27" ref="K123:K125">H123+J123</f>
        <v>0</v>
      </c>
      <c r="L123" s="17">
        <f>SUM(K123:K125)</f>
        <v>0</v>
      </c>
      <c r="M123" s="17">
        <f>L123/F123</f>
        <v>0</v>
      </c>
      <c r="N123" s="37"/>
      <c r="O123" s="244"/>
      <c r="P123" s="258"/>
    </row>
    <row r="124" spans="1:16" s="70" customFormat="1" ht="15.75" outlineLevel="1">
      <c r="A124" s="8"/>
      <c r="B124" s="8"/>
      <c r="C124" s="4" t="s">
        <v>145</v>
      </c>
      <c r="D124" s="31" t="s">
        <v>22</v>
      </c>
      <c r="E124" s="32">
        <v>1</v>
      </c>
      <c r="F124" s="33">
        <f>E124*F123</f>
        <v>1</v>
      </c>
      <c r="G124" s="201">
        <f aca="true" t="shared" si="28" ref="G124:G125">O124/$L$4</f>
        <v>0</v>
      </c>
      <c r="H124" s="54">
        <f>G124*F124</f>
        <v>0</v>
      </c>
      <c r="I124" s="221"/>
      <c r="J124" s="34"/>
      <c r="K124" s="52">
        <f t="shared" si="27"/>
        <v>0</v>
      </c>
      <c r="L124" s="61"/>
      <c r="M124" s="61"/>
      <c r="N124" s="37"/>
      <c r="O124" s="245"/>
      <c r="P124" s="259"/>
    </row>
    <row r="125" spans="1:16" s="70" customFormat="1" ht="10.8" thickBot="1">
      <c r="A125" s="46"/>
      <c r="B125" s="46"/>
      <c r="C125" s="43" t="s">
        <v>41</v>
      </c>
      <c r="D125" s="48"/>
      <c r="E125" s="49">
        <v>1</v>
      </c>
      <c r="F125" s="50">
        <f>E125*F123</f>
        <v>1</v>
      </c>
      <c r="G125" s="203">
        <f t="shared" si="28"/>
        <v>0</v>
      </c>
      <c r="H125" s="156">
        <f>G125*F125</f>
        <v>0</v>
      </c>
      <c r="I125" s="222"/>
      <c r="J125" s="51"/>
      <c r="K125" s="157">
        <f t="shared" si="27"/>
        <v>0</v>
      </c>
      <c r="L125" s="47"/>
      <c r="M125" s="47"/>
      <c r="N125" s="37"/>
      <c r="O125" s="246"/>
      <c r="P125" s="260"/>
    </row>
    <row r="126" spans="1:16" s="70" customFormat="1" ht="12.6" customHeight="1">
      <c r="A126" s="7">
        <v>25</v>
      </c>
      <c r="B126" s="7" t="s">
        <v>172</v>
      </c>
      <c r="C126" s="28" t="s">
        <v>152</v>
      </c>
      <c r="D126" s="64" t="s">
        <v>22</v>
      </c>
      <c r="E126" s="29"/>
      <c r="F126" s="30">
        <v>1</v>
      </c>
      <c r="G126" s="202"/>
      <c r="H126" s="30"/>
      <c r="I126" s="217">
        <f>P126/$L$4</f>
        <v>0</v>
      </c>
      <c r="J126" s="53">
        <f>F126*I126</f>
        <v>0</v>
      </c>
      <c r="K126" s="35">
        <f t="shared" si="19"/>
        <v>0</v>
      </c>
      <c r="L126" s="17">
        <f>SUM(K126:K128)</f>
        <v>0</v>
      </c>
      <c r="M126" s="17">
        <f>L126/F126</f>
        <v>0</v>
      </c>
      <c r="N126" s="37"/>
      <c r="O126" s="244"/>
      <c r="P126" s="258"/>
    </row>
    <row r="127" spans="1:16" s="70" customFormat="1" ht="15.75" outlineLevel="1">
      <c r="A127" s="8"/>
      <c r="B127" s="8"/>
      <c r="C127" s="4" t="s">
        <v>145</v>
      </c>
      <c r="D127" s="31" t="s">
        <v>22</v>
      </c>
      <c r="E127" s="32">
        <v>1</v>
      </c>
      <c r="F127" s="33">
        <f>E127*F126</f>
        <v>1</v>
      </c>
      <c r="G127" s="201">
        <f aca="true" t="shared" si="29" ref="G127:G128">O127/$L$4</f>
        <v>0</v>
      </c>
      <c r="H127" s="54">
        <f>G127*F127</f>
        <v>0</v>
      </c>
      <c r="I127" s="221"/>
      <c r="J127" s="34"/>
      <c r="K127" s="52">
        <f t="shared" si="19"/>
        <v>0</v>
      </c>
      <c r="L127" s="61"/>
      <c r="M127" s="61"/>
      <c r="N127" s="37"/>
      <c r="O127" s="245"/>
      <c r="P127" s="259"/>
    </row>
    <row r="128" spans="1:16" s="70" customFormat="1" ht="10.8" thickBot="1">
      <c r="A128" s="46"/>
      <c r="B128" s="46"/>
      <c r="C128" s="43" t="s">
        <v>41</v>
      </c>
      <c r="D128" s="48"/>
      <c r="E128" s="49">
        <v>1</v>
      </c>
      <c r="F128" s="50">
        <f>E128*F126</f>
        <v>1</v>
      </c>
      <c r="G128" s="203">
        <f t="shared" si="29"/>
        <v>0</v>
      </c>
      <c r="H128" s="156">
        <f>G128*F128</f>
        <v>0</v>
      </c>
      <c r="I128" s="222"/>
      <c r="J128" s="51"/>
      <c r="K128" s="157">
        <f t="shared" si="19"/>
        <v>0</v>
      </c>
      <c r="L128" s="47"/>
      <c r="M128" s="47"/>
      <c r="N128" s="37"/>
      <c r="O128" s="246"/>
      <c r="P128" s="260"/>
    </row>
    <row r="129" spans="1:17" ht="10.8" thickBot="1">
      <c r="A129" s="133"/>
      <c r="B129" s="133"/>
      <c r="C129" s="73"/>
      <c r="D129" s="73"/>
      <c r="E129" s="73"/>
      <c r="F129" s="73"/>
      <c r="G129" s="204"/>
      <c r="H129" s="87">
        <f>SUM(H12:H128)</f>
        <v>0</v>
      </c>
      <c r="I129" s="223"/>
      <c r="J129" s="87">
        <f>SUM(J12:J128)</f>
        <v>0</v>
      </c>
      <c r="K129" s="89"/>
      <c r="L129" s="73"/>
      <c r="M129" s="73"/>
      <c r="N129" s="73"/>
      <c r="O129" s="211"/>
      <c r="P129" s="211"/>
      <c r="Q129" s="73"/>
    </row>
    <row r="130" spans="1:17" ht="10.8" thickBot="1">
      <c r="A130" s="133"/>
      <c r="B130" s="133"/>
      <c r="C130" s="73"/>
      <c r="D130" s="73"/>
      <c r="E130" s="73"/>
      <c r="F130" s="73"/>
      <c r="G130" s="205"/>
      <c r="H130" s="90" t="s">
        <v>40</v>
      </c>
      <c r="I130" s="224">
        <v>0</v>
      </c>
      <c r="J130" s="91"/>
      <c r="K130" s="92">
        <f>I130*H129</f>
        <v>0</v>
      </c>
      <c r="L130" s="73"/>
      <c r="M130" s="73"/>
      <c r="N130" s="73"/>
      <c r="O130" s="211"/>
      <c r="P130" s="211"/>
      <c r="Q130" s="73"/>
    </row>
    <row r="131" spans="1:17" ht="10.8" thickBot="1">
      <c r="A131" s="133"/>
      <c r="B131" s="133"/>
      <c r="C131" s="73"/>
      <c r="D131" s="73"/>
      <c r="E131" s="73"/>
      <c r="F131" s="73"/>
      <c r="G131" s="204"/>
      <c r="H131" s="88"/>
      <c r="I131" s="223"/>
      <c r="J131" s="88"/>
      <c r="K131" s="93"/>
      <c r="L131" s="73"/>
      <c r="M131" s="73"/>
      <c r="N131" s="73"/>
      <c r="O131" s="211"/>
      <c r="P131" s="211"/>
      <c r="Q131" s="73"/>
    </row>
    <row r="132" spans="1:17" ht="10.8" thickBot="1">
      <c r="A132" s="133"/>
      <c r="B132" s="133"/>
      <c r="C132" s="73"/>
      <c r="D132" s="73"/>
      <c r="E132" s="73"/>
      <c r="F132" s="73"/>
      <c r="G132" s="205"/>
      <c r="H132" s="91" t="s">
        <v>13</v>
      </c>
      <c r="I132" s="225"/>
      <c r="J132" s="91"/>
      <c r="K132" s="92">
        <f>SUM(K12:K131)</f>
        <v>0</v>
      </c>
      <c r="L132" s="73"/>
      <c r="M132" s="73"/>
      <c r="N132" s="73"/>
      <c r="O132" s="211"/>
      <c r="P132" s="211"/>
      <c r="Q132" s="73"/>
    </row>
    <row r="133" spans="1:17" ht="10.8" thickBot="1">
      <c r="A133" s="133"/>
      <c r="B133" s="133"/>
      <c r="C133" s="73"/>
      <c r="D133" s="73"/>
      <c r="E133" s="73"/>
      <c r="F133" s="73"/>
      <c r="G133" s="206"/>
      <c r="H133" s="94"/>
      <c r="I133" s="226"/>
      <c r="J133" s="94"/>
      <c r="K133" s="95"/>
      <c r="L133" s="73"/>
      <c r="M133" s="73"/>
      <c r="N133" s="73"/>
      <c r="O133" s="211"/>
      <c r="P133" s="211"/>
      <c r="Q133" s="73"/>
    </row>
    <row r="134" spans="1:17" ht="15.75">
      <c r="A134" s="133"/>
      <c r="B134" s="133"/>
      <c r="C134" s="73"/>
      <c r="D134" s="73"/>
      <c r="E134" s="73"/>
      <c r="F134" s="73"/>
      <c r="G134" s="207"/>
      <c r="H134" s="96" t="s">
        <v>15</v>
      </c>
      <c r="I134" s="227">
        <v>0</v>
      </c>
      <c r="J134" s="97"/>
      <c r="K134" s="98">
        <f>K132*I134</f>
        <v>0</v>
      </c>
      <c r="L134" s="73"/>
      <c r="M134" s="73"/>
      <c r="N134" s="73"/>
      <c r="O134" s="211"/>
      <c r="P134" s="211"/>
      <c r="Q134" s="73"/>
    </row>
    <row r="135" spans="1:17" ht="10.8" thickBot="1">
      <c r="A135" s="133"/>
      <c r="B135" s="133"/>
      <c r="C135" s="73"/>
      <c r="D135" s="73"/>
      <c r="E135" s="73"/>
      <c r="F135" s="73"/>
      <c r="G135" s="208"/>
      <c r="H135" s="99" t="s">
        <v>16</v>
      </c>
      <c r="I135" s="228"/>
      <c r="J135" s="20"/>
      <c r="K135" s="100">
        <f>K132+K134</f>
        <v>0</v>
      </c>
      <c r="L135" s="73"/>
      <c r="M135" s="73"/>
      <c r="N135" s="73"/>
      <c r="O135" s="211"/>
      <c r="P135" s="211"/>
      <c r="Q135" s="73"/>
    </row>
    <row r="136" spans="1:17" ht="10.8" thickBot="1">
      <c r="A136" s="133"/>
      <c r="B136" s="133"/>
      <c r="C136" s="73"/>
      <c r="D136" s="73"/>
      <c r="E136" s="73"/>
      <c r="F136" s="73"/>
      <c r="G136" s="209"/>
      <c r="H136" s="101"/>
      <c r="I136" s="229"/>
      <c r="J136" s="102"/>
      <c r="K136" s="103"/>
      <c r="L136" s="73"/>
      <c r="M136" s="73"/>
      <c r="N136" s="73"/>
      <c r="O136" s="211"/>
      <c r="P136" s="211"/>
      <c r="Q136" s="73"/>
    </row>
    <row r="137" spans="1:17" ht="15.75">
      <c r="A137" s="133"/>
      <c r="B137" s="133"/>
      <c r="C137" s="73"/>
      <c r="D137" s="73"/>
      <c r="E137" s="73"/>
      <c r="F137" s="73"/>
      <c r="G137" s="210"/>
      <c r="H137" s="96" t="s">
        <v>14</v>
      </c>
      <c r="I137" s="227">
        <v>0</v>
      </c>
      <c r="J137" s="97"/>
      <c r="K137" s="98">
        <f>K135*I137</f>
        <v>0</v>
      </c>
      <c r="L137" s="73"/>
      <c r="M137" s="73"/>
      <c r="N137" s="73"/>
      <c r="O137" s="211"/>
      <c r="P137" s="211"/>
      <c r="Q137" s="73"/>
    </row>
    <row r="138" spans="1:17" ht="10.8" thickBot="1">
      <c r="A138" s="133"/>
      <c r="B138" s="133"/>
      <c r="C138" s="73"/>
      <c r="D138" s="73"/>
      <c r="E138" s="73"/>
      <c r="F138" s="73"/>
      <c r="G138" s="208"/>
      <c r="H138" s="99" t="s">
        <v>16</v>
      </c>
      <c r="I138" s="228"/>
      <c r="J138" s="20"/>
      <c r="K138" s="100">
        <f>K135+K137</f>
        <v>0</v>
      </c>
      <c r="L138" s="73"/>
      <c r="M138" s="73"/>
      <c r="N138" s="73"/>
      <c r="O138" s="211"/>
      <c r="P138" s="211"/>
      <c r="Q138" s="73"/>
    </row>
    <row r="139" spans="1:17" ht="10.8" thickBot="1">
      <c r="A139" s="133"/>
      <c r="B139" s="133"/>
      <c r="C139" s="73"/>
      <c r="D139" s="73"/>
      <c r="E139" s="73"/>
      <c r="F139" s="73"/>
      <c r="G139" s="209"/>
      <c r="H139" s="101"/>
      <c r="I139" s="229"/>
      <c r="J139" s="102"/>
      <c r="K139" s="103"/>
      <c r="L139" s="73"/>
      <c r="M139" s="73"/>
      <c r="N139" s="73"/>
      <c r="O139" s="211"/>
      <c r="P139" s="211"/>
      <c r="Q139" s="73"/>
    </row>
    <row r="140" spans="1:17" ht="15.75">
      <c r="A140" s="133"/>
      <c r="B140" s="133"/>
      <c r="C140" s="73"/>
      <c r="D140" s="73"/>
      <c r="E140" s="73"/>
      <c r="F140" s="73"/>
      <c r="G140" s="210"/>
      <c r="H140" s="96" t="s">
        <v>17</v>
      </c>
      <c r="I140" s="227">
        <v>0</v>
      </c>
      <c r="J140" s="97"/>
      <c r="K140" s="98">
        <f>K138*I140</f>
        <v>0</v>
      </c>
      <c r="L140" s="73"/>
      <c r="M140" s="73"/>
      <c r="N140" s="73"/>
      <c r="O140" s="211"/>
      <c r="P140" s="211"/>
      <c r="Q140" s="73"/>
    </row>
    <row r="141" spans="1:17" ht="10.8" thickBot="1">
      <c r="A141" s="133"/>
      <c r="B141" s="133"/>
      <c r="C141" s="73"/>
      <c r="D141" s="73"/>
      <c r="E141" s="73"/>
      <c r="F141" s="73"/>
      <c r="G141" s="208"/>
      <c r="H141" s="99" t="s">
        <v>16</v>
      </c>
      <c r="I141" s="228"/>
      <c r="J141" s="20"/>
      <c r="K141" s="100">
        <f>K138+K140</f>
        <v>0</v>
      </c>
      <c r="L141" s="73"/>
      <c r="M141" s="73"/>
      <c r="N141" s="73"/>
      <c r="O141" s="211"/>
      <c r="P141" s="211"/>
      <c r="Q141" s="73"/>
    </row>
    <row r="142" spans="1:17" ht="10.8" thickBot="1">
      <c r="A142" s="133"/>
      <c r="B142" s="133"/>
      <c r="C142" s="73"/>
      <c r="D142" s="73"/>
      <c r="E142" s="73"/>
      <c r="F142" s="73"/>
      <c r="G142" s="209"/>
      <c r="H142" s="101"/>
      <c r="I142" s="229"/>
      <c r="J142" s="102"/>
      <c r="K142" s="103"/>
      <c r="L142" s="73"/>
      <c r="M142" s="73"/>
      <c r="N142" s="73"/>
      <c r="O142" s="211"/>
      <c r="P142" s="211"/>
      <c r="Q142" s="73"/>
    </row>
    <row r="143" spans="1:17" ht="15.75">
      <c r="A143" s="133"/>
      <c r="B143" s="133"/>
      <c r="C143" s="73"/>
      <c r="D143" s="73"/>
      <c r="E143" s="73"/>
      <c r="F143" s="73"/>
      <c r="G143" s="210"/>
      <c r="H143" s="104" t="s">
        <v>18</v>
      </c>
      <c r="I143" s="230">
        <v>0.18</v>
      </c>
      <c r="J143" s="97"/>
      <c r="K143" s="105">
        <f>K141*I143</f>
        <v>0</v>
      </c>
      <c r="L143" s="73"/>
      <c r="M143" s="73"/>
      <c r="N143" s="73"/>
      <c r="O143" s="211"/>
      <c r="P143" s="211"/>
      <c r="Q143" s="73"/>
    </row>
    <row r="144" spans="1:17" ht="10.8" thickBot="1">
      <c r="A144" s="133"/>
      <c r="B144" s="133"/>
      <c r="C144" s="73"/>
      <c r="D144" s="73"/>
      <c r="E144" s="73"/>
      <c r="F144" s="73"/>
      <c r="G144" s="208"/>
      <c r="H144" s="106" t="s">
        <v>19</v>
      </c>
      <c r="I144" s="228"/>
      <c r="J144" s="24"/>
      <c r="K144" s="107">
        <f>K141+K143</f>
        <v>0</v>
      </c>
      <c r="L144" s="73"/>
      <c r="M144" s="73"/>
      <c r="N144" s="73"/>
      <c r="O144" s="211"/>
      <c r="P144" s="211"/>
      <c r="Q144" s="73"/>
    </row>
    <row r="145" spans="1:17" ht="15.75">
      <c r="A145" s="133"/>
      <c r="B145" s="133"/>
      <c r="C145" s="73"/>
      <c r="D145" s="73"/>
      <c r="E145" s="73"/>
      <c r="F145" s="73"/>
      <c r="G145" s="211"/>
      <c r="H145" s="73"/>
      <c r="I145" s="211"/>
      <c r="J145" s="73"/>
      <c r="K145" s="73"/>
      <c r="L145" s="73"/>
      <c r="M145" s="73"/>
      <c r="N145" s="73"/>
      <c r="O145" s="211"/>
      <c r="P145" s="211"/>
      <c r="Q145" s="73"/>
    </row>
    <row r="146" spans="1:17" ht="15.75">
      <c r="A146" s="133"/>
      <c r="B146" s="133"/>
      <c r="C146" s="73"/>
      <c r="D146" s="73"/>
      <c r="E146" s="73"/>
      <c r="F146" s="73"/>
      <c r="G146" s="211"/>
      <c r="H146" s="73"/>
      <c r="I146" s="211"/>
      <c r="J146" s="73"/>
      <c r="K146" s="73"/>
      <c r="L146" s="73"/>
      <c r="M146" s="73"/>
      <c r="N146" s="73"/>
      <c r="O146" s="211"/>
      <c r="P146" s="211"/>
      <c r="Q146" s="73"/>
    </row>
  </sheetData>
  <sheetProtection algorithmName="SHA-512" hashValue="/NrNm8OGrEsoCxdJ282Z8ft3wuYW3rgOJEAYkJ1xAPCp+GtQL2FQnoJ6jC5UQx6zJEwW52ZUKTQUsQWkeT5UAw==" saltValue="RcW0910f3q9Vw81Mu0HoQQ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37E5-757E-40FC-9F7D-E6FF83D42F14}">
  <sheetPr>
    <tabColor rgb="FFFFFF00"/>
    <pageSetUpPr fitToPage="1"/>
  </sheetPr>
  <dimension ref="A1:LW57"/>
  <sheetViews>
    <sheetView zoomScaleSheetLayoutView="85" workbookViewId="0" topLeftCell="A9">
      <selection activeCell="M29" sqref="M29:M30"/>
    </sheetView>
  </sheetViews>
  <sheetFormatPr defaultColWidth="8.75390625" defaultRowHeight="15.75"/>
  <cols>
    <col min="1" max="1" width="4.375" style="134" customWidth="1"/>
    <col min="2" max="2" width="11.625" style="134" customWidth="1"/>
    <col min="3" max="3" width="22.375" style="72" customWidth="1"/>
    <col min="4" max="4" width="5.375" style="72" customWidth="1"/>
    <col min="5" max="6" width="9.25390625" style="72" customWidth="1"/>
    <col min="7" max="7" width="10.375" style="188" customWidth="1"/>
    <col min="8" max="8" width="10.00390625" style="72" customWidth="1"/>
    <col min="9" max="9" width="9.25390625" style="188" customWidth="1"/>
    <col min="10" max="10" width="10.875" style="72" customWidth="1"/>
    <col min="11" max="11" width="14.625" style="72" customWidth="1"/>
    <col min="12" max="12" width="10.375" style="72" customWidth="1"/>
    <col min="13" max="13" width="12.00390625" style="72" customWidth="1"/>
    <col min="14" max="14" width="4.125" style="72" customWidth="1"/>
    <col min="15" max="15" width="10.625" style="188" customWidth="1"/>
    <col min="16" max="16" width="9.625" style="188" customWidth="1"/>
    <col min="17" max="16384" width="8.75390625" style="72" customWidth="1"/>
  </cols>
  <sheetData>
    <row r="1" spans="1:17" ht="24" customHeight="1" thickBot="1">
      <c r="A1" s="70"/>
      <c r="B1" s="70"/>
      <c r="C1" s="176">
        <f>'3-APARTMENT TYPE 5'!C1</f>
        <v>0</v>
      </c>
      <c r="D1" s="177"/>
      <c r="E1" s="177"/>
      <c r="H1" s="73"/>
      <c r="I1" s="211"/>
      <c r="J1" s="16"/>
      <c r="K1" s="10"/>
      <c r="L1" s="16"/>
      <c r="M1" s="16"/>
      <c r="N1" s="57"/>
      <c r="O1" s="231"/>
      <c r="P1" s="231"/>
      <c r="Q1" s="73"/>
    </row>
    <row r="2" spans="1:17" ht="18.75" customHeight="1" thickBot="1">
      <c r="A2" s="178"/>
      <c r="B2" s="178" t="s">
        <v>71</v>
      </c>
      <c r="C2" s="178"/>
      <c r="D2" s="169"/>
      <c r="E2" s="55"/>
      <c r="F2" s="70"/>
      <c r="G2" s="189"/>
      <c r="H2" s="73"/>
      <c r="I2" s="212"/>
      <c r="J2" s="173" t="s">
        <v>9</v>
      </c>
      <c r="K2" s="182"/>
      <c r="L2" s="174"/>
      <c r="M2" s="73"/>
      <c r="N2" s="73"/>
      <c r="O2" s="211"/>
      <c r="P2" s="211"/>
      <c r="Q2" s="73"/>
    </row>
    <row r="3" spans="1:17" ht="10.8" thickBot="1">
      <c r="A3" s="56"/>
      <c r="B3" s="56"/>
      <c r="C3" s="59"/>
      <c r="D3" s="57"/>
      <c r="E3" s="59"/>
      <c r="F3" s="158"/>
      <c r="G3" s="190"/>
      <c r="H3" s="73"/>
      <c r="I3" s="211"/>
      <c r="J3" s="183" t="s">
        <v>11</v>
      </c>
      <c r="K3" s="77" t="s">
        <v>10</v>
      </c>
      <c r="L3" s="185" t="s">
        <v>12</v>
      </c>
      <c r="M3" s="73"/>
      <c r="N3" s="73"/>
      <c r="O3" s="211"/>
      <c r="P3" s="211"/>
      <c r="Q3" s="73"/>
    </row>
    <row r="4" spans="1:17" ht="10.8" thickBot="1">
      <c r="A4" s="70"/>
      <c r="B4" s="70"/>
      <c r="C4" s="74"/>
      <c r="D4" s="60"/>
      <c r="E4" s="59"/>
      <c r="F4" s="59"/>
      <c r="G4" s="190"/>
      <c r="H4" s="73"/>
      <c r="I4" s="211"/>
      <c r="J4" s="184">
        <f>K55</f>
        <v>0</v>
      </c>
      <c r="K4" s="187">
        <f>J4*L4</f>
        <v>0</v>
      </c>
      <c r="L4" s="186">
        <f>'3-APARTMENT TYPE 5'!L4</f>
        <v>2.45</v>
      </c>
      <c r="M4" s="73"/>
      <c r="N4" s="73"/>
      <c r="O4" s="211"/>
      <c r="P4" s="211"/>
      <c r="Q4" s="73"/>
    </row>
    <row r="5" spans="1:17" ht="15.75">
      <c r="A5" s="70"/>
      <c r="B5" s="70"/>
      <c r="C5" s="55"/>
      <c r="D5" s="60"/>
      <c r="E5" s="59"/>
      <c r="F5" s="59"/>
      <c r="G5" s="190"/>
      <c r="H5" s="73"/>
      <c r="I5" s="211"/>
      <c r="J5" s="63"/>
      <c r="K5" s="25"/>
      <c r="L5" s="12"/>
      <c r="M5" s="12"/>
      <c r="N5" s="57"/>
      <c r="O5" s="232"/>
      <c r="P5" s="247"/>
      <c r="Q5" s="73"/>
    </row>
    <row r="6" spans="1:17" ht="10.8" thickBot="1">
      <c r="A6" s="70"/>
      <c r="B6" s="70"/>
      <c r="C6" s="55"/>
      <c r="D6" s="108"/>
      <c r="E6" s="108"/>
      <c r="F6" s="56"/>
      <c r="G6" s="191"/>
      <c r="H6" s="75"/>
      <c r="I6" s="191"/>
      <c r="J6" s="16"/>
      <c r="K6" s="11"/>
      <c r="L6" s="63"/>
      <c r="M6" s="63"/>
      <c r="N6" s="42"/>
      <c r="O6" s="233"/>
      <c r="P6" s="233"/>
      <c r="Q6" s="73"/>
    </row>
    <row r="7" spans="1:17" ht="23.4" customHeight="1" thickBot="1">
      <c r="A7" s="181" t="s">
        <v>54</v>
      </c>
      <c r="B7" s="181" t="s">
        <v>140</v>
      </c>
      <c r="C7" s="163" t="s">
        <v>21</v>
      </c>
      <c r="D7" s="163" t="s">
        <v>22</v>
      </c>
      <c r="E7" s="165" t="s">
        <v>23</v>
      </c>
      <c r="F7" s="166"/>
      <c r="G7" s="192" t="s">
        <v>24</v>
      </c>
      <c r="H7" s="167"/>
      <c r="I7" s="213" t="s">
        <v>27</v>
      </c>
      <c r="J7" s="166"/>
      <c r="K7" s="168" t="s">
        <v>28</v>
      </c>
      <c r="L7" s="168" t="s">
        <v>31</v>
      </c>
      <c r="M7" s="168" t="s">
        <v>32</v>
      </c>
      <c r="N7" s="179"/>
      <c r="O7" s="234" t="s">
        <v>47</v>
      </c>
      <c r="P7" s="248" t="s">
        <v>48</v>
      </c>
      <c r="Q7" s="73"/>
    </row>
    <row r="8" spans="1:17" ht="21" thickBot="1">
      <c r="A8" s="180"/>
      <c r="B8" s="180"/>
      <c r="C8" s="172"/>
      <c r="D8" s="172"/>
      <c r="E8" s="67" t="s">
        <v>30</v>
      </c>
      <c r="F8" s="164" t="s">
        <v>26</v>
      </c>
      <c r="G8" s="193" t="s">
        <v>25</v>
      </c>
      <c r="H8" s="78" t="s">
        <v>26</v>
      </c>
      <c r="I8" s="214" t="s">
        <v>25</v>
      </c>
      <c r="J8" s="79" t="s">
        <v>26</v>
      </c>
      <c r="K8" s="175"/>
      <c r="L8" s="175"/>
      <c r="M8" s="175"/>
      <c r="N8" s="76"/>
      <c r="O8" s="235"/>
      <c r="P8" s="249"/>
      <c r="Q8" s="73"/>
    </row>
    <row r="9" spans="1:17" ht="10.8" thickBot="1">
      <c r="A9" s="68" t="s">
        <v>0</v>
      </c>
      <c r="B9" s="68" t="s">
        <v>37</v>
      </c>
      <c r="C9" s="68" t="s">
        <v>1</v>
      </c>
      <c r="D9" s="68" t="s">
        <v>2</v>
      </c>
      <c r="E9" s="68" t="s">
        <v>20</v>
      </c>
      <c r="F9" s="68" t="s">
        <v>3</v>
      </c>
      <c r="G9" s="194" t="s">
        <v>4</v>
      </c>
      <c r="H9" s="68" t="s">
        <v>5</v>
      </c>
      <c r="I9" s="194" t="s">
        <v>6</v>
      </c>
      <c r="J9" s="68" t="s">
        <v>7</v>
      </c>
      <c r="K9" s="68" t="s">
        <v>8</v>
      </c>
      <c r="L9" s="68" t="s">
        <v>51</v>
      </c>
      <c r="M9" s="68" t="s">
        <v>111</v>
      </c>
      <c r="N9" s="80"/>
      <c r="O9" s="236">
        <v>14</v>
      </c>
      <c r="P9" s="236">
        <v>15</v>
      </c>
      <c r="Q9" s="73"/>
    </row>
    <row r="10" spans="1:17" ht="10.8" thickBot="1">
      <c r="A10" s="66"/>
      <c r="B10" s="66"/>
      <c r="C10" s="62"/>
      <c r="D10" s="65"/>
      <c r="E10" s="66"/>
      <c r="F10" s="62"/>
      <c r="G10" s="195"/>
      <c r="H10" s="13"/>
      <c r="I10" s="195"/>
      <c r="J10" s="13"/>
      <c r="K10" s="13"/>
      <c r="L10" s="13"/>
      <c r="M10" s="13"/>
      <c r="N10" s="37"/>
      <c r="O10" s="237"/>
      <c r="P10" s="250"/>
      <c r="Q10" s="73"/>
    </row>
    <row r="11" spans="1:17" ht="19.5" customHeight="1" thickBot="1">
      <c r="A11" s="170" t="s">
        <v>207</v>
      </c>
      <c r="B11" s="170"/>
      <c r="C11" s="170"/>
      <c r="D11" s="170"/>
      <c r="E11" s="170"/>
      <c r="F11" s="170"/>
      <c r="G11" s="196"/>
      <c r="H11" s="170"/>
      <c r="I11" s="196"/>
      <c r="J11" s="170"/>
      <c r="K11" s="170"/>
      <c r="L11" s="170"/>
      <c r="M11" s="171"/>
      <c r="N11" s="58"/>
      <c r="O11" s="238"/>
      <c r="P11" s="251"/>
      <c r="Q11" s="73"/>
    </row>
    <row r="12" spans="1:335" s="117" customFormat="1" ht="12" customHeight="1">
      <c r="A12" s="109">
        <v>1</v>
      </c>
      <c r="B12" s="109"/>
      <c r="C12" s="110"/>
      <c r="D12" s="111"/>
      <c r="E12" s="112"/>
      <c r="F12" s="113"/>
      <c r="G12" s="197"/>
      <c r="H12" s="114"/>
      <c r="I12" s="215">
        <f>P12/$L$4</f>
        <v>0</v>
      </c>
      <c r="J12" s="114">
        <f>F12*I12</f>
        <v>0</v>
      </c>
      <c r="K12" s="114">
        <f>H12+J12</f>
        <v>0</v>
      </c>
      <c r="L12" s="115">
        <f>SUM(K12:K15)</f>
        <v>0</v>
      </c>
      <c r="M12" s="115" t="e">
        <f>L12/F12</f>
        <v>#DIV/0!</v>
      </c>
      <c r="N12" s="275"/>
      <c r="O12" s="239"/>
      <c r="P12" s="252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  <c r="IW12" s="118"/>
      <c r="IX12" s="118"/>
      <c r="IY12" s="118"/>
      <c r="IZ12" s="118"/>
      <c r="JA12" s="118"/>
      <c r="JB12" s="118"/>
      <c r="JC12" s="118"/>
      <c r="JD12" s="118"/>
      <c r="JE12" s="118"/>
      <c r="JF12" s="118"/>
      <c r="JG12" s="118"/>
      <c r="JH12" s="118"/>
      <c r="JI12" s="118"/>
      <c r="JJ12" s="118"/>
      <c r="JK12" s="118"/>
      <c r="JL12" s="118"/>
      <c r="JM12" s="118"/>
      <c r="JN12" s="118"/>
      <c r="JO12" s="118"/>
      <c r="JP12" s="118"/>
      <c r="JQ12" s="118"/>
      <c r="JR12" s="118"/>
      <c r="JS12" s="118"/>
      <c r="JT12" s="118"/>
      <c r="JU12" s="118"/>
      <c r="JV12" s="118"/>
      <c r="JW12" s="118"/>
      <c r="JX12" s="118"/>
      <c r="JY12" s="118"/>
      <c r="JZ12" s="118"/>
      <c r="KA12" s="118"/>
      <c r="KB12" s="118"/>
      <c r="KC12" s="118"/>
      <c r="KD12" s="118"/>
      <c r="KE12" s="118"/>
      <c r="KF12" s="118"/>
      <c r="KG12" s="118"/>
      <c r="KH12" s="118"/>
      <c r="KI12" s="118"/>
      <c r="KJ12" s="118"/>
      <c r="KK12" s="118"/>
      <c r="KL12" s="118"/>
      <c r="KM12" s="118"/>
      <c r="KN12" s="118"/>
      <c r="KO12" s="118"/>
      <c r="KP12" s="118"/>
      <c r="KQ12" s="118"/>
      <c r="KR12" s="118"/>
      <c r="KS12" s="118"/>
      <c r="KT12" s="118"/>
      <c r="KU12" s="118"/>
      <c r="KV12" s="118"/>
      <c r="KW12" s="118"/>
      <c r="KX12" s="118"/>
      <c r="KY12" s="118"/>
      <c r="KZ12" s="118"/>
      <c r="LA12" s="118"/>
      <c r="LB12" s="118"/>
      <c r="LC12" s="118"/>
      <c r="LD12" s="118"/>
      <c r="LE12" s="118"/>
      <c r="LF12" s="118"/>
      <c r="LG12" s="118"/>
      <c r="LH12" s="118"/>
      <c r="LI12" s="118"/>
      <c r="LJ12" s="118"/>
      <c r="LK12" s="118"/>
      <c r="LL12" s="118"/>
      <c r="LM12" s="118"/>
      <c r="LN12" s="118"/>
      <c r="LO12" s="118"/>
      <c r="LP12" s="118"/>
      <c r="LQ12" s="118"/>
      <c r="LR12" s="118"/>
      <c r="LS12" s="118"/>
      <c r="LT12" s="118"/>
      <c r="LU12" s="118"/>
      <c r="LV12" s="118"/>
      <c r="LW12" s="118"/>
    </row>
    <row r="13" spans="1:335" s="126" customFormat="1" ht="12" customHeight="1">
      <c r="A13" s="129"/>
      <c r="B13" s="129"/>
      <c r="C13" s="119"/>
      <c r="D13" s="120"/>
      <c r="E13" s="121"/>
      <c r="F13" s="122"/>
      <c r="G13" s="198">
        <f>O13/$L$4</f>
        <v>0</v>
      </c>
      <c r="H13" s="123">
        <f>F13*G13</f>
        <v>0</v>
      </c>
      <c r="I13" s="216"/>
      <c r="J13" s="123"/>
      <c r="K13" s="123">
        <f aca="true" t="shared" si="0" ref="K13:K19">H13+J13</f>
        <v>0</v>
      </c>
      <c r="L13" s="124"/>
      <c r="M13" s="124"/>
      <c r="N13" s="276"/>
      <c r="O13" s="240"/>
      <c r="P13" s="253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</row>
    <row r="14" spans="1:335" s="126" customFormat="1" ht="12" customHeight="1">
      <c r="A14" s="129"/>
      <c r="B14" s="129"/>
      <c r="C14" s="119"/>
      <c r="D14" s="120"/>
      <c r="E14" s="121"/>
      <c r="F14" s="122"/>
      <c r="G14" s="198">
        <f>O14/$L$4</f>
        <v>0</v>
      </c>
      <c r="H14" s="123">
        <f>F14*G14</f>
        <v>0</v>
      </c>
      <c r="I14" s="216"/>
      <c r="J14" s="123"/>
      <c r="K14" s="123">
        <f t="shared" si="0"/>
        <v>0</v>
      </c>
      <c r="L14" s="124"/>
      <c r="M14" s="124"/>
      <c r="N14" s="276"/>
      <c r="O14" s="240"/>
      <c r="P14" s="253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</row>
    <row r="15" spans="1:335" s="126" customFormat="1" ht="12" customHeight="1" thickBot="1">
      <c r="A15" s="130"/>
      <c r="B15" s="130"/>
      <c r="C15" s="127"/>
      <c r="D15" s="120"/>
      <c r="E15" s="121"/>
      <c r="F15" s="122"/>
      <c r="G15" s="198">
        <f>O15/$L$4</f>
        <v>0</v>
      </c>
      <c r="H15" s="123">
        <f>F15*G15</f>
        <v>0</v>
      </c>
      <c r="I15" s="216"/>
      <c r="J15" s="123"/>
      <c r="K15" s="123">
        <f t="shared" si="0"/>
        <v>0</v>
      </c>
      <c r="L15" s="128"/>
      <c r="M15" s="128"/>
      <c r="N15" s="276"/>
      <c r="O15" s="240"/>
      <c r="P15" s="253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</row>
    <row r="16" spans="1:16" s="70" customFormat="1" ht="12" customHeight="1">
      <c r="A16" s="86">
        <v>2</v>
      </c>
      <c r="B16" s="86"/>
      <c r="C16" s="41"/>
      <c r="D16" s="38"/>
      <c r="E16" s="5"/>
      <c r="F16" s="6"/>
      <c r="G16" s="199"/>
      <c r="H16" s="21"/>
      <c r="I16" s="217">
        <f>P16/$L$4</f>
        <v>0</v>
      </c>
      <c r="J16" s="21">
        <f>F16*I16</f>
        <v>0</v>
      </c>
      <c r="K16" s="14">
        <f t="shared" si="0"/>
        <v>0</v>
      </c>
      <c r="L16" s="27">
        <f>SUM(K16:K19)</f>
        <v>0</v>
      </c>
      <c r="M16" s="27" t="e">
        <f>L16/F16</f>
        <v>#DIV/0!</v>
      </c>
      <c r="N16" s="277"/>
      <c r="O16" s="239"/>
      <c r="P16" s="252"/>
    </row>
    <row r="17" spans="1:16" s="57" customFormat="1" ht="12" customHeight="1">
      <c r="A17" s="131"/>
      <c r="B17" s="131"/>
      <c r="C17" s="44"/>
      <c r="D17" s="39"/>
      <c r="E17" s="2"/>
      <c r="F17" s="3"/>
      <c r="G17" s="200">
        <f>O17/$L$4</f>
        <v>0</v>
      </c>
      <c r="H17" s="23">
        <f>F17*G17</f>
        <v>0</v>
      </c>
      <c r="I17" s="218"/>
      <c r="J17" s="23"/>
      <c r="K17" s="15">
        <f t="shared" si="0"/>
        <v>0</v>
      </c>
      <c r="L17" s="18"/>
      <c r="M17" s="18"/>
      <c r="N17" s="58"/>
      <c r="O17" s="240"/>
      <c r="P17" s="253"/>
    </row>
    <row r="18" spans="1:16" s="57" customFormat="1" ht="12" customHeight="1">
      <c r="A18" s="131"/>
      <c r="B18" s="131"/>
      <c r="C18" s="44"/>
      <c r="D18" s="39"/>
      <c r="E18" s="2"/>
      <c r="F18" s="3"/>
      <c r="G18" s="200">
        <f>O18/$L$4</f>
        <v>0</v>
      </c>
      <c r="H18" s="23">
        <f>F18*G18</f>
        <v>0</v>
      </c>
      <c r="I18" s="218"/>
      <c r="J18" s="23"/>
      <c r="K18" s="15">
        <f t="shared" si="0"/>
        <v>0</v>
      </c>
      <c r="L18" s="18"/>
      <c r="M18" s="18"/>
      <c r="N18" s="58"/>
      <c r="O18" s="240"/>
      <c r="P18" s="253"/>
    </row>
    <row r="19" spans="1:16" s="57" customFormat="1" ht="12" customHeight="1" thickBot="1">
      <c r="A19" s="132"/>
      <c r="B19" s="132"/>
      <c r="C19" s="44"/>
      <c r="D19" s="39"/>
      <c r="E19" s="2"/>
      <c r="F19" s="3"/>
      <c r="G19" s="200">
        <f>O19/$L$4</f>
        <v>0</v>
      </c>
      <c r="H19" s="23">
        <f>F19*G19</f>
        <v>0</v>
      </c>
      <c r="I19" s="218"/>
      <c r="J19" s="23"/>
      <c r="K19" s="15">
        <f t="shared" si="0"/>
        <v>0</v>
      </c>
      <c r="L19" s="19"/>
      <c r="M19" s="19"/>
      <c r="N19" s="58"/>
      <c r="O19" s="240"/>
      <c r="P19" s="253"/>
    </row>
    <row r="20" spans="1:16" s="70" customFormat="1" ht="12" customHeight="1">
      <c r="A20" s="86">
        <v>3</v>
      </c>
      <c r="B20" s="86"/>
      <c r="C20" s="41"/>
      <c r="D20" s="38"/>
      <c r="E20" s="5"/>
      <c r="F20" s="6"/>
      <c r="G20" s="199"/>
      <c r="H20" s="21"/>
      <c r="I20" s="217">
        <f>P20/$L$4</f>
        <v>0</v>
      </c>
      <c r="J20" s="21">
        <f>F20*I20</f>
        <v>0</v>
      </c>
      <c r="K20" s="14">
        <f aca="true" t="shared" si="1" ref="K20:K23">H20+J20</f>
        <v>0</v>
      </c>
      <c r="L20" s="27">
        <f>SUM(K20:K23)</f>
        <v>0</v>
      </c>
      <c r="M20" s="27" t="e">
        <f>L20/F20</f>
        <v>#DIV/0!</v>
      </c>
      <c r="N20" s="277"/>
      <c r="O20" s="239"/>
      <c r="P20" s="252"/>
    </row>
    <row r="21" spans="1:16" s="57" customFormat="1" ht="12" customHeight="1">
      <c r="A21" s="131"/>
      <c r="B21" s="131"/>
      <c r="C21" s="44"/>
      <c r="D21" s="39"/>
      <c r="E21" s="2"/>
      <c r="F21" s="3"/>
      <c r="G21" s="200">
        <f>O21/$L$4</f>
        <v>0</v>
      </c>
      <c r="H21" s="23">
        <f>F21*G21</f>
        <v>0</v>
      </c>
      <c r="I21" s="218"/>
      <c r="J21" s="23"/>
      <c r="K21" s="15">
        <f t="shared" si="1"/>
        <v>0</v>
      </c>
      <c r="L21" s="18"/>
      <c r="M21" s="18"/>
      <c r="N21" s="58"/>
      <c r="O21" s="240"/>
      <c r="P21" s="253"/>
    </row>
    <row r="22" spans="1:16" s="57" customFormat="1" ht="12" customHeight="1">
      <c r="A22" s="131"/>
      <c r="B22" s="131"/>
      <c r="C22" s="44"/>
      <c r="D22" s="39"/>
      <c r="E22" s="2"/>
      <c r="F22" s="3"/>
      <c r="G22" s="200">
        <f>O22/$L$4</f>
        <v>0</v>
      </c>
      <c r="H22" s="23">
        <f>F22*G22</f>
        <v>0</v>
      </c>
      <c r="I22" s="218"/>
      <c r="J22" s="23"/>
      <c r="K22" s="15">
        <f t="shared" si="1"/>
        <v>0</v>
      </c>
      <c r="L22" s="18"/>
      <c r="M22" s="18"/>
      <c r="N22" s="58"/>
      <c r="O22" s="240"/>
      <c r="P22" s="253"/>
    </row>
    <row r="23" spans="1:16" s="57" customFormat="1" ht="12" customHeight="1" thickBot="1">
      <c r="A23" s="132"/>
      <c r="B23" s="132"/>
      <c r="C23" s="44"/>
      <c r="D23" s="39"/>
      <c r="E23" s="2"/>
      <c r="F23" s="3"/>
      <c r="G23" s="200">
        <f>O23/$L$4</f>
        <v>0</v>
      </c>
      <c r="H23" s="23">
        <f>F23*G23</f>
        <v>0</v>
      </c>
      <c r="I23" s="218"/>
      <c r="J23" s="23"/>
      <c r="K23" s="15">
        <f t="shared" si="1"/>
        <v>0</v>
      </c>
      <c r="L23" s="19"/>
      <c r="M23" s="19"/>
      <c r="N23" s="58"/>
      <c r="O23" s="240"/>
      <c r="P23" s="253"/>
    </row>
    <row r="24" spans="1:335" s="117" customFormat="1" ht="12" customHeight="1">
      <c r="A24" s="109">
        <v>4</v>
      </c>
      <c r="B24" s="109"/>
      <c r="C24" s="110"/>
      <c r="D24" s="111"/>
      <c r="E24" s="112"/>
      <c r="F24" s="113"/>
      <c r="G24" s="197"/>
      <c r="H24" s="114"/>
      <c r="I24" s="215">
        <f>P24/$L$4</f>
        <v>0</v>
      </c>
      <c r="J24" s="114">
        <f>F24*I24</f>
        <v>0</v>
      </c>
      <c r="K24" s="114">
        <f>H24+J24</f>
        <v>0</v>
      </c>
      <c r="L24" s="115">
        <f>SUM(K24:K27)</f>
        <v>0</v>
      </c>
      <c r="M24" s="115" t="e">
        <f>L24/F24</f>
        <v>#DIV/0!</v>
      </c>
      <c r="N24" s="275"/>
      <c r="O24" s="239"/>
      <c r="P24" s="252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</row>
    <row r="25" spans="1:335" s="126" customFormat="1" ht="12" customHeight="1">
      <c r="A25" s="129"/>
      <c r="B25" s="129"/>
      <c r="C25" s="119"/>
      <c r="D25" s="120"/>
      <c r="E25" s="121"/>
      <c r="F25" s="122"/>
      <c r="G25" s="198">
        <f>O25/$L$4</f>
        <v>0</v>
      </c>
      <c r="H25" s="123">
        <f>F25*G25</f>
        <v>0</v>
      </c>
      <c r="I25" s="216"/>
      <c r="J25" s="123"/>
      <c r="K25" s="123">
        <f aca="true" t="shared" si="2" ref="K25:K35">H25+J25</f>
        <v>0</v>
      </c>
      <c r="L25" s="124"/>
      <c r="M25" s="124"/>
      <c r="N25" s="276"/>
      <c r="O25" s="240"/>
      <c r="P25" s="253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</row>
    <row r="26" spans="1:335" s="126" customFormat="1" ht="12" customHeight="1">
      <c r="A26" s="129"/>
      <c r="B26" s="129"/>
      <c r="C26" s="119"/>
      <c r="D26" s="120"/>
      <c r="E26" s="121"/>
      <c r="F26" s="122"/>
      <c r="G26" s="198">
        <f>O26/$L$4</f>
        <v>0</v>
      </c>
      <c r="H26" s="123">
        <f>F26*G26</f>
        <v>0</v>
      </c>
      <c r="I26" s="216"/>
      <c r="J26" s="123"/>
      <c r="K26" s="123">
        <f t="shared" si="2"/>
        <v>0</v>
      </c>
      <c r="L26" s="124"/>
      <c r="M26" s="124"/>
      <c r="N26" s="276"/>
      <c r="O26" s="240"/>
      <c r="P26" s="253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</row>
    <row r="27" spans="1:335" s="126" customFormat="1" ht="12" customHeight="1" thickBot="1">
      <c r="A27" s="130"/>
      <c r="B27" s="130"/>
      <c r="C27" s="127"/>
      <c r="D27" s="120"/>
      <c r="E27" s="121"/>
      <c r="F27" s="122"/>
      <c r="G27" s="198">
        <f>O27/$L$4</f>
        <v>0</v>
      </c>
      <c r="H27" s="123">
        <f>F27*G27</f>
        <v>0</v>
      </c>
      <c r="I27" s="216"/>
      <c r="J27" s="123"/>
      <c r="K27" s="123">
        <f t="shared" si="2"/>
        <v>0</v>
      </c>
      <c r="L27" s="128"/>
      <c r="M27" s="128"/>
      <c r="N27" s="276"/>
      <c r="O27" s="240"/>
      <c r="P27" s="253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18"/>
      <c r="IZ27" s="118"/>
      <c r="JA27" s="118"/>
      <c r="JB27" s="118"/>
      <c r="JC27" s="118"/>
      <c r="JD27" s="118"/>
      <c r="JE27" s="118"/>
      <c r="JF27" s="118"/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/>
      <c r="JV27" s="118"/>
      <c r="JW27" s="118"/>
      <c r="JX27" s="118"/>
      <c r="JY27" s="118"/>
      <c r="JZ27" s="118"/>
      <c r="KA27" s="118"/>
      <c r="KB27" s="118"/>
      <c r="KC27" s="118"/>
      <c r="KD27" s="118"/>
      <c r="KE27" s="118"/>
      <c r="KF27" s="118"/>
      <c r="KG27" s="118"/>
      <c r="KH27" s="118"/>
      <c r="KI27" s="118"/>
      <c r="KJ27" s="118"/>
      <c r="KK27" s="118"/>
      <c r="KL27" s="118"/>
      <c r="KM27" s="118"/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/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/>
      <c r="LU27" s="118"/>
      <c r="LV27" s="118"/>
      <c r="LW27" s="118"/>
    </row>
    <row r="28" spans="1:16" s="70" customFormat="1" ht="12" customHeight="1">
      <c r="A28" s="86">
        <v>5</v>
      </c>
      <c r="B28" s="86"/>
      <c r="C28" s="41"/>
      <c r="D28" s="38"/>
      <c r="E28" s="5"/>
      <c r="F28" s="6"/>
      <c r="G28" s="199"/>
      <c r="H28" s="21"/>
      <c r="I28" s="217">
        <f>P28/$L$4</f>
        <v>0</v>
      </c>
      <c r="J28" s="21">
        <f>F28*I28</f>
        <v>0</v>
      </c>
      <c r="K28" s="14">
        <f t="shared" si="2"/>
        <v>0</v>
      </c>
      <c r="L28" s="27">
        <f>SUM(K28:K31)</f>
        <v>0</v>
      </c>
      <c r="M28" s="27" t="e">
        <f>L28/F28</f>
        <v>#DIV/0!</v>
      </c>
      <c r="N28" s="277"/>
      <c r="O28" s="239"/>
      <c r="P28" s="252"/>
    </row>
    <row r="29" spans="1:16" s="57" customFormat="1" ht="12" customHeight="1">
      <c r="A29" s="131"/>
      <c r="B29" s="131"/>
      <c r="C29" s="44"/>
      <c r="D29" s="39"/>
      <c r="E29" s="2"/>
      <c r="F29" s="3"/>
      <c r="G29" s="200">
        <f>O29/$L$4</f>
        <v>0</v>
      </c>
      <c r="H29" s="23">
        <f>F29*G29</f>
        <v>0</v>
      </c>
      <c r="I29" s="218"/>
      <c r="J29" s="23"/>
      <c r="K29" s="15">
        <f t="shared" si="2"/>
        <v>0</v>
      </c>
      <c r="L29" s="18"/>
      <c r="M29" s="18"/>
      <c r="N29" s="58"/>
      <c r="O29" s="240"/>
      <c r="P29" s="253"/>
    </row>
    <row r="30" spans="1:16" s="57" customFormat="1" ht="12" customHeight="1">
      <c r="A30" s="131"/>
      <c r="B30" s="131"/>
      <c r="C30" s="44"/>
      <c r="D30" s="39"/>
      <c r="E30" s="2"/>
      <c r="F30" s="3"/>
      <c r="G30" s="200">
        <f>O30/$L$4</f>
        <v>0</v>
      </c>
      <c r="H30" s="23">
        <f>F30*G30</f>
        <v>0</v>
      </c>
      <c r="I30" s="218"/>
      <c r="J30" s="23"/>
      <c r="K30" s="15">
        <f t="shared" si="2"/>
        <v>0</v>
      </c>
      <c r="L30" s="18"/>
      <c r="M30" s="18"/>
      <c r="N30" s="58"/>
      <c r="O30" s="240"/>
      <c r="P30" s="253"/>
    </row>
    <row r="31" spans="1:16" s="57" customFormat="1" ht="12" customHeight="1" thickBot="1">
      <c r="A31" s="132"/>
      <c r="B31" s="132"/>
      <c r="C31" s="44"/>
      <c r="D31" s="39"/>
      <c r="E31" s="2"/>
      <c r="F31" s="3"/>
      <c r="G31" s="200">
        <f>O31/$L$4</f>
        <v>0</v>
      </c>
      <c r="H31" s="23">
        <f>F31*G31</f>
        <v>0</v>
      </c>
      <c r="I31" s="218"/>
      <c r="J31" s="23"/>
      <c r="K31" s="15">
        <f t="shared" si="2"/>
        <v>0</v>
      </c>
      <c r="L31" s="19"/>
      <c r="M31" s="19"/>
      <c r="N31" s="58"/>
      <c r="O31" s="240"/>
      <c r="P31" s="253"/>
    </row>
    <row r="32" spans="1:16" s="70" customFormat="1" ht="12" customHeight="1">
      <c r="A32" s="86">
        <v>6</v>
      </c>
      <c r="B32" s="86"/>
      <c r="C32" s="41"/>
      <c r="D32" s="38"/>
      <c r="E32" s="5"/>
      <c r="F32" s="6"/>
      <c r="G32" s="199"/>
      <c r="H32" s="21"/>
      <c r="I32" s="217">
        <f>P32/$L$4</f>
        <v>0</v>
      </c>
      <c r="J32" s="21">
        <f>F32*I32</f>
        <v>0</v>
      </c>
      <c r="K32" s="14">
        <f t="shared" si="2"/>
        <v>0</v>
      </c>
      <c r="L32" s="27">
        <f>SUM(K32:K35)</f>
        <v>0</v>
      </c>
      <c r="M32" s="27" t="e">
        <f>L32/F32</f>
        <v>#DIV/0!</v>
      </c>
      <c r="N32" s="277"/>
      <c r="O32" s="239"/>
      <c r="P32" s="252"/>
    </row>
    <row r="33" spans="1:16" s="57" customFormat="1" ht="12" customHeight="1">
      <c r="A33" s="131"/>
      <c r="B33" s="131"/>
      <c r="C33" s="44"/>
      <c r="D33" s="39"/>
      <c r="E33" s="2"/>
      <c r="F33" s="3"/>
      <c r="G33" s="200">
        <f>O33/$L$4</f>
        <v>0</v>
      </c>
      <c r="H33" s="23">
        <f>F33*G33</f>
        <v>0</v>
      </c>
      <c r="I33" s="218"/>
      <c r="J33" s="23"/>
      <c r="K33" s="15">
        <f t="shared" si="2"/>
        <v>0</v>
      </c>
      <c r="L33" s="18"/>
      <c r="M33" s="18"/>
      <c r="N33" s="58"/>
      <c r="O33" s="240"/>
      <c r="P33" s="253"/>
    </row>
    <row r="34" spans="1:16" s="57" customFormat="1" ht="12" customHeight="1">
      <c r="A34" s="131"/>
      <c r="B34" s="131"/>
      <c r="C34" s="44"/>
      <c r="D34" s="39"/>
      <c r="E34" s="2"/>
      <c r="F34" s="3"/>
      <c r="G34" s="200">
        <f>O34/$L$4</f>
        <v>0</v>
      </c>
      <c r="H34" s="23">
        <f>F34*G34</f>
        <v>0</v>
      </c>
      <c r="I34" s="218"/>
      <c r="J34" s="23"/>
      <c r="K34" s="15">
        <f t="shared" si="2"/>
        <v>0</v>
      </c>
      <c r="L34" s="18"/>
      <c r="M34" s="18"/>
      <c r="N34" s="58"/>
      <c r="O34" s="240"/>
      <c r="P34" s="253"/>
    </row>
    <row r="35" spans="1:16" s="57" customFormat="1" ht="12" customHeight="1" thickBot="1">
      <c r="A35" s="132"/>
      <c r="B35" s="132"/>
      <c r="C35" s="44"/>
      <c r="D35" s="39"/>
      <c r="E35" s="2"/>
      <c r="F35" s="3"/>
      <c r="G35" s="200">
        <f>O35/$L$4</f>
        <v>0</v>
      </c>
      <c r="H35" s="23">
        <f>F35*G35</f>
        <v>0</v>
      </c>
      <c r="I35" s="218"/>
      <c r="J35" s="23"/>
      <c r="K35" s="15">
        <f t="shared" si="2"/>
        <v>0</v>
      </c>
      <c r="L35" s="19"/>
      <c r="M35" s="19"/>
      <c r="N35" s="58"/>
      <c r="O35" s="240"/>
      <c r="P35" s="253"/>
    </row>
    <row r="36" spans="1:17" ht="12" customHeight="1">
      <c r="A36" s="69">
        <v>7</v>
      </c>
      <c r="B36" s="69"/>
      <c r="C36" s="41"/>
      <c r="D36" s="38"/>
      <c r="E36" s="5"/>
      <c r="F36" s="6"/>
      <c r="G36" s="199"/>
      <c r="H36" s="81"/>
      <c r="I36" s="217">
        <f>P36/$L$4</f>
        <v>0</v>
      </c>
      <c r="J36" s="21">
        <f>F36*I36</f>
        <v>0</v>
      </c>
      <c r="K36" s="21">
        <f>J36+H36</f>
        <v>0</v>
      </c>
      <c r="L36" s="27">
        <f>SUM(K36:K39)</f>
        <v>0</v>
      </c>
      <c r="M36" s="27" t="e">
        <f>L36/F36</f>
        <v>#DIV/0!</v>
      </c>
      <c r="N36" s="277"/>
      <c r="O36" s="215"/>
      <c r="P36" s="252"/>
      <c r="Q36" s="73"/>
    </row>
    <row r="37" spans="1:17" ht="12" customHeight="1">
      <c r="A37" s="9"/>
      <c r="B37" s="9"/>
      <c r="C37" s="44"/>
      <c r="D37" s="39"/>
      <c r="E37" s="2"/>
      <c r="F37" s="3"/>
      <c r="G37" s="200">
        <f>O37/$L$4</f>
        <v>0</v>
      </c>
      <c r="H37" s="23">
        <f>F37*G37</f>
        <v>0</v>
      </c>
      <c r="I37" s="218"/>
      <c r="J37" s="23"/>
      <c r="K37" s="15">
        <f>H37+J37</f>
        <v>0</v>
      </c>
      <c r="L37" s="18"/>
      <c r="M37" s="18"/>
      <c r="N37" s="58"/>
      <c r="O37" s="241"/>
      <c r="P37" s="254"/>
      <c r="Q37" s="73"/>
    </row>
    <row r="38" spans="1:17" ht="12" customHeight="1">
      <c r="A38" s="71"/>
      <c r="B38" s="71"/>
      <c r="C38" s="44"/>
      <c r="D38" s="39"/>
      <c r="E38" s="2"/>
      <c r="F38" s="3"/>
      <c r="G38" s="200">
        <f>O38/$L$4</f>
        <v>0</v>
      </c>
      <c r="H38" s="23">
        <f>F38*G38</f>
        <v>0</v>
      </c>
      <c r="I38" s="219"/>
      <c r="J38" s="22"/>
      <c r="K38" s="15">
        <f>H38+J38</f>
        <v>0</v>
      </c>
      <c r="L38" s="18"/>
      <c r="M38" s="18"/>
      <c r="N38" s="58"/>
      <c r="O38" s="241"/>
      <c r="P38" s="255"/>
      <c r="Q38" s="73"/>
    </row>
    <row r="39" spans="1:17" ht="12" customHeight="1" thickBot="1">
      <c r="A39" s="278"/>
      <c r="B39" s="278"/>
      <c r="C39" s="279"/>
      <c r="D39" s="280"/>
      <c r="E39" s="281"/>
      <c r="F39" s="282"/>
      <c r="G39" s="283">
        <f>O39/$L$4</f>
        <v>0</v>
      </c>
      <c r="H39" s="284">
        <f>F39*G39</f>
        <v>0</v>
      </c>
      <c r="I39" s="285"/>
      <c r="J39" s="286"/>
      <c r="K39" s="175">
        <f>H39+J39</f>
        <v>0</v>
      </c>
      <c r="L39" s="19"/>
      <c r="M39" s="19"/>
      <c r="N39" s="287"/>
      <c r="O39" s="288"/>
      <c r="P39" s="289"/>
      <c r="Q39" s="73"/>
    </row>
    <row r="40" spans="1:17" ht="10.8" thickBot="1">
      <c r="A40" s="133"/>
      <c r="B40" s="133"/>
      <c r="C40" s="73"/>
      <c r="D40" s="73"/>
      <c r="E40" s="73"/>
      <c r="F40" s="73"/>
      <c r="G40" s="204"/>
      <c r="H40" s="87">
        <f>SUM(H12:H39)</f>
        <v>0</v>
      </c>
      <c r="I40" s="223"/>
      <c r="J40" s="87">
        <f>SUM(J12:J39)</f>
        <v>0</v>
      </c>
      <c r="K40" s="89"/>
      <c r="L40" s="73"/>
      <c r="M40" s="73"/>
      <c r="N40" s="73"/>
      <c r="O40" s="211"/>
      <c r="P40" s="211"/>
      <c r="Q40" s="73"/>
    </row>
    <row r="41" spans="1:17" ht="10.8" thickBot="1">
      <c r="A41" s="133"/>
      <c r="B41" s="133"/>
      <c r="C41" s="73"/>
      <c r="D41" s="73"/>
      <c r="E41" s="73"/>
      <c r="F41" s="73"/>
      <c r="G41" s="205"/>
      <c r="H41" s="90" t="s">
        <v>40</v>
      </c>
      <c r="I41" s="224">
        <v>0</v>
      </c>
      <c r="J41" s="91"/>
      <c r="K41" s="92">
        <f>I41*H40</f>
        <v>0</v>
      </c>
      <c r="L41" s="73"/>
      <c r="M41" s="73"/>
      <c r="N41" s="73"/>
      <c r="O41" s="211"/>
      <c r="P41" s="211"/>
      <c r="Q41" s="73"/>
    </row>
    <row r="42" spans="1:17" ht="10.8" thickBot="1">
      <c r="A42" s="133"/>
      <c r="B42" s="133"/>
      <c r="C42" s="73"/>
      <c r="D42" s="73"/>
      <c r="E42" s="73"/>
      <c r="F42" s="73"/>
      <c r="G42" s="204"/>
      <c r="H42" s="88"/>
      <c r="I42" s="223"/>
      <c r="J42" s="88"/>
      <c r="K42" s="93"/>
      <c r="L42" s="73"/>
      <c r="M42" s="73"/>
      <c r="N42" s="73"/>
      <c r="O42" s="211"/>
      <c r="P42" s="211"/>
      <c r="Q42" s="73"/>
    </row>
    <row r="43" spans="1:17" ht="10.8" thickBot="1">
      <c r="A43" s="133"/>
      <c r="B43" s="133"/>
      <c r="C43" s="73"/>
      <c r="D43" s="73"/>
      <c r="E43" s="73"/>
      <c r="F43" s="73"/>
      <c r="G43" s="205"/>
      <c r="H43" s="91" t="s">
        <v>13</v>
      </c>
      <c r="I43" s="225"/>
      <c r="J43" s="91"/>
      <c r="K43" s="92">
        <f>SUM(K12:K42)</f>
        <v>0</v>
      </c>
      <c r="L43" s="73"/>
      <c r="M43" s="73"/>
      <c r="N43" s="73"/>
      <c r="O43" s="211"/>
      <c r="P43" s="211"/>
      <c r="Q43" s="73"/>
    </row>
    <row r="44" spans="1:17" ht="10.8" thickBot="1">
      <c r="A44" s="133"/>
      <c r="B44" s="133"/>
      <c r="C44" s="73"/>
      <c r="D44" s="73"/>
      <c r="E44" s="73"/>
      <c r="F44" s="73"/>
      <c r="G44" s="206"/>
      <c r="H44" s="94"/>
      <c r="I44" s="226"/>
      <c r="J44" s="94"/>
      <c r="K44" s="95"/>
      <c r="L44" s="73"/>
      <c r="M44" s="73"/>
      <c r="N44" s="73"/>
      <c r="O44" s="211"/>
      <c r="P44" s="211"/>
      <c r="Q44" s="73"/>
    </row>
    <row r="45" spans="1:17" ht="15.75">
      <c r="A45" s="133"/>
      <c r="B45" s="133"/>
      <c r="C45" s="73"/>
      <c r="D45" s="73"/>
      <c r="E45" s="73"/>
      <c r="F45" s="73"/>
      <c r="G45" s="207"/>
      <c r="H45" s="96" t="s">
        <v>15</v>
      </c>
      <c r="I45" s="227">
        <v>0</v>
      </c>
      <c r="J45" s="97"/>
      <c r="K45" s="98">
        <f>K43*I45</f>
        <v>0</v>
      </c>
      <c r="L45" s="73"/>
      <c r="M45" s="73"/>
      <c r="N45" s="73"/>
      <c r="O45" s="211"/>
      <c r="P45" s="211"/>
      <c r="Q45" s="73"/>
    </row>
    <row r="46" spans="1:17" ht="10.8" thickBot="1">
      <c r="A46" s="133"/>
      <c r="B46" s="133"/>
      <c r="C46" s="73"/>
      <c r="D46" s="73"/>
      <c r="E46" s="73"/>
      <c r="F46" s="73"/>
      <c r="G46" s="208"/>
      <c r="H46" s="99" t="s">
        <v>16</v>
      </c>
      <c r="I46" s="228"/>
      <c r="J46" s="20"/>
      <c r="K46" s="100">
        <f>K43+K45</f>
        <v>0</v>
      </c>
      <c r="L46" s="73"/>
      <c r="M46" s="73"/>
      <c r="N46" s="73"/>
      <c r="O46" s="211"/>
      <c r="P46" s="211"/>
      <c r="Q46" s="73"/>
    </row>
    <row r="47" spans="1:17" ht="10.8" thickBot="1">
      <c r="A47" s="133"/>
      <c r="B47" s="133"/>
      <c r="C47" s="73"/>
      <c r="D47" s="73"/>
      <c r="E47" s="73"/>
      <c r="F47" s="73"/>
      <c r="G47" s="209"/>
      <c r="H47" s="101"/>
      <c r="I47" s="229"/>
      <c r="J47" s="102"/>
      <c r="K47" s="103"/>
      <c r="L47" s="73"/>
      <c r="M47" s="73"/>
      <c r="N47" s="73"/>
      <c r="O47" s="211"/>
      <c r="P47" s="211"/>
      <c r="Q47" s="73"/>
    </row>
    <row r="48" spans="1:17" ht="15.75">
      <c r="A48" s="133"/>
      <c r="B48" s="133"/>
      <c r="C48" s="73"/>
      <c r="D48" s="73"/>
      <c r="E48" s="73"/>
      <c r="F48" s="73"/>
      <c r="G48" s="210"/>
      <c r="H48" s="96" t="s">
        <v>14</v>
      </c>
      <c r="I48" s="227">
        <v>0</v>
      </c>
      <c r="J48" s="97"/>
      <c r="K48" s="98">
        <f>K46*I48</f>
        <v>0</v>
      </c>
      <c r="L48" s="73"/>
      <c r="M48" s="73"/>
      <c r="N48" s="73"/>
      <c r="O48" s="211"/>
      <c r="P48" s="211"/>
      <c r="Q48" s="73"/>
    </row>
    <row r="49" spans="1:17" ht="10.8" thickBot="1">
      <c r="A49" s="133"/>
      <c r="B49" s="133"/>
      <c r="C49" s="73"/>
      <c r="D49" s="73"/>
      <c r="E49" s="73"/>
      <c r="F49" s="73"/>
      <c r="G49" s="208"/>
      <c r="H49" s="99" t="s">
        <v>16</v>
      </c>
      <c r="I49" s="228"/>
      <c r="J49" s="20"/>
      <c r="K49" s="100">
        <f>K46+K48</f>
        <v>0</v>
      </c>
      <c r="L49" s="73"/>
      <c r="M49" s="73"/>
      <c r="N49" s="73"/>
      <c r="O49" s="211"/>
      <c r="P49" s="211"/>
      <c r="Q49" s="73"/>
    </row>
    <row r="50" spans="1:17" ht="10.8" thickBot="1">
      <c r="A50" s="133"/>
      <c r="B50" s="133"/>
      <c r="C50" s="73"/>
      <c r="D50" s="73"/>
      <c r="E50" s="73"/>
      <c r="F50" s="73"/>
      <c r="G50" s="209"/>
      <c r="H50" s="101"/>
      <c r="I50" s="229"/>
      <c r="J50" s="102"/>
      <c r="K50" s="103"/>
      <c r="L50" s="73"/>
      <c r="M50" s="73"/>
      <c r="N50" s="73"/>
      <c r="O50" s="211"/>
      <c r="P50" s="211"/>
      <c r="Q50" s="73"/>
    </row>
    <row r="51" spans="1:17" ht="15.75">
      <c r="A51" s="133"/>
      <c r="B51" s="133"/>
      <c r="C51" s="73"/>
      <c r="D51" s="73"/>
      <c r="E51" s="73"/>
      <c r="F51" s="73"/>
      <c r="G51" s="210"/>
      <c r="H51" s="96" t="s">
        <v>17</v>
      </c>
      <c r="I51" s="227">
        <v>0</v>
      </c>
      <c r="J51" s="97"/>
      <c r="K51" s="98">
        <f>K49*I51</f>
        <v>0</v>
      </c>
      <c r="L51" s="73"/>
      <c r="M51" s="73"/>
      <c r="N51" s="73"/>
      <c r="O51" s="211"/>
      <c r="P51" s="211"/>
      <c r="Q51" s="73"/>
    </row>
    <row r="52" spans="1:17" ht="10.8" thickBot="1">
      <c r="A52" s="133"/>
      <c r="B52" s="133"/>
      <c r="C52" s="73"/>
      <c r="D52" s="73"/>
      <c r="E52" s="73"/>
      <c r="F52" s="73"/>
      <c r="G52" s="208"/>
      <c r="H52" s="99" t="s">
        <v>16</v>
      </c>
      <c r="I52" s="228"/>
      <c r="J52" s="20"/>
      <c r="K52" s="100">
        <f>K49+K51</f>
        <v>0</v>
      </c>
      <c r="L52" s="73"/>
      <c r="M52" s="73"/>
      <c r="N52" s="73"/>
      <c r="O52" s="211"/>
      <c r="P52" s="211"/>
      <c r="Q52" s="73"/>
    </row>
    <row r="53" spans="1:17" ht="10.8" thickBot="1">
      <c r="A53" s="133"/>
      <c r="B53" s="133"/>
      <c r="C53" s="73"/>
      <c r="D53" s="73"/>
      <c r="E53" s="73"/>
      <c r="F53" s="73"/>
      <c r="G53" s="209"/>
      <c r="H53" s="101"/>
      <c r="I53" s="229"/>
      <c r="J53" s="102"/>
      <c r="K53" s="103"/>
      <c r="L53" s="73"/>
      <c r="M53" s="73"/>
      <c r="N53" s="73"/>
      <c r="O53" s="211"/>
      <c r="P53" s="211"/>
      <c r="Q53" s="73"/>
    </row>
    <row r="54" spans="1:17" ht="15.75">
      <c r="A54" s="133"/>
      <c r="B54" s="133"/>
      <c r="C54" s="73"/>
      <c r="D54" s="73"/>
      <c r="E54" s="73"/>
      <c r="F54" s="73"/>
      <c r="G54" s="210"/>
      <c r="H54" s="104" t="s">
        <v>18</v>
      </c>
      <c r="I54" s="230">
        <v>0.18</v>
      </c>
      <c r="J54" s="97"/>
      <c r="K54" s="105">
        <f>K52*I54</f>
        <v>0</v>
      </c>
      <c r="L54" s="73"/>
      <c r="M54" s="73"/>
      <c r="N54" s="73"/>
      <c r="O54" s="211"/>
      <c r="P54" s="211"/>
      <c r="Q54" s="73"/>
    </row>
    <row r="55" spans="1:17" ht="10.8" thickBot="1">
      <c r="A55" s="133"/>
      <c r="B55" s="133"/>
      <c r="C55" s="73"/>
      <c r="D55" s="73"/>
      <c r="E55" s="73"/>
      <c r="F55" s="73"/>
      <c r="G55" s="208"/>
      <c r="H55" s="106" t="s">
        <v>19</v>
      </c>
      <c r="I55" s="228"/>
      <c r="J55" s="24"/>
      <c r="K55" s="107">
        <f>K52+K54</f>
        <v>0</v>
      </c>
      <c r="L55" s="73"/>
      <c r="M55" s="73"/>
      <c r="N55" s="73"/>
      <c r="O55" s="211"/>
      <c r="P55" s="211"/>
      <c r="Q55" s="73"/>
    </row>
    <row r="56" spans="1:17" ht="15.75">
      <c r="A56" s="133"/>
      <c r="B56" s="133"/>
      <c r="C56" s="73"/>
      <c r="D56" s="73"/>
      <c r="E56" s="73"/>
      <c r="F56" s="73"/>
      <c r="G56" s="211"/>
      <c r="H56" s="73"/>
      <c r="I56" s="211"/>
      <c r="J56" s="73"/>
      <c r="K56" s="73"/>
      <c r="L56" s="73"/>
      <c r="M56" s="73"/>
      <c r="N56" s="73"/>
      <c r="O56" s="211"/>
      <c r="P56" s="211"/>
      <c r="Q56" s="73"/>
    </row>
    <row r="57" spans="1:17" ht="15.75">
      <c r="A57" s="133"/>
      <c r="B57" s="133"/>
      <c r="C57" s="73"/>
      <c r="D57" s="73"/>
      <c r="E57" s="73"/>
      <c r="F57" s="73"/>
      <c r="G57" s="211"/>
      <c r="H57" s="73"/>
      <c r="I57" s="211"/>
      <c r="J57" s="73"/>
      <c r="K57" s="73"/>
      <c r="L57" s="73"/>
      <c r="M57" s="73"/>
      <c r="N57" s="73"/>
      <c r="O57" s="211"/>
      <c r="P57" s="211"/>
      <c r="Q57" s="73"/>
    </row>
  </sheetData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Nikoloz Chumburidze</cp:lastModifiedBy>
  <cp:lastPrinted>2015-10-27T14:29:30Z</cp:lastPrinted>
  <dcterms:created xsi:type="dcterms:W3CDTF">2013-10-10T07:32:43Z</dcterms:created>
  <dcterms:modified xsi:type="dcterms:W3CDTF">2018-07-09T17:30:15Z</dcterms:modified>
  <cp:category/>
  <cp:version/>
  <cp:contentType/>
  <cp:contentStatus/>
</cp:coreProperties>
</file>