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31" windowWidth="29040" windowHeight="15840" activeTab="0"/>
  </bookViews>
  <sheets>
    <sheet name="BOQ განფასება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MLZ1" localSheetId="0">#REF!</definedName>
    <definedName name="________MLZ1">#REF!</definedName>
    <definedName name="________MLZ2" localSheetId="0">#REF!</definedName>
    <definedName name="________MLZ2">#REF!</definedName>
    <definedName name="________MLZ3" localSheetId="0">#REF!</definedName>
    <definedName name="________MLZ3">#REF!</definedName>
    <definedName name="__usd2">'[1]Sayfa1'!$B$7</definedName>
    <definedName name="_1pi1_" localSheetId="0">#REF!</definedName>
    <definedName name="_1pi1_">#REF!</definedName>
    <definedName name="_xlnm._FilterDatabase" localSheetId="0" hidden="1">'BOQ განფასება'!$A$3:$K$77</definedName>
    <definedName name="_MLZ1" localSheetId="0">#REF!</definedName>
    <definedName name="_MLZ1">#REF!</definedName>
    <definedName name="_MLZ2" localSheetId="0">#REF!</definedName>
    <definedName name="_MLZ2">#REF!</definedName>
    <definedName name="_MLZ3" localSheetId="0">#REF!</definedName>
    <definedName name="_MLZ3">#REF!</definedName>
    <definedName name="_usd2">'[1]Sayfa1'!$B$7</definedName>
    <definedName name="ADB" localSheetId="0">#REF!</definedName>
    <definedName name="ADB">#REF!</definedName>
    <definedName name="ADBm" localSheetId="0">#REF!</definedName>
    <definedName name="ADBm">#REF!</definedName>
    <definedName name="AKG" localSheetId="0">#REF!</definedName>
    <definedName name="AKG">#REF!</definedName>
    <definedName name="AKGm" localSheetId="0">#REF!</definedName>
    <definedName name="AKGm">#REF!</definedName>
    <definedName name="al" localSheetId="0">#REF!</definedName>
    <definedName name="al">#REF!</definedName>
    <definedName name="ALLENHEATH" localSheetId="0">#REF!</definedName>
    <definedName name="ALLENHEATH">#REF!</definedName>
    <definedName name="ALLENHEATHm" localSheetId="0">#REF!</definedName>
    <definedName name="ALLENHEATHm">#REF!</definedName>
    <definedName name="AMX" localSheetId="0">#REF!</definedName>
    <definedName name="AMX">#REF!</definedName>
    <definedName name="AMXm" localSheetId="0">#REF!</definedName>
    <definedName name="AMXm">#REF!</definedName>
    <definedName name="ART" localSheetId="0">#REF!</definedName>
    <definedName name="ART">#REF!</definedName>
    <definedName name="ARTm" localSheetId="0">#REF!</definedName>
    <definedName name="ARTm">#REF!</definedName>
    <definedName name="BARCO" localSheetId="0">#REF!</definedName>
    <definedName name="BARCO">#REF!</definedName>
    <definedName name="BARCOm" localSheetId="0">#REF!</definedName>
    <definedName name="BARCOm">#REF!</definedName>
    <definedName name="BEHRİNGER" localSheetId="0">#REF!</definedName>
    <definedName name="BEHRİNGER">#REF!</definedName>
    <definedName name="BEHRİNGERm" localSheetId="0">#REF!</definedName>
    <definedName name="BEHRİNGERm">#REF!</definedName>
    <definedName name="BOSCH" localSheetId="0">#REF!</definedName>
    <definedName name="BOSCH">#REF!</definedName>
    <definedName name="BOSCHm" localSheetId="0">#REF!</definedName>
    <definedName name="BOSCHm">#REF!</definedName>
    <definedName name="BROADCAST" localSheetId="0">#REF!</definedName>
    <definedName name="BROADCAST">#REF!</definedName>
    <definedName name="BROADCASTm" localSheetId="0">#REF!</definedName>
    <definedName name="BROADCASTm">#REF!</definedName>
    <definedName name="BSS" localSheetId="0">#REF!</definedName>
    <definedName name="BSS">#REF!</definedName>
    <definedName name="BSSm" localSheetId="0">#REF!</definedName>
    <definedName name="BSSm">#REF!</definedName>
    <definedName name="CHF" localSheetId="0">#REF!</definedName>
    <definedName name="CHF">#REF!</definedName>
    <definedName name="CHRISTIE" localSheetId="0">#REF!</definedName>
    <definedName name="CHRISTIE">#REF!</definedName>
    <definedName name="CHRISTIEm" localSheetId="0">#REF!</definedName>
    <definedName name="CHRISTIEm">#REF!</definedName>
    <definedName name="COMPULITE" localSheetId="0">#REF!</definedName>
    <definedName name="COMPULITE">#REF!</definedName>
    <definedName name="COMPULITEm" localSheetId="0">#REF!</definedName>
    <definedName name="COMPULITEm">#REF!</definedName>
    <definedName name="CREATOR" localSheetId="0">#REF!</definedName>
    <definedName name="CREATOR">#REF!</definedName>
    <definedName name="CREATORm" localSheetId="0">#REF!</definedName>
    <definedName name="CREATORm">#REF!</definedName>
    <definedName name="CRESTRON" localSheetId="0">#REF!</definedName>
    <definedName name="CRESTRON">#REF!</definedName>
    <definedName name="CRESTRONm" localSheetId="0">#REF!</definedName>
    <definedName name="CRESTRONm">#REF!</definedName>
    <definedName name="CROWN" localSheetId="0">#REF!</definedName>
    <definedName name="CROWN">#REF!</definedName>
    <definedName name="CROWNm" localSheetId="0">#REF!</definedName>
    <definedName name="CROWNm">#REF!</definedName>
    <definedName name="data">'[2]database'!$B$4:$J$6188</definedName>
    <definedName name="dataa">'[2]database'!$B$4:$B$6188</definedName>
    <definedName name="DB" localSheetId="0">#REF!</definedName>
    <definedName name="DB">#REF!</definedName>
    <definedName name="DBm" localSheetId="0">#REF!</definedName>
    <definedName name="DBm">#REF!</definedName>
    <definedName name="DBX" localSheetId="0">#REF!</definedName>
    <definedName name="DBX">#REF!</definedName>
    <definedName name="DBXm" localSheetId="0">#REF!</definedName>
    <definedName name="DBXm">#REF!</definedName>
    <definedName name="de" localSheetId="0">#REF!</definedName>
    <definedName name="de">#REF!</definedName>
    <definedName name="DESISTI" localSheetId="0">#REF!</definedName>
    <definedName name="DESISTI">#REF!</definedName>
    <definedName name="DESISTIM" localSheetId="0">#REF!</definedName>
    <definedName name="DESISTIM">#REF!</definedName>
    <definedName name="DEXEL" localSheetId="0">#REF!</definedName>
    <definedName name="DEXEL">#REF!</definedName>
    <definedName name="DEXELm" localSheetId="0">#REF!</definedName>
    <definedName name="DEXELm">#REF!</definedName>
    <definedName name="DİĞEREURO" localSheetId="0">#REF!</definedName>
    <definedName name="DİĞEREURO">#REF!</definedName>
    <definedName name="DİĞEREUROm" localSheetId="0">#REF!</definedName>
    <definedName name="DİĞEREUROm">#REF!</definedName>
    <definedName name="DİĞERTL" localSheetId="0">#REF!</definedName>
    <definedName name="DİĞERTL">#REF!</definedName>
    <definedName name="DİĞERTLm" localSheetId="0">#REF!</definedName>
    <definedName name="DİĞERTLm">#REF!</definedName>
    <definedName name="DİĞERUSD" localSheetId="0">#REF!</definedName>
    <definedName name="DİĞERUSD">#REF!</definedName>
    <definedName name="DİĞERUSDm" localSheetId="0">#REF!</definedName>
    <definedName name="DİĞERUSDm">#REF!</definedName>
    <definedName name="DİNAKORD" localSheetId="0">#REF!</definedName>
    <definedName name="DİNAKORD">#REF!</definedName>
    <definedName name="DİNAKORDm" localSheetId="0">#REF!</definedName>
    <definedName name="DİNAKORDm">#REF!</definedName>
    <definedName name="dq" localSheetId="0">#REF!</definedName>
    <definedName name="dq">#REF!</definedName>
    <definedName name="ds" localSheetId="0">#REF!</definedName>
    <definedName name="ds">#REF!</definedName>
    <definedName name="DTS" localSheetId="0">#REF!</definedName>
    <definedName name="DTS">#REF!</definedName>
    <definedName name="DTSm" localSheetId="0">#REF!</definedName>
    <definedName name="DTSm">#REF!</definedName>
    <definedName name="e" localSheetId="0">#REF!</definedName>
    <definedName name="e">#REF!</definedName>
    <definedName name="EAW" localSheetId="0">#REF!</definedName>
    <definedName name="EAW">#REF!</definedName>
    <definedName name="EAWm" localSheetId="0">#REF!</definedName>
    <definedName name="EAWm">#REF!</definedName>
    <definedName name="ebc" localSheetId="0">#REF!</definedName>
    <definedName name="ebc">#REF!</definedName>
    <definedName name="ED" localSheetId="0">#REF!</definedName>
    <definedName name="ED">#REF!</definedName>
    <definedName name="egkn" localSheetId="0">#REF!</definedName>
    <definedName name="egkn">#REF!</definedName>
    <definedName name="eic" localSheetId="0">#REF!</definedName>
    <definedName name="eic">#REF!</definedName>
    <definedName name="eıkn" localSheetId="0">#REF!</definedName>
    <definedName name="eıkn">#REF!</definedName>
    <definedName name="EIKN1" localSheetId="0">#REF!</definedName>
    <definedName name="EIKN1">#REF!</definedName>
    <definedName name="em" localSheetId="0">#REF!</definedName>
    <definedName name="em">#REF!</definedName>
    <definedName name="emkn" localSheetId="0">#REF!</definedName>
    <definedName name="emkn">#REF!</definedName>
    <definedName name="EMKN1" localSheetId="0">#REF!</definedName>
    <definedName name="EMKN1">#REF!</definedName>
    <definedName name="ERTEKİN" localSheetId="0">#REF!</definedName>
    <definedName name="ERTEKİN">#REF!</definedName>
    <definedName name="ERTEKİNm" localSheetId="0">#REF!</definedName>
    <definedName name="ERTEKİNm">#REF!</definedName>
    <definedName name="es" localSheetId="0">#REF!</definedName>
    <definedName name="es">#REF!</definedName>
    <definedName name="euro">'[3]kur'!$C$1</definedName>
    <definedName name="euro2">'[1]Sayfa1'!$C$7</definedName>
    <definedName name="EXTRON" localSheetId="0">#REF!</definedName>
    <definedName name="EXTRON">#REF!</definedName>
    <definedName name="EXTRONm" localSheetId="0">#REF!</definedName>
    <definedName name="EXTRONm">#REF!</definedName>
    <definedName name="GBP" localSheetId="0">#REF!</definedName>
    <definedName name="GBP">#REF!</definedName>
    <definedName name="GM" localSheetId="0">#REF!</definedName>
    <definedName name="GM">#REF!</definedName>
    <definedName name="GMm" localSheetId="0">#REF!</definedName>
    <definedName name="GMm">#REF!</definedName>
    <definedName name="GRIVEN" localSheetId="0">#REF!</definedName>
    <definedName name="GRIVEN">#REF!</definedName>
    <definedName name="GRIVENm" localSheetId="0">#REF!</definedName>
    <definedName name="GRIVENm">#REF!</definedName>
    <definedName name="HIGHLINE" localSheetId="0">#REF!</definedName>
    <definedName name="HIGHLINE">#REF!</definedName>
    <definedName name="HIGHLINEm" localSheetId="0">#REF!</definedName>
    <definedName name="HIGHLINEm">#REF!</definedName>
    <definedName name="ILIGHT" localSheetId="0">#REF!</definedName>
    <definedName name="ILIGHT">#REF!</definedName>
    <definedName name="ILIGHTm" localSheetId="0">#REF!</definedName>
    <definedName name="ILIGHTm">#REF!</definedName>
    <definedName name="işç" localSheetId="0">#REF!</definedName>
    <definedName name="işç">#REF!</definedName>
    <definedName name="İŞÇ1" localSheetId="0">#REF!</definedName>
    <definedName name="İŞÇ1">#REF!</definedName>
    <definedName name="İŞÇB" localSheetId="0">#REF!</definedName>
    <definedName name="İŞÇB">#REF!</definedName>
    <definedName name="ıscı" localSheetId="0">#REF!</definedName>
    <definedName name="ıscı">#REF!</definedName>
    <definedName name="ISCI1" localSheetId="0">#REF!</definedName>
    <definedName name="ISCI1">#REF!</definedName>
    <definedName name="İŞÇK" localSheetId="0">#REF!</definedName>
    <definedName name="İŞÇK">#REF!</definedName>
    <definedName name="JBL" localSheetId="0">#REF!</definedName>
    <definedName name="JBL">#REF!</definedName>
    <definedName name="JBLm" localSheetId="0">#REF!</definedName>
    <definedName name="JBLm">#REF!</definedName>
    <definedName name="js" localSheetId="0">#REF!</definedName>
    <definedName name="js">#REF!</definedName>
    <definedName name="K" localSheetId="0">#REF!</definedName>
    <definedName name="K">#REF!</definedName>
    <definedName name="KK" localSheetId="0">#REF!</definedName>
    <definedName name="KK">#REF!</definedName>
    <definedName name="KLOTZ" localSheetId="0">#REF!</definedName>
    <definedName name="KLOTZ">#REF!</definedName>
    <definedName name="KLOTZm" localSheetId="0">#REF!</definedName>
    <definedName name="KLOTZm">#REF!</definedName>
    <definedName name="KONIGMEYER" localSheetId="0">#REF!</definedName>
    <definedName name="KONIGMEYER">#REF!</definedName>
    <definedName name="KONIGMEYERM" localSheetId="0">#REF!</definedName>
    <definedName name="KONIGMEYERM">#REF!</definedName>
    <definedName name="KRAMER" localSheetId="0">#REF!</definedName>
    <definedName name="KRAMER">#REF!</definedName>
    <definedName name="KRAMERm" localSheetId="0">#REF!</definedName>
    <definedName name="KRAMERm">#REF!</definedName>
    <definedName name="ks" localSheetId="0">#REF!</definedName>
    <definedName name="ks">#REF!</definedName>
    <definedName name="leg" localSheetId="0">#REF!</definedName>
    <definedName name="leg">#REF!</definedName>
    <definedName name="LEXICON" localSheetId="0">#REF!</definedName>
    <definedName name="LEXICON">#REF!</definedName>
    <definedName name="LEXICONm" localSheetId="0">#REF!</definedName>
    <definedName name="LEXICONm">#REF!</definedName>
    <definedName name="lg">'[4]ANALIZ'!$D$281</definedName>
    <definedName name="LITEC" localSheetId="0">#REF!</definedName>
    <definedName name="LITEC">#REF!</definedName>
    <definedName name="LITECm" localSheetId="0">#REF!</definedName>
    <definedName name="LITECm">#REF!</definedName>
    <definedName name="LOOKAB" localSheetId="0">#REF!</definedName>
    <definedName name="LOOKAB">#REF!</definedName>
    <definedName name="LOOKABm" localSheetId="0">#REF!</definedName>
    <definedName name="LOOKABm">#REF!</definedName>
    <definedName name="LSC" localSheetId="0">#REF!</definedName>
    <definedName name="LSC">#REF!</definedName>
    <definedName name="LSCm" localSheetId="0">#REF!</definedName>
    <definedName name="LSCm">#REF!</definedName>
    <definedName name="MALIGHTING" localSheetId="0">#REF!</definedName>
    <definedName name="MALIGHTING">#REF!</definedName>
    <definedName name="MALIGHTINGm" localSheetId="0">#REF!</definedName>
    <definedName name="MALIGHTINGm">#REF!</definedName>
    <definedName name="MANFROTTO" localSheetId="0">#REF!</definedName>
    <definedName name="MANFROTTO">#REF!</definedName>
    <definedName name="MANFROTTOm" localSheetId="0">#REF!</definedName>
    <definedName name="MANFROTTOm">#REF!</definedName>
    <definedName name="mhc" localSheetId="0">#REF!</definedName>
    <definedName name="mhc">#REF!</definedName>
    <definedName name="mlz" localSheetId="0">#REF!</definedName>
    <definedName name="mlz">#REF!</definedName>
    <definedName name="MLZCHIL" localSheetId="0">#REF!</definedName>
    <definedName name="MLZCHIL">#REF!</definedName>
    <definedName name="MLZCON" localSheetId="0">#REF!</definedName>
    <definedName name="MLZCON">#REF!</definedName>
    <definedName name="MLZCON1" localSheetId="0">#REF!</definedName>
    <definedName name="MLZCON1">#REF!</definedName>
    <definedName name="MLZCON2" localSheetId="0">#REF!</definedName>
    <definedName name="MLZCON2">#REF!</definedName>
    <definedName name="MLZCON3" localSheetId="0">#REF!</definedName>
    <definedName name="MLZCON3">#REF!</definedName>
    <definedName name="mlzfc" localSheetId="0">#REF!</definedName>
    <definedName name="mlzfc">#REF!</definedName>
    <definedName name="NEUTRIK" localSheetId="0">#REF!</definedName>
    <definedName name="NEUTRIK">#REF!</definedName>
    <definedName name="NEUTRIKm" localSheetId="0">#REF!</definedName>
    <definedName name="NEUTRIKm">#REF!</definedName>
    <definedName name="OSRAM" localSheetId="0">#REF!</definedName>
    <definedName name="OSRAM">#REF!</definedName>
    <definedName name="OSRAMm" localSheetId="0">#REF!</definedName>
    <definedName name="OSRAMm">#REF!</definedName>
    <definedName name="P" localSheetId="0">#REF!</definedName>
    <definedName name="P">#REF!</definedName>
    <definedName name="PANASONICCCTV" localSheetId="0">#REF!</definedName>
    <definedName name="PANASONICCCTV">#REF!</definedName>
    <definedName name="PANASONICCCTVm" localSheetId="0">#REF!</definedName>
    <definedName name="PANASONICCCTVm">#REF!</definedName>
    <definedName name="PEAVEY" localSheetId="0">#REF!</definedName>
    <definedName name="PEAVEY">#REF!</definedName>
    <definedName name="PEAVEYm" localSheetId="0">#REF!</definedName>
    <definedName name="PEAVEYm">#REF!</definedName>
    <definedName name="PHILIPS" localSheetId="0">#REF!</definedName>
    <definedName name="PHILIPS">#REF!</definedName>
    <definedName name="PHILIPSm" localSheetId="0">#REF!</definedName>
    <definedName name="PHILIPSm">#REF!</definedName>
    <definedName name="pi" localSheetId="0">#REF!</definedName>
    <definedName name="pi">#REF!</definedName>
    <definedName name="pimh" localSheetId="0">#REF!</definedName>
    <definedName name="pimh">#REF!</definedName>
    <definedName name="PIONEEREV" localSheetId="0">#REF!</definedName>
    <definedName name="PIONEEREV">#REF!</definedName>
    <definedName name="PIONEEREVm" localSheetId="0">#REF!</definedName>
    <definedName name="PIONEEREVm">#REF!</definedName>
    <definedName name="PIONEERPRO" localSheetId="0">#REF!</definedName>
    <definedName name="PIONEERPRO">#REF!</definedName>
    <definedName name="PIONEERPROm" localSheetId="0">#REF!</definedName>
    <definedName name="PIONEERPROm">#REF!</definedName>
    <definedName name="pixh" localSheetId="0">#REF!</definedName>
    <definedName name="pixh">#REF!</definedName>
    <definedName name="pixhf" localSheetId="0">#REF!</definedName>
    <definedName name="pixhf">#REF!</definedName>
    <definedName name="piya" localSheetId="0">#REF!</definedName>
    <definedName name="piya">#REF!</definedName>
    <definedName name="PÖTV" localSheetId="0">#REF!</definedName>
    <definedName name="PÖTV">#REF!</definedName>
    <definedName name="QSC" localSheetId="0">#REF!</definedName>
    <definedName name="QSC">#REF!</definedName>
    <definedName name="QSCm" localSheetId="0">#REF!</definedName>
    <definedName name="QSCm">#REF!</definedName>
    <definedName name="RACKCASE" localSheetId="0">#REF!</definedName>
    <definedName name="RACKCASE">#REF!</definedName>
    <definedName name="RACKCASEm" localSheetId="0">#REF!</definedName>
    <definedName name="RACKCASEm">#REF!</definedName>
    <definedName name="RCF" localSheetId="0">#REF!</definedName>
    <definedName name="RCF">#REF!</definedName>
    <definedName name="RCFm" localSheetId="0">#REF!</definedName>
    <definedName name="RCFm">#REF!</definedName>
    <definedName name="rcs" localSheetId="0">#REF!</definedName>
    <definedName name="rcs">#REF!</definedName>
    <definedName name="referans">'[2]referans'!$A$2:$A$416</definedName>
    <definedName name="referans1">'[2]referans'!$A$2:$B$416</definedName>
    <definedName name="RKD" localSheetId="0">#REF!</definedName>
    <definedName name="RKD">#REF!</definedName>
    <definedName name="RKDm" localSheetId="0">#REF!</definedName>
    <definedName name="RKDm">#REF!</definedName>
    <definedName name="RSAUDIO" localSheetId="0">#REF!</definedName>
    <definedName name="RSAUDIO">#REF!</definedName>
    <definedName name="RSAUDIOm" localSheetId="0">#REF!</definedName>
    <definedName name="RSAUDIOm">#REF!</definedName>
    <definedName name="s" localSheetId="0">#REF!</definedName>
    <definedName name="s">#REF!</definedName>
    <definedName name="SAMSUNGCCTV" localSheetId="0">#REF!</definedName>
    <definedName name="SAMSUNGCCTV">#REF!</definedName>
    <definedName name="SAMSUNGCCTVm" localSheetId="0">#REF!</definedName>
    <definedName name="SAMSUNGCCTVm">#REF!</definedName>
    <definedName name="SANYO" localSheetId="0">#REF!</definedName>
    <definedName name="SANYO">#REF!</definedName>
    <definedName name="SANYOCCTV" localSheetId="0">#REF!</definedName>
    <definedName name="SANYOCCTV">#REF!</definedName>
    <definedName name="SANYOCCTVm" localSheetId="0">#REF!</definedName>
    <definedName name="SANYOCCTVm">#REF!</definedName>
    <definedName name="SANYOm" localSheetId="0">#REF!</definedName>
    <definedName name="SANYOm">#REF!</definedName>
    <definedName name="sc" localSheetId="0">#REF!</definedName>
    <definedName name="sc">#REF!</definedName>
    <definedName name="sch">'[5]ANALIZ'!$D$280</definedName>
    <definedName name="SCREENLINE" localSheetId="0">#REF!</definedName>
    <definedName name="SCREENLINE">#REF!</definedName>
    <definedName name="SCREENLINEm" localSheetId="0">#REF!</definedName>
    <definedName name="SCREENLINEm">#REF!</definedName>
    <definedName name="SENNHEISER" localSheetId="0">#REF!</definedName>
    <definedName name="SENNHEISER">#REF!</definedName>
    <definedName name="SENNHEISERm" localSheetId="0">#REF!</definedName>
    <definedName name="SENNHEISERm">#REF!</definedName>
    <definedName name="SFR">'[6]KUR'!$F$1</definedName>
    <definedName name="SGM" localSheetId="0">#REF!</definedName>
    <definedName name="SGM">#REF!</definedName>
    <definedName name="SGMm" localSheetId="0">#REF!</definedName>
    <definedName name="SGMm">#REF!</definedName>
    <definedName name="SHARP" localSheetId="0">#REF!</definedName>
    <definedName name="SHARP">#REF!</definedName>
    <definedName name="SHARPm" localSheetId="0">#REF!</definedName>
    <definedName name="SHARPm">#REF!</definedName>
    <definedName name="SHURE" localSheetId="0">#REF!</definedName>
    <definedName name="SHURE">#REF!</definedName>
    <definedName name="SHUREm" localSheetId="0">#REF!</definedName>
    <definedName name="SHUREm">#REF!</definedName>
    <definedName name="SOFİTA" localSheetId="0">#REF!</definedName>
    <definedName name="SOFİTA">#REF!</definedName>
    <definedName name="SOFİTAm" localSheetId="0">#REF!</definedName>
    <definedName name="SOFİTAm">#REF!</definedName>
    <definedName name="SONYBROADCAST" localSheetId="0">#REF!</definedName>
    <definedName name="SONYBROADCAST">#REF!</definedName>
    <definedName name="SONYBROADCASTm" localSheetId="0">#REF!</definedName>
    <definedName name="SONYBROADCASTm">#REF!</definedName>
    <definedName name="SONYEV" localSheetId="0">#REF!</definedName>
    <definedName name="SONYEV">#REF!</definedName>
    <definedName name="SONYEVm" localSheetId="0">#REF!</definedName>
    <definedName name="SONYEVm">#REF!</definedName>
    <definedName name="SÖTV" localSheetId="0">#REF!</definedName>
    <definedName name="SÖTV">#REF!</definedName>
    <definedName name="SOUNDCRACFT" localSheetId="0">#REF!</definedName>
    <definedName name="SOUNDCRACFT">#REF!</definedName>
    <definedName name="SOUNDCRACFTm" localSheetId="0">#REF!</definedName>
    <definedName name="SOUNDCRACFTm">#REF!</definedName>
    <definedName name="STR" localSheetId="0">#REF!</definedName>
    <definedName name="STR">#REF!</definedName>
    <definedName name="STUDER" localSheetId="0">#REF!</definedName>
    <definedName name="STUDER">#REF!</definedName>
    <definedName name="STUDERm" localSheetId="0">#REF!</definedName>
    <definedName name="STUDERm">#REF!</definedName>
    <definedName name="SYSTEMSENSOR" localSheetId="0">#REF!</definedName>
    <definedName name="SYSTEMSENSOR">#REF!</definedName>
    <definedName name="SYSTEMSENSORM" localSheetId="0">#REF!</definedName>
    <definedName name="SYSTEMSENSORM">#REF!</definedName>
    <definedName name="t" localSheetId="0">#REF!</definedName>
    <definedName name="t">#REF!</definedName>
    <definedName name="TASCAM" localSheetId="0">#REF!</definedName>
    <definedName name="TASCAM">#REF!</definedName>
    <definedName name="TASCAMm" localSheetId="0">#REF!</definedName>
    <definedName name="TASCAMm">#REF!</definedName>
    <definedName name="TEKNİK" localSheetId="0">#REF!</definedName>
    <definedName name="TEKNİK">#REF!</definedName>
    <definedName name="TEKNİKm" localSheetId="0">#REF!</definedName>
    <definedName name="TEKNİKm">#REF!</definedName>
    <definedName name="TELEVIC" localSheetId="0">#REF!</definedName>
    <definedName name="TELEVIC">#REF!</definedName>
    <definedName name="TELEVICm" localSheetId="0">#REF!</definedName>
    <definedName name="TELEVICm">#REF!</definedName>
    <definedName name="TL" localSheetId="0">#REF!</definedName>
    <definedName name="TL">#REF!</definedName>
    <definedName name="TOA" localSheetId="0">#REF!</definedName>
    <definedName name="TOA">#REF!</definedName>
    <definedName name="TOAm" localSheetId="0">#REF!</definedName>
    <definedName name="TOAm">#REF!</definedName>
    <definedName name="u" localSheetId="0">#REF!</definedName>
    <definedName name="u">#REF!</definedName>
    <definedName name="ubc" localSheetId="0">#REF!</definedName>
    <definedName name="ubc">#REF!</definedName>
    <definedName name="UD" localSheetId="0">#REF!</definedName>
    <definedName name="UD">#REF!</definedName>
    <definedName name="usd">'[3]kur'!$B$1</definedName>
    <definedName name="Y3K" localSheetId="0">#REF!</definedName>
    <definedName name="Y3K">#REF!</definedName>
    <definedName name="Y3Km" localSheetId="0">#REF!</definedName>
    <definedName name="Y3Km">#REF!</definedName>
    <definedName name="ZECK" localSheetId="0">#REF!</definedName>
    <definedName name="ZECK">#REF!</definedName>
    <definedName name="ZECKm" localSheetId="0">#REF!</definedName>
    <definedName name="ZECK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<sst xmlns="http://schemas.openxmlformats.org/spreadsheetml/2006/main" count="248" uniqueCount="125">
  <si>
    <t>N</t>
  </si>
  <si>
    <t>სამუშაოების ჩამონათვალი</t>
  </si>
  <si>
    <t>განზ.</t>
  </si>
  <si>
    <t>რა-ბა.</t>
  </si>
  <si>
    <t>მასალა</t>
  </si>
  <si>
    <t>მონტაჟი</t>
  </si>
  <si>
    <t>ჯამი:</t>
  </si>
  <si>
    <t>მწარმოებელი</t>
  </si>
  <si>
    <t>კომენტარი</t>
  </si>
  <si>
    <t>ერთ.ფასი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</si>
  <si>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</si>
  <si>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</si>
  <si>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</si>
  <si>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</si>
  <si>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</si>
  <si>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</si>
  <si>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</si>
  <si>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</si>
  <si>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</si>
  <si>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</si>
  <si>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</si>
  <si>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გენერატორი</t>
  </si>
  <si>
    <r>
      <rPr>
        <sz val="10"/>
        <rFont val="Menlo Regular"/>
        <family val="2"/>
      </rPr>
      <t>დიზელ</t>
    </r>
    <r>
      <rPr>
        <sz val="10"/>
        <rFont val="Calibri"/>
        <family val="2"/>
      </rPr>
      <t>-</t>
    </r>
    <r>
      <rPr>
        <sz val="10"/>
        <rFont val="Menlo Regular"/>
        <family val="2"/>
      </rPr>
      <t>გენერატორი</t>
    </r>
    <r>
      <rPr>
        <sz val="10"/>
        <rFont val="Calibri"/>
        <family val="2"/>
      </rPr>
      <t xml:space="preserve"> 60 </t>
    </r>
    <r>
      <rPr>
        <sz val="10"/>
        <rFont val="Menlo Regular"/>
        <family val="2"/>
      </rPr>
      <t>კვა</t>
    </r>
    <r>
      <rPr>
        <sz val="10"/>
        <rFont val="Calibri"/>
        <family val="2"/>
      </rPr>
      <t xml:space="preserve"> </t>
    </r>
    <r>
      <rPr>
        <sz val="10"/>
        <rFont val="Menlo Regular"/>
        <family val="2"/>
      </rPr>
      <t>სიმძლავრის</t>
    </r>
    <r>
      <rPr>
        <sz val="10"/>
        <rFont val="Calibri"/>
        <family val="2"/>
      </rPr>
      <t xml:space="preserve">, </t>
    </r>
    <r>
      <rPr>
        <sz val="10"/>
        <rFont val="Menlo Regular"/>
        <family val="2"/>
      </rPr>
      <t>მაყუჩი</t>
    </r>
    <r>
      <rPr>
        <sz val="10"/>
        <rFont val="Calibri"/>
        <family val="2"/>
      </rPr>
      <t xml:space="preserve"> </t>
    </r>
    <r>
      <rPr>
        <sz val="10"/>
        <rFont val="Menlo Regular"/>
        <family val="2"/>
      </rPr>
      <t>კაბინით</t>
    </r>
    <r>
      <rPr>
        <sz val="10"/>
        <rFont val="Calibri"/>
        <family val="2"/>
      </rPr>
      <t xml:space="preserve"> </t>
    </r>
    <r>
      <rPr>
        <sz val="10"/>
        <rFont val="Menlo Regular"/>
        <family val="2"/>
      </rPr>
      <t>და</t>
    </r>
    <r>
      <rPr>
        <sz val="10"/>
        <rFont val="Calibri"/>
        <family val="2"/>
      </rPr>
      <t xml:space="preserve"> </t>
    </r>
    <r>
      <rPr>
        <sz val="10"/>
        <rFont val="Menlo Regular"/>
        <family val="2"/>
      </rPr>
      <t>ავტომატიკის</t>
    </r>
    <r>
      <rPr>
        <sz val="10"/>
        <rFont val="Calibri"/>
        <family val="2"/>
      </rPr>
      <t xml:space="preserve"> </t>
    </r>
    <r>
      <rPr>
        <sz val="10"/>
        <rFont val="Menlo Regular"/>
        <family val="2"/>
      </rPr>
      <t>ბლოკით</t>
    </r>
  </si>
  <si>
    <t>კომპ.</t>
  </si>
  <si>
    <r>
      <t>Altas</t>
    </r>
    <r>
      <rPr>
        <sz val="10"/>
        <color theme="1"/>
        <rFont val="Calibri"/>
        <family val="2"/>
      </rPr>
      <t>; Engine - Perkins; Alternator - Stamford</t>
    </r>
  </si>
  <si>
    <t>კაბელები</t>
  </si>
  <si>
    <t>კაბელი (მრგვალი) АВВГ 4X240mm2</t>
  </si>
  <si>
    <t>მ</t>
  </si>
  <si>
    <t>საქკაბელი</t>
  </si>
  <si>
    <t>კაბელი ცეცხლმედეგი (მრგვალი) NHXH-FE180/E90 3X2.5მმ2</t>
  </si>
  <si>
    <t>Faber</t>
  </si>
  <si>
    <t>კაბელი ცეცხლმედეგი (მრგვალი) NHXH-FE180/E90  5X2.5მმ2</t>
  </si>
  <si>
    <t>კაბელი (მრგვალი) N2XH 5X25მმ2</t>
  </si>
  <si>
    <t>კაბელი (მრგვალი) N2XH 5X16მმ2</t>
  </si>
  <si>
    <t>კაბელი (მრგვალი) N2XH 5X10მმ2</t>
  </si>
  <si>
    <t>კაბელი (მრგვალი) N2XH 5X6მმ2</t>
  </si>
  <si>
    <t>კაბელი (მრგვალი) N2XH 5X4მმ2</t>
  </si>
  <si>
    <t>კაბელი (მრგვალი) N2XH 5X2.5მმ2</t>
  </si>
  <si>
    <t>კაბელი (მრგვალი) N2XH 3X1.5მმ2</t>
  </si>
  <si>
    <t>კაბელი (მრგვალი) N2XH 3X2.5მმ2</t>
  </si>
  <si>
    <t xml:space="preserve">სამონტაჟო მასალა </t>
  </si>
  <si>
    <t>როზეტის ბუდე X1</t>
  </si>
  <si>
    <t>ც</t>
  </si>
  <si>
    <t>როზეტის ბუდე X2</t>
  </si>
  <si>
    <t>განმშტოებელი ყუთი 100X100X50</t>
  </si>
  <si>
    <t/>
  </si>
  <si>
    <t>საკაბელო ღარი სამონტაჟო კომპლექტით 100X50</t>
  </si>
  <si>
    <t>Ardic</t>
  </si>
  <si>
    <t>სამონტაჟო მასალები (იზოლაციის ლენტი, კაბელის სამაგრები, კაბელის შესაკრავი)</t>
  </si>
  <si>
    <t>გამანაწილებელი ფარი</t>
  </si>
  <si>
    <t>MDB</t>
  </si>
  <si>
    <t>Schneider electric</t>
  </si>
  <si>
    <t>DB -1</t>
  </si>
  <si>
    <t>DB 0</t>
  </si>
  <si>
    <t>DB 1</t>
  </si>
  <si>
    <t>DB 2</t>
  </si>
  <si>
    <t>DB 3</t>
  </si>
  <si>
    <t>DB 4</t>
  </si>
  <si>
    <t>DB T -1</t>
  </si>
  <si>
    <t>DB T 0</t>
  </si>
  <si>
    <t>DB T 1</t>
  </si>
  <si>
    <t>DB T 2</t>
  </si>
  <si>
    <t>DB T 3</t>
  </si>
  <si>
    <t>DB T 4</t>
  </si>
  <si>
    <t xml:space="preserve">ფურნიტურა </t>
  </si>
  <si>
    <t>ერთკლავიშიანი ჩამრთველი</t>
  </si>
  <si>
    <t>Asfora by Schneider electric</t>
  </si>
  <si>
    <t>როზეტი დამიწების კონტაქტით X1</t>
  </si>
  <si>
    <t>როზეტი დამიწების კონტაქტით X2</t>
  </si>
  <si>
    <t xml:space="preserve">სანათები </t>
  </si>
  <si>
    <t>კიბის უჯრედის სანათი მოძრაობის დეტექტორით IP 40 1X60 ვტ</t>
  </si>
  <si>
    <t>Pelsan</t>
  </si>
  <si>
    <t xml:space="preserve">ჭერის ჩაფლული სანათი 600X600 4X18 ვტ IP20 </t>
  </si>
  <si>
    <t>EXIT სანათი</t>
  </si>
  <si>
    <t xml:space="preserve">დამიწება </t>
  </si>
  <si>
    <t xml:space="preserve">დამიწების ზოლოვანა 40X4 მმ </t>
  </si>
  <si>
    <t>დამიწების ვერტიკალური ჩამამიწებელი ( დ = 20,  L = 1.50 მ )</t>
  </si>
  <si>
    <t>სახანძრო სიგნალიზაციის სისტემა</t>
  </si>
  <si>
    <r>
      <t xml:space="preserve">ცეცხლმედეგი კაბელი </t>
    </r>
    <r>
      <rPr>
        <sz val="10"/>
        <color indexed="8"/>
        <rFont val="Calibri"/>
        <family val="2"/>
      </rPr>
      <t>JE-H(St)H FE180/E90 - 2x2x0,8</t>
    </r>
  </si>
  <si>
    <t xml:space="preserve">  Datwyler</t>
  </si>
  <si>
    <t>სამისამართო სახანძრო საკონტროლო პანელი ორლუპიანი კორპუსში</t>
  </si>
  <si>
    <t>Honeywel</t>
  </si>
  <si>
    <t>სახანძრო საკონტროლო პანელი კორპუსში</t>
  </si>
  <si>
    <t>სამისამართო კვამლის და თბური დეტექტორი დეტექტორი</t>
  </si>
  <si>
    <t>უნივერსალური სამისამართო ბაზა</t>
  </si>
  <si>
    <t>სამისამართო საგანგაშო ხელის ღილაკი</t>
  </si>
  <si>
    <t>სამისამართო სახანძრო სირენა-სტრობით</t>
  </si>
  <si>
    <t>აკუმულატორი 12 ვ/17 ა.სთ</t>
  </si>
  <si>
    <t>კომპიუტერული ქსელი და CCTV</t>
  </si>
  <si>
    <t>Rack 19" 42u</t>
  </si>
  <si>
    <t>Canovate</t>
  </si>
  <si>
    <t>Cable CAT 6 UTP, with pvc flaxsible conduit</t>
  </si>
  <si>
    <t xml:space="preserve">Patch Panel CAT 6, Class E, unshielded 24-port RJ45, 1U, </t>
  </si>
  <si>
    <t>Digitus</t>
  </si>
  <si>
    <t xml:space="preserve">Cable management cage, 1U, Removable front shield, </t>
  </si>
  <si>
    <t xml:space="preserve">Professional aluminum outlet strip with switch, 1U, 7 outlets </t>
  </si>
  <si>
    <t xml:space="preserve">RJ 45 Rozet cat 6 </t>
  </si>
  <si>
    <t>3MP Full HD Network Water-proof IR Bullet Camera POE</t>
  </si>
  <si>
    <t>UNV</t>
  </si>
  <si>
    <t>3 Megapixel  Camera POE</t>
  </si>
  <si>
    <t>32CH 1.5U Network Video Recorder</t>
  </si>
  <si>
    <t>HDD 3TB</t>
  </si>
  <si>
    <t>Seagate</t>
  </si>
  <si>
    <t>Layer 2 Fast Ethernet Switch with 24 POE port 10/100 Base-Tx RJ-45 ports and 2 Gigabit Combo ports</t>
  </si>
  <si>
    <t>Utepo</t>
  </si>
  <si>
    <t>Rack 19" 36U</t>
  </si>
  <si>
    <t xml:space="preserve">UPS 2100Watt </t>
  </si>
  <si>
    <t>Apc by schneider electric</t>
  </si>
  <si>
    <t>Patch Panel CAT 6, Class E, unshielded 24-port RJ45, 1U, black (DN-91624U)</t>
  </si>
  <si>
    <t>Cable management cage, 1U, Removable front shield, black (DN-97617)</t>
  </si>
  <si>
    <t>Professional aluminum outlet strip with switch, 1U, 7 outlets (DN-95402)</t>
  </si>
  <si>
    <t xml:space="preserve">Workstation up to 2 monitors </t>
  </si>
  <si>
    <t>27" monitor</t>
  </si>
  <si>
    <r>
      <rPr>
        <b/>
        <sz val="12"/>
        <color theme="1"/>
        <rFont val="Menlo Bold"/>
        <family val="2"/>
      </rPr>
      <t>ჯამი</t>
    </r>
    <r>
      <rPr>
        <b/>
        <sz val="12"/>
        <color theme="1"/>
        <rFont val="Calibri Bold"/>
        <family val="2"/>
      </rPr>
      <t xml:space="preserve"> </t>
    </r>
    <r>
      <rPr>
        <b/>
        <sz val="12"/>
        <color theme="1"/>
        <rFont val="Menlo Bold"/>
        <family val="2"/>
      </rPr>
      <t>ლარში</t>
    </r>
    <r>
      <rPr>
        <b/>
        <sz val="12"/>
        <color theme="1"/>
        <rFont val="Calibri Bold"/>
        <family val="2"/>
      </rPr>
      <t xml:space="preserve"> </t>
    </r>
    <r>
      <rPr>
        <b/>
        <sz val="12"/>
        <color theme="1"/>
        <rFont val="Menlo Bold"/>
        <family val="2"/>
      </rPr>
      <t>დ</t>
    </r>
    <r>
      <rPr>
        <b/>
        <sz val="12"/>
        <color theme="1"/>
        <rFont val="Calibri Bold"/>
        <family val="2"/>
      </rPr>
      <t>.</t>
    </r>
    <r>
      <rPr>
        <b/>
        <sz val="12"/>
        <color theme="1"/>
        <rFont val="Menlo Bold"/>
        <family val="2"/>
      </rPr>
      <t>ღ</t>
    </r>
    <r>
      <rPr>
        <b/>
        <sz val="12"/>
        <color theme="1"/>
        <rFont val="Calibri Bold"/>
        <family val="2"/>
      </rPr>
      <t>.</t>
    </r>
    <r>
      <rPr>
        <b/>
        <sz val="12"/>
        <color theme="1"/>
        <rFont val="Menlo Bold"/>
        <family val="2"/>
      </rPr>
      <t>გ</t>
    </r>
    <r>
      <rPr>
        <b/>
        <sz val="12"/>
        <color theme="1"/>
        <rFont val="Calibri Bold"/>
        <family val="2"/>
      </rPr>
      <t>.-</t>
    </r>
    <r>
      <rPr>
        <b/>
        <sz val="12"/>
        <color theme="1"/>
        <rFont val="Menlo Bold"/>
        <family val="2"/>
      </rPr>
      <t>ს</t>
    </r>
    <r>
      <rPr>
        <b/>
        <sz val="12"/>
        <color theme="1"/>
        <rFont val="Calibri Bold"/>
        <family val="2"/>
      </rPr>
      <t xml:space="preserve"> </t>
    </r>
    <r>
      <rPr>
        <b/>
        <sz val="12"/>
        <color theme="1"/>
        <rFont val="Menlo Bold"/>
        <family val="2"/>
      </rPr>
      <t>ჩათვლით</t>
    </r>
    <r>
      <rPr>
        <b/>
        <sz val="12"/>
        <color theme="1"/>
        <rFont val="Calibri Bold"/>
        <family val="2"/>
      </rPr>
      <t>:</t>
    </r>
  </si>
  <si>
    <t>ელექტროობა</t>
  </si>
  <si>
    <t>სუსტი დენები</t>
  </si>
  <si>
    <t>ჯამი ლარში დ.ღ.გ.-ს ჩათვლით:</t>
  </si>
  <si>
    <t>სულ:</t>
  </si>
  <si>
    <t>I თვე</t>
  </si>
  <si>
    <t>II თვე</t>
  </si>
  <si>
    <t>III თვე</t>
  </si>
  <si>
    <t>IV თვე</t>
  </si>
  <si>
    <t>V თვე</t>
  </si>
  <si>
    <t>VI თვე</t>
  </si>
  <si>
    <t>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</si>
</sst>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GEL&quot;* #,##0.00_-;\-&quot;GEL&quot;* #,##0.00_-;_-&quot;GEL&quot;* &quot;-&quot;??_-;_-@_-"/>
    <numFmt numFmtId="165" formatCode="_-[$$-409]* #,##0.00_ ;_-[$$-409]* \-#,##0.00\ ;_-[$$-409]* &quot;-&quot;??_ ;_-@_ "/>
    <numFmt numFmtId="166" formatCode="_(* #,##0.00_);_(* \(#,##0.00\);_(* &quot;-&quot;??_);_(@_)"/>
  </numFmts>
  <fonts count="20">
    <font>
      <sz val="10"/>
      <name val="Arial Cyr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Menlo Bold"/>
      <family val="2"/>
    </font>
    <font>
      <b/>
      <sz val="10"/>
      <name val="Calibri"/>
      <family val="2"/>
    </font>
    <font>
      <sz val="10"/>
      <name val="Menlo Regular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Menlo Bold"/>
      <family val="2"/>
    </font>
    <font>
      <b/>
      <sz val="12"/>
      <color theme="1"/>
      <name val="Calibri Bold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theme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166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20" applyFont="1" applyBorder="1" applyAlignment="1">
      <alignment horizontal="center" vertical="center" wrapText="1"/>
      <protection/>
    </xf>
    <xf numFmtId="0" fontId="4" fillId="0" borderId="0" xfId="0" applyFont="1" applyAlignment="1">
      <alignment vertical="top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65" fontId="2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2" fillId="0" borderId="1" xfId="21" applyNumberFormat="1" applyFont="1" applyBorder="1" applyAlignment="1">
      <alignment horizontal="center" vertical="center"/>
      <protection/>
    </xf>
    <xf numFmtId="164" fontId="2" fillId="0" borderId="1" xfId="16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9" fillId="2" borderId="1" xfId="21" applyFont="1" applyFill="1" applyBorder="1" applyAlignment="1">
      <alignment horizontal="left" vertical="center"/>
      <protection/>
    </xf>
    <xf numFmtId="164" fontId="2" fillId="2" borderId="1" xfId="16" applyFont="1" applyFill="1" applyBorder="1" applyAlignment="1">
      <alignment horizontal="left" vertical="center"/>
    </xf>
    <xf numFmtId="164" fontId="4" fillId="2" borderId="1" xfId="16" applyFont="1" applyFill="1" applyBorder="1" applyAlignment="1">
      <alignment horizontal="left" vertical="center"/>
    </xf>
    <xf numFmtId="164" fontId="7" fillId="2" borderId="1" xfId="16" applyFont="1" applyFill="1" applyBorder="1" applyAlignment="1">
      <alignment horizontal="left" vertical="center"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9" fillId="2" borderId="1" xfId="21" applyFont="1" applyFill="1" applyBorder="1" applyAlignment="1">
      <alignment horizontal="left" vertical="center" wrapText="1"/>
      <protection/>
    </xf>
    <xf numFmtId="1" fontId="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4" fillId="0" borderId="1" xfId="22" applyFont="1" applyBorder="1" applyAlignment="1" applyProtection="1">
      <alignment horizontal="left" vertical="center" wrapText="1"/>
      <protection/>
    </xf>
    <xf numFmtId="166" fontId="4" fillId="3" borderId="1" xfId="23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7" fillId="0" borderId="1" xfId="16" applyFont="1" applyBorder="1" applyAlignment="1">
      <alignment horizontal="left" vertical="center"/>
    </xf>
    <xf numFmtId="0" fontId="17" fillId="0" borderId="1" xfId="20" applyFont="1" applyBorder="1" applyAlignment="1">
      <alignment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top"/>
    </xf>
    <xf numFmtId="0" fontId="9" fillId="0" borderId="1" xfId="20" applyFont="1" applyBorder="1" applyAlignment="1">
      <alignment horizontal="center" vertical="center" wrapText="1"/>
      <protection/>
    </xf>
    <xf numFmtId="0" fontId="4" fillId="0" borderId="0" xfId="0" applyFont="1"/>
    <xf numFmtId="164" fontId="9" fillId="0" borderId="1" xfId="16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1" xfId="20" applyFont="1" applyBorder="1" applyAlignment="1">
      <alignment horizontal="center" vertical="center" wrapText="1"/>
      <protection/>
    </xf>
    <xf numFmtId="165" fontId="14" fillId="0" borderId="2" xfId="20" applyNumberFormat="1" applyFont="1" applyBorder="1" applyAlignment="1">
      <alignment horizontal="right" vertical="center"/>
      <protection/>
    </xf>
    <xf numFmtId="165" fontId="14" fillId="0" borderId="3" xfId="20" applyNumberFormat="1" applyFont="1" applyBorder="1" applyAlignment="1">
      <alignment horizontal="right" vertical="center"/>
      <protection/>
    </xf>
    <xf numFmtId="165" fontId="14" fillId="0" borderId="4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1 axali Fasebi" xfId="21"/>
    <cellStyle name="Hyperlink" xfId="22"/>
    <cellStyle name="Comma 3" xfId="23"/>
    <cellStyle name="Followed 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%20(iSCSI)\03%20-%20&#4322;&#4308;&#4316;&#4307;&#4308;&#4320;&#4308;&#4305;&#4312;\01_&#4316;&#4312;&#4315;&#4323;&#4328;&#4308;&#4305;&#4312;\Serdar\sasel\AYSEL11.7.2002\TURKIYE\IBISZEYTINBURNU\NOVIBIS-10-02-2006\ALTERNATIF\Aksel%20Otel-NOVOTEL08.02-2006-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Bertan\dbase\Karma_dbaseRE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Tugba\d\arzug\CP\AI-Cost%20Control\cost%20analysis%20FDD\AYSEL%20R0\DBLOCKBO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Tugba\d\Sasel\Aktif\Teklif\AFP%20BUILDING%20B-C\AFD%20Building%20B%20and%20C%20Bill%20of%20Quantities-R2-9-HAZIR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Share%20(iSCSI)\03%20-%20&#4322;&#4308;&#4316;&#4307;&#4308;&#4320;&#4308;&#4305;&#4312;\&#4315;&#4312;&#4315;&#4307;&#4312;&#4316;&#4304;&#4320;&#4308;\01_2019\&#4328;&#4308;&#4316;&#4317;&#4305;&#4304;%20&#4321;&#4304;&#4315;&#4308;&#4307;&#4312;&#4330;&#4312;&#4316;&#4317;&#4321;&#4311;&#4304;&#4316;\&#4321;&#4304;&#4315;&#4323;&#4328;&#4304;&#4317;\fs\Share%20(iSCSI)\E\AFP\AFD%20Building%20B%20and%20C%20Bill%20of%20Quantities-R2-9-HAZIR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Serdar\sasel\AYSEL11.7.2002\KAZAKISTAN\ESENTAI%20ALMA%20ATA\BOQ-3-10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feran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Z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LIZ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78"/>
  <sheetViews>
    <sheetView tabSelected="1" zoomScale="125" zoomScaleNormal="125" zoomScalePageLayoutView="125" workbookViewId="0" topLeftCell="A1">
      <pane ySplit="3" topLeftCell="A57" activePane="bottomLeft" state="frozen"/>
      <selection pane="topLeft" activeCell="B133" sqref="B133"/>
      <selection pane="bottomLeft" activeCell="K61" sqref="K61"/>
    </sheetView>
  </sheetViews>
  <sheetFormatPr defaultColWidth="8.75390625" defaultRowHeight="12.75"/>
  <cols>
    <col min="1" max="1" width="4.00390625" style="39" customWidth="1"/>
    <col min="2" max="2" width="59.875" style="28" bestFit="1" customWidth="1"/>
    <col min="3" max="3" width="6.625" style="40" bestFit="1" customWidth="1"/>
    <col min="4" max="4" width="7.375" style="28" customWidth="1"/>
    <col min="5" max="8" width="13.25390625" style="2" customWidth="1"/>
    <col min="9" max="9" width="19.875" style="2" bestFit="1" customWidth="1"/>
    <col min="10" max="10" width="19.375" style="2" customWidth="1"/>
    <col min="11" max="11" width="9.625" style="2" bestFit="1" customWidth="1"/>
    <col min="12" max="16384" width="8.75390625" style="2" customWidth="1"/>
  </cols>
  <sheetData>
    <row r="1" spans="1:11" ht="15" customHeight="1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/>
      <c r="G1" s="47" t="s">
        <v>5</v>
      </c>
      <c r="H1" s="47"/>
      <c r="I1" s="47" t="s">
        <v>6</v>
      </c>
      <c r="J1" s="47" t="s">
        <v>7</v>
      </c>
      <c r="K1" s="47" t="s">
        <v>8</v>
      </c>
    </row>
    <row r="2" spans="1:11" ht="15">
      <c r="A2" s="47"/>
      <c r="B2" s="47"/>
      <c r="C2" s="47"/>
      <c r="D2" s="47"/>
      <c r="E2" s="3" t="s">
        <v>9</v>
      </c>
      <c r="F2" s="1" t="s">
        <v>6</v>
      </c>
      <c r="G2" s="3" t="s">
        <v>9</v>
      </c>
      <c r="H2" s="1" t="s">
        <v>6</v>
      </c>
      <c r="I2" s="47"/>
      <c r="J2" s="47"/>
      <c r="K2" s="47"/>
    </row>
    <row r="3" spans="1:11" ht="12.75">
      <c r="A3" s="4" t="s">
        <v>10</v>
      </c>
      <c r="B3" s="4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</row>
    <row r="4" spans="1:11" ht="12.75">
      <c r="A4" s="6"/>
      <c r="B4" s="7" t="s">
        <v>21</v>
      </c>
      <c r="C4" s="8"/>
      <c r="D4" s="8"/>
      <c r="E4" s="9"/>
      <c r="F4" s="22">
        <f>SUBTOTAL(9,F5)</f>
        <v>41157.89</v>
      </c>
      <c r="G4" s="10"/>
      <c r="H4" s="22">
        <f>SUBTOTAL(9,H5)</f>
        <v>2899.86</v>
      </c>
      <c r="I4" s="22">
        <f>SUBTOTAL(9,I5)</f>
        <v>44057.75</v>
      </c>
      <c r="J4" s="11"/>
      <c r="K4" s="12"/>
    </row>
    <row r="5" spans="1:11" s="18" customFormat="1" ht="25.5">
      <c r="A5" s="13">
        <v>1</v>
      </c>
      <c r="B5" s="14" t="s">
        <v>22</v>
      </c>
      <c r="C5" s="15">
        <v>1</v>
      </c>
      <c r="D5" s="6" t="s">
        <v>23</v>
      </c>
      <c r="E5" s="16">
        <v>41157.89</v>
      </c>
      <c r="F5" s="16">
        <f>E5*C5</f>
        <v>41157.89</v>
      </c>
      <c r="G5" s="16">
        <v>2899.86</v>
      </c>
      <c r="H5" s="16">
        <f>G5*C5</f>
        <v>2899.86</v>
      </c>
      <c r="I5" s="16">
        <f>H5+F5</f>
        <v>44057.75</v>
      </c>
      <c r="J5" s="17" t="s">
        <v>24</v>
      </c>
      <c r="K5" s="13"/>
    </row>
    <row r="6" spans="1:11" ht="12.75">
      <c r="A6" s="6"/>
      <c r="B6" s="19" t="s">
        <v>25</v>
      </c>
      <c r="C6" s="8"/>
      <c r="D6" s="8"/>
      <c r="E6" s="20"/>
      <c r="F6" s="22">
        <f>SUBTOTAL(9,F7:F17)</f>
        <v>30243.18</v>
      </c>
      <c r="G6" s="21"/>
      <c r="H6" s="22">
        <f>SUBTOTAL(9,H7:H17)</f>
        <v>14281.46</v>
      </c>
      <c r="I6" s="22">
        <f>SUBTOTAL(9,I7:I17)</f>
        <v>44524.64</v>
      </c>
      <c r="J6" s="11"/>
      <c r="K6" s="12"/>
    </row>
    <row r="7" spans="1:11" ht="12.75">
      <c r="A7" s="13">
        <v>2</v>
      </c>
      <c r="B7" s="23" t="s">
        <v>26</v>
      </c>
      <c r="C7" s="15">
        <v>80</v>
      </c>
      <c r="D7" s="6" t="s">
        <v>27</v>
      </c>
      <c r="E7" s="16">
        <v>35.14</v>
      </c>
      <c r="F7" s="16">
        <f aca="true" t="shared" si="0" ref="F7:F17">E7*C7</f>
        <v>2811.2</v>
      </c>
      <c r="G7" s="16">
        <v>4.64</v>
      </c>
      <c r="H7" s="16">
        <f aca="true" t="shared" si="1" ref="H7:H17">G7*C7</f>
        <v>371.2</v>
      </c>
      <c r="I7" s="16">
        <f aca="true" t="shared" si="2" ref="I7:I17">H7+F7</f>
        <v>3182.3999999999996</v>
      </c>
      <c r="J7" s="13" t="s">
        <v>28</v>
      </c>
      <c r="K7" s="13"/>
    </row>
    <row r="8" spans="1:11" ht="12.75">
      <c r="A8" s="13">
        <v>3</v>
      </c>
      <c r="B8" s="23" t="s">
        <v>29</v>
      </c>
      <c r="C8" s="15">
        <v>10</v>
      </c>
      <c r="D8" s="6" t="s">
        <v>27</v>
      </c>
      <c r="E8" s="16">
        <v>16.1</v>
      </c>
      <c r="F8" s="16">
        <f t="shared" si="0"/>
        <v>161</v>
      </c>
      <c r="G8" s="16">
        <v>1.82</v>
      </c>
      <c r="H8" s="16">
        <f t="shared" si="1"/>
        <v>18.2</v>
      </c>
      <c r="I8" s="16">
        <f t="shared" si="2"/>
        <v>179.2</v>
      </c>
      <c r="J8" s="13" t="s">
        <v>30</v>
      </c>
      <c r="K8" s="13"/>
    </row>
    <row r="9" spans="1:11" ht="12.75">
      <c r="A9" s="13">
        <v>4</v>
      </c>
      <c r="B9" s="23" t="s">
        <v>31</v>
      </c>
      <c r="C9" s="15">
        <v>120</v>
      </c>
      <c r="D9" s="6" t="s">
        <v>27</v>
      </c>
      <c r="E9" s="16">
        <v>18.92</v>
      </c>
      <c r="F9" s="16">
        <f t="shared" si="0"/>
        <v>2270.4</v>
      </c>
      <c r="G9" s="16">
        <v>1.82</v>
      </c>
      <c r="H9" s="16">
        <f t="shared" si="1"/>
        <v>218.4</v>
      </c>
      <c r="I9" s="16">
        <f t="shared" si="2"/>
        <v>2488.8</v>
      </c>
      <c r="J9" s="13" t="s">
        <v>30</v>
      </c>
      <c r="K9" s="13"/>
    </row>
    <row r="10" spans="1:11" s="24" customFormat="1" ht="12.75">
      <c r="A10" s="13">
        <v>5</v>
      </c>
      <c r="B10" s="23" t="s">
        <v>32</v>
      </c>
      <c r="C10" s="15">
        <v>10</v>
      </c>
      <c r="D10" s="6" t="s">
        <v>27</v>
      </c>
      <c r="E10" s="16">
        <v>38.42</v>
      </c>
      <c r="F10" s="16">
        <f t="shared" si="0"/>
        <v>384.20000000000005</v>
      </c>
      <c r="G10" s="16">
        <v>2.6</v>
      </c>
      <c r="H10" s="16">
        <f t="shared" si="1"/>
        <v>26</v>
      </c>
      <c r="I10" s="16">
        <f t="shared" si="2"/>
        <v>410.20000000000005</v>
      </c>
      <c r="J10" s="13" t="s">
        <v>28</v>
      </c>
      <c r="K10" s="13"/>
    </row>
    <row r="11" spans="1:11" s="24" customFormat="1" ht="12.75">
      <c r="A11" s="13">
        <v>6</v>
      </c>
      <c r="B11" s="23" t="s">
        <v>33</v>
      </c>
      <c r="C11" s="15">
        <v>230</v>
      </c>
      <c r="D11" s="6" t="s">
        <v>27</v>
      </c>
      <c r="E11" s="16">
        <v>25.18</v>
      </c>
      <c r="F11" s="16">
        <f t="shared" si="0"/>
        <v>5791.4</v>
      </c>
      <c r="G11" s="16">
        <v>2.6</v>
      </c>
      <c r="H11" s="16">
        <f t="shared" si="1"/>
        <v>598</v>
      </c>
      <c r="I11" s="16">
        <f t="shared" si="2"/>
        <v>6389.4</v>
      </c>
      <c r="J11" s="13" t="s">
        <v>28</v>
      </c>
      <c r="K11" s="13"/>
    </row>
    <row r="12" spans="1:11" s="24" customFormat="1" ht="12.75">
      <c r="A12" s="13">
        <v>7</v>
      </c>
      <c r="B12" s="23" t="s">
        <v>34</v>
      </c>
      <c r="C12" s="15">
        <v>40</v>
      </c>
      <c r="D12" s="6" t="s">
        <v>27</v>
      </c>
      <c r="E12" s="16">
        <v>16.78</v>
      </c>
      <c r="F12" s="16">
        <f t="shared" si="0"/>
        <v>671.2</v>
      </c>
      <c r="G12" s="16">
        <v>2.6</v>
      </c>
      <c r="H12" s="16">
        <f t="shared" si="1"/>
        <v>104</v>
      </c>
      <c r="I12" s="16">
        <f t="shared" si="2"/>
        <v>775.2</v>
      </c>
      <c r="J12" s="13" t="s">
        <v>28</v>
      </c>
      <c r="K12" s="13"/>
    </row>
    <row r="13" spans="1:11" s="24" customFormat="1" ht="12.75">
      <c r="A13" s="13">
        <v>8</v>
      </c>
      <c r="B13" s="23" t="s">
        <v>35</v>
      </c>
      <c r="C13" s="15">
        <v>28</v>
      </c>
      <c r="D13" s="6" t="s">
        <v>27</v>
      </c>
      <c r="E13" s="16">
        <v>10.06</v>
      </c>
      <c r="F13" s="16">
        <f t="shared" si="0"/>
        <v>281.68</v>
      </c>
      <c r="G13" s="16">
        <v>1.82</v>
      </c>
      <c r="H13" s="16">
        <f t="shared" si="1"/>
        <v>50.96</v>
      </c>
      <c r="I13" s="16">
        <f t="shared" si="2"/>
        <v>332.64</v>
      </c>
      <c r="J13" s="13" t="s">
        <v>28</v>
      </c>
      <c r="K13" s="13"/>
    </row>
    <row r="14" spans="1:11" s="24" customFormat="1" ht="12.75">
      <c r="A14" s="13">
        <v>9</v>
      </c>
      <c r="B14" s="23" t="s">
        <v>36</v>
      </c>
      <c r="C14" s="15">
        <v>175</v>
      </c>
      <c r="D14" s="6" t="s">
        <v>27</v>
      </c>
      <c r="E14" s="16">
        <v>6.88</v>
      </c>
      <c r="F14" s="16">
        <f t="shared" si="0"/>
        <v>1204</v>
      </c>
      <c r="G14" s="16">
        <v>1.82</v>
      </c>
      <c r="H14" s="16">
        <f t="shared" si="1"/>
        <v>318.5</v>
      </c>
      <c r="I14" s="16">
        <f t="shared" si="2"/>
        <v>1522.5</v>
      </c>
      <c r="J14" s="13" t="s">
        <v>28</v>
      </c>
      <c r="K14" s="13"/>
    </row>
    <row r="15" spans="1:11" s="24" customFormat="1" ht="12.75">
      <c r="A15" s="13">
        <v>10</v>
      </c>
      <c r="B15" s="23" t="s">
        <v>37</v>
      </c>
      <c r="C15" s="15">
        <v>190</v>
      </c>
      <c r="D15" s="6" t="s">
        <v>27</v>
      </c>
      <c r="E15" s="16">
        <v>4.67</v>
      </c>
      <c r="F15" s="16">
        <f t="shared" si="0"/>
        <v>887.3</v>
      </c>
      <c r="G15" s="16">
        <v>1.82</v>
      </c>
      <c r="H15" s="16">
        <f t="shared" si="1"/>
        <v>345.8</v>
      </c>
      <c r="I15" s="16">
        <f t="shared" si="2"/>
        <v>1233.1</v>
      </c>
      <c r="J15" s="13" t="s">
        <v>28</v>
      </c>
      <c r="K15" s="13"/>
    </row>
    <row r="16" spans="1:11" s="24" customFormat="1" ht="12.75">
      <c r="A16" s="13">
        <v>11</v>
      </c>
      <c r="B16" s="23" t="s">
        <v>38</v>
      </c>
      <c r="C16" s="15">
        <v>4000</v>
      </c>
      <c r="D16" s="6" t="s">
        <v>27</v>
      </c>
      <c r="E16" s="16">
        <v>1.98</v>
      </c>
      <c r="F16" s="16">
        <f t="shared" si="0"/>
        <v>7920</v>
      </c>
      <c r="G16" s="16">
        <v>1.82</v>
      </c>
      <c r="H16" s="16">
        <f t="shared" si="1"/>
        <v>7280</v>
      </c>
      <c r="I16" s="16">
        <f t="shared" si="2"/>
        <v>15200</v>
      </c>
      <c r="J16" s="13" t="s">
        <v>28</v>
      </c>
      <c r="K16" s="13"/>
    </row>
    <row r="17" spans="1:11" s="24" customFormat="1" ht="12.75">
      <c r="A17" s="13">
        <v>12</v>
      </c>
      <c r="B17" s="23" t="s">
        <v>39</v>
      </c>
      <c r="C17" s="15">
        <v>2720</v>
      </c>
      <c r="D17" s="6" t="s">
        <v>27</v>
      </c>
      <c r="E17" s="16">
        <v>2.89</v>
      </c>
      <c r="F17" s="16">
        <f t="shared" si="0"/>
        <v>7860.8</v>
      </c>
      <c r="G17" s="16">
        <v>1.82</v>
      </c>
      <c r="H17" s="16">
        <f t="shared" si="1"/>
        <v>4950.400000000001</v>
      </c>
      <c r="I17" s="16">
        <f t="shared" si="2"/>
        <v>12811.2</v>
      </c>
      <c r="J17" s="13" t="s">
        <v>28</v>
      </c>
      <c r="K17" s="13"/>
    </row>
    <row r="18" spans="1:11" s="24" customFormat="1" ht="12.75">
      <c r="A18" s="6"/>
      <c r="B18" s="19" t="s">
        <v>40</v>
      </c>
      <c r="C18" s="8"/>
      <c r="D18" s="8"/>
      <c r="E18" s="20"/>
      <c r="F18" s="22">
        <f>SUBTOTAL(9,F19:F23)</f>
        <v>22730.41</v>
      </c>
      <c r="G18" s="20"/>
      <c r="H18" s="22">
        <f>SUBTOTAL(9,H19:H23)</f>
        <v>5634.5</v>
      </c>
      <c r="I18" s="22">
        <f>SUBTOTAL(9,I19:I23)</f>
        <v>28364.91</v>
      </c>
      <c r="J18" s="12"/>
      <c r="K18" s="12"/>
    </row>
    <row r="19" spans="1:11" s="24" customFormat="1" ht="12.75">
      <c r="A19" s="6">
        <v>13</v>
      </c>
      <c r="B19" s="25" t="s">
        <v>41</v>
      </c>
      <c r="C19" s="15">
        <v>185</v>
      </c>
      <c r="D19" s="6" t="s">
        <v>42</v>
      </c>
      <c r="E19" s="16">
        <v>2.47</v>
      </c>
      <c r="F19" s="16">
        <f aca="true" t="shared" si="3" ref="F19:F23">E19*C19</f>
        <v>456.95000000000005</v>
      </c>
      <c r="G19" s="16">
        <v>1.3</v>
      </c>
      <c r="H19" s="16">
        <f aca="true" t="shared" si="4" ref="H19:H23">G19*C19</f>
        <v>240.5</v>
      </c>
      <c r="I19" s="16">
        <f aca="true" t="shared" si="5" ref="I19:I23">H19+F19</f>
        <v>697.45</v>
      </c>
      <c r="J19" s="13"/>
      <c r="K19" s="13"/>
    </row>
    <row r="20" spans="1:11" s="24" customFormat="1" ht="12.75">
      <c r="A20" s="6">
        <v>14</v>
      </c>
      <c r="B20" s="25" t="s">
        <v>43</v>
      </c>
      <c r="C20" s="15">
        <v>80</v>
      </c>
      <c r="D20" s="6" t="s">
        <v>42</v>
      </c>
      <c r="E20" s="16">
        <v>4.96</v>
      </c>
      <c r="F20" s="16">
        <f t="shared" si="3"/>
        <v>396.8</v>
      </c>
      <c r="G20" s="16">
        <v>2.6</v>
      </c>
      <c r="H20" s="16">
        <f t="shared" si="4"/>
        <v>208</v>
      </c>
      <c r="I20" s="16">
        <f t="shared" si="5"/>
        <v>604.8</v>
      </c>
      <c r="J20" s="13"/>
      <c r="K20" s="13"/>
    </row>
    <row r="21" spans="1:11" s="24" customFormat="1" ht="12.75">
      <c r="A21" s="6">
        <v>15</v>
      </c>
      <c r="B21" s="25" t="s">
        <v>44</v>
      </c>
      <c r="C21" s="15">
        <v>200</v>
      </c>
      <c r="D21" s="6" t="s">
        <v>42</v>
      </c>
      <c r="E21" s="16">
        <v>6.98</v>
      </c>
      <c r="F21" s="16">
        <f t="shared" si="3"/>
        <v>1396</v>
      </c>
      <c r="G21" s="16">
        <v>4.15</v>
      </c>
      <c r="H21" s="16">
        <f t="shared" si="4"/>
        <v>830.0000000000001</v>
      </c>
      <c r="I21" s="16">
        <f t="shared" si="5"/>
        <v>2226</v>
      </c>
      <c r="J21" s="13" t="s">
        <v>45</v>
      </c>
      <c r="K21" s="13"/>
    </row>
    <row r="22" spans="1:11" s="24" customFormat="1" ht="12.75">
      <c r="A22" s="6">
        <v>16</v>
      </c>
      <c r="B22" s="25" t="s">
        <v>46</v>
      </c>
      <c r="C22" s="15">
        <v>440</v>
      </c>
      <c r="D22" s="6" t="s">
        <v>27</v>
      </c>
      <c r="E22" s="16">
        <v>34.49</v>
      </c>
      <c r="F22" s="16">
        <f t="shared" si="3"/>
        <v>15175.6</v>
      </c>
      <c r="G22" s="16">
        <v>9.9</v>
      </c>
      <c r="H22" s="16">
        <f t="shared" si="4"/>
        <v>4356</v>
      </c>
      <c r="I22" s="16">
        <f t="shared" si="5"/>
        <v>19531.6</v>
      </c>
      <c r="J22" s="13" t="s">
        <v>47</v>
      </c>
      <c r="K22" s="13"/>
    </row>
    <row r="23" spans="1:11" s="24" customFormat="1" ht="25.5">
      <c r="A23" s="6">
        <v>17</v>
      </c>
      <c r="B23" s="25" t="s">
        <v>48</v>
      </c>
      <c r="C23" s="15">
        <v>1</v>
      </c>
      <c r="D23" s="6" t="s">
        <v>23</v>
      </c>
      <c r="E23" s="16">
        <v>5305.06</v>
      </c>
      <c r="F23" s="16">
        <f t="shared" si="3"/>
        <v>5305.06</v>
      </c>
      <c r="G23" s="16"/>
      <c r="H23" s="16">
        <f t="shared" si="4"/>
        <v>0</v>
      </c>
      <c r="I23" s="16">
        <f t="shared" si="5"/>
        <v>5305.06</v>
      </c>
      <c r="J23" s="13" t="s">
        <v>45</v>
      </c>
      <c r="K23" s="13"/>
    </row>
    <row r="24" spans="1:11" s="24" customFormat="1" ht="12.75">
      <c r="A24" s="6"/>
      <c r="B24" s="26" t="s">
        <v>49</v>
      </c>
      <c r="C24" s="27"/>
      <c r="D24" s="8"/>
      <c r="E24" s="20"/>
      <c r="F24" s="22">
        <f>SUBTOTAL(9,F25:F37)</f>
        <v>37924.880000000005</v>
      </c>
      <c r="G24" s="20"/>
      <c r="H24" s="22">
        <f>SUBTOTAL(9,H25:H37)</f>
        <v>3792.53</v>
      </c>
      <c r="I24" s="22">
        <f>SUBTOTAL(9,I25:I37)</f>
        <v>41717.41</v>
      </c>
      <c r="J24" s="12"/>
      <c r="K24" s="12"/>
    </row>
    <row r="25" spans="1:11" s="28" customFormat="1" ht="12.75">
      <c r="A25" s="13">
        <v>18</v>
      </c>
      <c r="B25" s="23" t="s">
        <v>50</v>
      </c>
      <c r="C25" s="6">
        <v>1</v>
      </c>
      <c r="D25" s="6" t="s">
        <v>23</v>
      </c>
      <c r="E25" s="16">
        <v>18633.08</v>
      </c>
      <c r="F25" s="16">
        <f aca="true" t="shared" si="6" ref="F25:F37">E25*C25</f>
        <v>18633.08</v>
      </c>
      <c r="G25" s="16">
        <v>1863.31</v>
      </c>
      <c r="H25" s="16">
        <f aca="true" t="shared" si="7" ref="H25:H37">G25*C25</f>
        <v>1863.31</v>
      </c>
      <c r="I25" s="16">
        <f aca="true" t="shared" si="8" ref="I25:I37">H25+F25</f>
        <v>20496.390000000003</v>
      </c>
      <c r="J25" s="13" t="s">
        <v>51</v>
      </c>
      <c r="K25" s="13"/>
    </row>
    <row r="26" spans="1:11" s="28" customFormat="1" ht="12.75">
      <c r="A26" s="13">
        <v>19</v>
      </c>
      <c r="B26" s="23" t="s">
        <v>52</v>
      </c>
      <c r="C26" s="6">
        <v>1</v>
      </c>
      <c r="D26" s="6" t="s">
        <v>23</v>
      </c>
      <c r="E26" s="16">
        <v>1522.72</v>
      </c>
      <c r="F26" s="16">
        <f t="shared" si="6"/>
        <v>1522.72</v>
      </c>
      <c r="G26" s="16">
        <v>152.29</v>
      </c>
      <c r="H26" s="16">
        <f t="shared" si="7"/>
        <v>152.29</v>
      </c>
      <c r="I26" s="16">
        <f t="shared" si="8"/>
        <v>1675.01</v>
      </c>
      <c r="J26" s="13" t="s">
        <v>51</v>
      </c>
      <c r="K26" s="13"/>
    </row>
    <row r="27" spans="1:11" s="28" customFormat="1" ht="12.75">
      <c r="A27" s="13">
        <v>20</v>
      </c>
      <c r="B27" s="23" t="s">
        <v>53</v>
      </c>
      <c r="C27" s="15">
        <v>1</v>
      </c>
      <c r="D27" s="6" t="s">
        <v>23</v>
      </c>
      <c r="E27" s="16">
        <v>1668.94</v>
      </c>
      <c r="F27" s="16">
        <f t="shared" si="6"/>
        <v>1668.94</v>
      </c>
      <c r="G27" s="16">
        <v>166.89</v>
      </c>
      <c r="H27" s="16">
        <f t="shared" si="7"/>
        <v>166.89</v>
      </c>
      <c r="I27" s="16">
        <f t="shared" si="8"/>
        <v>1835.83</v>
      </c>
      <c r="J27" s="13" t="s">
        <v>51</v>
      </c>
      <c r="K27" s="13"/>
    </row>
    <row r="28" spans="1:11" s="28" customFormat="1" ht="12.75">
      <c r="A28" s="13">
        <v>21</v>
      </c>
      <c r="B28" s="23" t="s">
        <v>54</v>
      </c>
      <c r="C28" s="15">
        <v>1</v>
      </c>
      <c r="D28" s="6" t="s">
        <v>23</v>
      </c>
      <c r="E28" s="16">
        <v>1651.9</v>
      </c>
      <c r="F28" s="16">
        <f t="shared" si="6"/>
        <v>1651.9</v>
      </c>
      <c r="G28" s="16">
        <v>165.2</v>
      </c>
      <c r="H28" s="16">
        <f t="shared" si="7"/>
        <v>165.2</v>
      </c>
      <c r="I28" s="16">
        <f t="shared" si="8"/>
        <v>1817.1000000000001</v>
      </c>
      <c r="J28" s="13" t="s">
        <v>51</v>
      </c>
      <c r="K28" s="13"/>
    </row>
    <row r="29" spans="1:11" s="28" customFormat="1" ht="12.75">
      <c r="A29" s="13">
        <v>22</v>
      </c>
      <c r="B29" s="23" t="s">
        <v>55</v>
      </c>
      <c r="C29" s="15">
        <v>1</v>
      </c>
      <c r="D29" s="6" t="s">
        <v>23</v>
      </c>
      <c r="E29" s="16">
        <v>1643.43</v>
      </c>
      <c r="F29" s="16">
        <f t="shared" si="6"/>
        <v>1643.43</v>
      </c>
      <c r="G29" s="16">
        <v>164.36</v>
      </c>
      <c r="H29" s="16">
        <f t="shared" si="7"/>
        <v>164.36</v>
      </c>
      <c r="I29" s="16">
        <f t="shared" si="8"/>
        <v>1807.79</v>
      </c>
      <c r="J29" s="13" t="s">
        <v>51</v>
      </c>
      <c r="K29" s="13"/>
    </row>
    <row r="30" spans="1:11" s="28" customFormat="1" ht="12.75">
      <c r="A30" s="13">
        <v>23</v>
      </c>
      <c r="B30" s="23" t="s">
        <v>56</v>
      </c>
      <c r="C30" s="15">
        <v>1</v>
      </c>
      <c r="D30" s="6" t="s">
        <v>23</v>
      </c>
      <c r="E30" s="16">
        <v>1686.04</v>
      </c>
      <c r="F30" s="16">
        <f t="shared" si="6"/>
        <v>1686.04</v>
      </c>
      <c r="G30" s="16">
        <v>168.61</v>
      </c>
      <c r="H30" s="16">
        <f t="shared" si="7"/>
        <v>168.61</v>
      </c>
      <c r="I30" s="16">
        <f t="shared" si="8"/>
        <v>1854.65</v>
      </c>
      <c r="J30" s="13" t="s">
        <v>51</v>
      </c>
      <c r="K30" s="13"/>
    </row>
    <row r="31" spans="1:11" s="28" customFormat="1" ht="12.75">
      <c r="A31" s="13">
        <v>24</v>
      </c>
      <c r="B31" s="23" t="s">
        <v>57</v>
      </c>
      <c r="C31" s="15">
        <v>1</v>
      </c>
      <c r="D31" s="6" t="s">
        <v>23</v>
      </c>
      <c r="E31" s="16">
        <v>1677.54</v>
      </c>
      <c r="F31" s="16">
        <f t="shared" si="6"/>
        <v>1677.54</v>
      </c>
      <c r="G31" s="16">
        <v>167.73</v>
      </c>
      <c r="H31" s="16">
        <f t="shared" si="7"/>
        <v>167.73</v>
      </c>
      <c r="I31" s="16">
        <f t="shared" si="8"/>
        <v>1845.27</v>
      </c>
      <c r="J31" s="13" t="s">
        <v>51</v>
      </c>
      <c r="K31" s="13"/>
    </row>
    <row r="32" spans="1:11" s="28" customFormat="1" ht="12.75">
      <c r="A32" s="13">
        <v>25</v>
      </c>
      <c r="B32" s="23" t="s">
        <v>58</v>
      </c>
      <c r="C32" s="15">
        <v>1</v>
      </c>
      <c r="D32" s="6" t="s">
        <v>23</v>
      </c>
      <c r="E32" s="16">
        <v>2080.73</v>
      </c>
      <c r="F32" s="16">
        <f t="shared" si="6"/>
        <v>2080.73</v>
      </c>
      <c r="G32" s="16">
        <v>208.07</v>
      </c>
      <c r="H32" s="16">
        <f t="shared" si="7"/>
        <v>208.07</v>
      </c>
      <c r="I32" s="16">
        <f t="shared" si="8"/>
        <v>2288.8</v>
      </c>
      <c r="J32" s="13" t="s">
        <v>51</v>
      </c>
      <c r="K32" s="13"/>
    </row>
    <row r="33" spans="1:11" s="28" customFormat="1" ht="12.75">
      <c r="A33" s="13">
        <v>26</v>
      </c>
      <c r="B33" s="23" t="s">
        <v>59</v>
      </c>
      <c r="C33" s="15">
        <v>1</v>
      </c>
      <c r="D33" s="6" t="s">
        <v>23</v>
      </c>
      <c r="E33" s="16">
        <v>1521.26</v>
      </c>
      <c r="F33" s="16">
        <f t="shared" si="6"/>
        <v>1521.26</v>
      </c>
      <c r="G33" s="16">
        <v>152.13</v>
      </c>
      <c r="H33" s="16">
        <f t="shared" si="7"/>
        <v>152.13</v>
      </c>
      <c r="I33" s="16">
        <f t="shared" si="8"/>
        <v>1673.3899999999999</v>
      </c>
      <c r="J33" s="13" t="s">
        <v>51</v>
      </c>
      <c r="K33" s="13"/>
    </row>
    <row r="34" spans="1:11" s="28" customFormat="1" ht="12.75">
      <c r="A34" s="13">
        <v>27</v>
      </c>
      <c r="B34" s="23" t="s">
        <v>60</v>
      </c>
      <c r="C34" s="15">
        <v>1</v>
      </c>
      <c r="D34" s="6" t="s">
        <v>23</v>
      </c>
      <c r="E34" s="16">
        <v>1600.17</v>
      </c>
      <c r="F34" s="16">
        <f t="shared" si="6"/>
        <v>1600.17</v>
      </c>
      <c r="G34" s="16">
        <v>160.01</v>
      </c>
      <c r="H34" s="16">
        <f t="shared" si="7"/>
        <v>160.01</v>
      </c>
      <c r="I34" s="16">
        <f t="shared" si="8"/>
        <v>1760.18</v>
      </c>
      <c r="J34" s="13" t="s">
        <v>51</v>
      </c>
      <c r="K34" s="13"/>
    </row>
    <row r="35" spans="1:11" s="28" customFormat="1" ht="12.75">
      <c r="A35" s="13">
        <v>28</v>
      </c>
      <c r="B35" s="23" t="s">
        <v>61</v>
      </c>
      <c r="C35" s="15">
        <v>1</v>
      </c>
      <c r="D35" s="6" t="s">
        <v>23</v>
      </c>
      <c r="E35" s="16">
        <v>1290.63</v>
      </c>
      <c r="F35" s="16">
        <f t="shared" si="6"/>
        <v>1290.63</v>
      </c>
      <c r="G35" s="16">
        <v>129.05</v>
      </c>
      <c r="H35" s="16">
        <f t="shared" si="7"/>
        <v>129.05</v>
      </c>
      <c r="I35" s="16">
        <f t="shared" si="8"/>
        <v>1419.68</v>
      </c>
      <c r="J35" s="13" t="s">
        <v>51</v>
      </c>
      <c r="K35" s="13"/>
    </row>
    <row r="36" spans="1:11" s="28" customFormat="1" ht="12.75">
      <c r="A36" s="13">
        <v>29</v>
      </c>
      <c r="B36" s="23" t="s">
        <v>62</v>
      </c>
      <c r="C36" s="15">
        <v>1</v>
      </c>
      <c r="D36" s="6" t="s">
        <v>23</v>
      </c>
      <c r="E36" s="16">
        <v>1382.4</v>
      </c>
      <c r="F36" s="16">
        <f t="shared" si="6"/>
        <v>1382.4</v>
      </c>
      <c r="G36" s="16">
        <v>138.24</v>
      </c>
      <c r="H36" s="16">
        <f t="shared" si="7"/>
        <v>138.24</v>
      </c>
      <c r="I36" s="16">
        <f t="shared" si="8"/>
        <v>1520.64</v>
      </c>
      <c r="J36" s="13" t="s">
        <v>51</v>
      </c>
      <c r="K36" s="13"/>
    </row>
    <row r="37" spans="1:11" s="28" customFormat="1" ht="12.75">
      <c r="A37" s="13">
        <v>30</v>
      </c>
      <c r="B37" s="23" t="s">
        <v>63</v>
      </c>
      <c r="C37" s="15">
        <v>1</v>
      </c>
      <c r="D37" s="6" t="s">
        <v>23</v>
      </c>
      <c r="E37" s="16">
        <v>1566.04</v>
      </c>
      <c r="F37" s="16">
        <f t="shared" si="6"/>
        <v>1566.04</v>
      </c>
      <c r="G37" s="16">
        <v>156.64</v>
      </c>
      <c r="H37" s="16">
        <f t="shared" si="7"/>
        <v>156.64</v>
      </c>
      <c r="I37" s="16">
        <f t="shared" si="8"/>
        <v>1722.6799999999998</v>
      </c>
      <c r="J37" s="13" t="s">
        <v>51</v>
      </c>
      <c r="K37" s="13"/>
    </row>
    <row r="38" spans="1:11" s="24" customFormat="1" ht="12.75">
      <c r="A38" s="6"/>
      <c r="B38" s="19" t="s">
        <v>64</v>
      </c>
      <c r="C38" s="8"/>
      <c r="D38" s="8"/>
      <c r="E38" s="20"/>
      <c r="F38" s="22">
        <f>SUBTOTAL(9,F39:F42)</f>
        <v>1932.79</v>
      </c>
      <c r="G38" s="20"/>
      <c r="H38" s="22">
        <f>SUBTOTAL(9,H39:H42)</f>
        <v>2252.46</v>
      </c>
      <c r="I38" s="22">
        <f>SUBTOTAL(9,I39:I42)</f>
        <v>4185.25</v>
      </c>
      <c r="J38" s="12"/>
      <c r="K38" s="12"/>
    </row>
    <row r="39" spans="1:11" s="24" customFormat="1" ht="12.75">
      <c r="A39" s="13">
        <v>31</v>
      </c>
      <c r="B39" s="25" t="s">
        <v>65</v>
      </c>
      <c r="C39" s="15">
        <v>83</v>
      </c>
      <c r="D39" s="6" t="s">
        <v>42</v>
      </c>
      <c r="E39" s="16">
        <v>4.32</v>
      </c>
      <c r="F39" s="16">
        <f aca="true" t="shared" si="9" ref="F39:F42">E39*C39</f>
        <v>358.56</v>
      </c>
      <c r="G39" s="16">
        <v>5.19</v>
      </c>
      <c r="H39" s="16">
        <f aca="true" t="shared" si="10" ref="H39:H42">G39*C39</f>
        <v>430.77000000000004</v>
      </c>
      <c r="I39" s="16">
        <f aca="true" t="shared" si="11" ref="I39:I42">H39+F39</f>
        <v>789.33</v>
      </c>
      <c r="J39" s="13" t="s">
        <v>66</v>
      </c>
      <c r="K39" s="13"/>
    </row>
    <row r="40" spans="1:11" s="24" customFormat="1" ht="12.75">
      <c r="A40" s="13">
        <v>32</v>
      </c>
      <c r="B40" s="25" t="s">
        <v>65</v>
      </c>
      <c r="C40" s="15">
        <v>6</v>
      </c>
      <c r="D40" s="6" t="s">
        <v>42</v>
      </c>
      <c r="E40" s="16">
        <v>5.03</v>
      </c>
      <c r="F40" s="16">
        <f t="shared" si="9"/>
        <v>30.18</v>
      </c>
      <c r="G40" s="16">
        <v>5.19</v>
      </c>
      <c r="H40" s="16">
        <f t="shared" si="10"/>
        <v>31.14</v>
      </c>
      <c r="I40" s="16">
        <f t="shared" si="11"/>
        <v>61.32</v>
      </c>
      <c r="J40" s="13" t="s">
        <v>66</v>
      </c>
      <c r="K40" s="13"/>
    </row>
    <row r="41" spans="1:11" s="24" customFormat="1" ht="12.75">
      <c r="A41" s="13">
        <v>33</v>
      </c>
      <c r="B41" s="25" t="s">
        <v>67</v>
      </c>
      <c r="C41" s="15">
        <v>185</v>
      </c>
      <c r="D41" s="6" t="s">
        <v>42</v>
      </c>
      <c r="E41" s="16">
        <v>4.77</v>
      </c>
      <c r="F41" s="16">
        <f t="shared" si="9"/>
        <v>882.4499999999999</v>
      </c>
      <c r="G41" s="16">
        <v>5.19</v>
      </c>
      <c r="H41" s="16">
        <f t="shared" si="10"/>
        <v>960.1500000000001</v>
      </c>
      <c r="I41" s="16">
        <f t="shared" si="11"/>
        <v>1842.6</v>
      </c>
      <c r="J41" s="13" t="s">
        <v>66</v>
      </c>
      <c r="K41" s="13"/>
    </row>
    <row r="42" spans="1:11" s="24" customFormat="1" ht="12.75">
      <c r="A42" s="13">
        <v>34</v>
      </c>
      <c r="B42" s="25" t="s">
        <v>68</v>
      </c>
      <c r="C42" s="15">
        <v>80</v>
      </c>
      <c r="D42" s="6" t="s">
        <v>42</v>
      </c>
      <c r="E42" s="16">
        <v>8.27</v>
      </c>
      <c r="F42" s="16">
        <f t="shared" si="9"/>
        <v>661.5999999999999</v>
      </c>
      <c r="G42" s="16">
        <v>10.38</v>
      </c>
      <c r="H42" s="16">
        <f t="shared" si="10"/>
        <v>830.4000000000001</v>
      </c>
      <c r="I42" s="16">
        <f t="shared" si="11"/>
        <v>1492</v>
      </c>
      <c r="J42" s="13" t="s">
        <v>66</v>
      </c>
      <c r="K42" s="13"/>
    </row>
    <row r="43" spans="1:11" ht="15" customHeight="1">
      <c r="A43" s="6"/>
      <c r="B43" s="19" t="s">
        <v>69</v>
      </c>
      <c r="C43" s="8"/>
      <c r="D43" s="8"/>
      <c r="E43" s="21"/>
      <c r="F43" s="22">
        <f>SUBTOTAL(9,F44:F46)</f>
        <v>43113.299999999996</v>
      </c>
      <c r="G43" s="21"/>
      <c r="H43" s="22">
        <f>SUBTOTAL(9,H44:H46)</f>
        <v>5089.35</v>
      </c>
      <c r="I43" s="22">
        <f>SUBTOTAL(9,I44:I46)</f>
        <v>48202.649999999994</v>
      </c>
      <c r="J43" s="11"/>
      <c r="K43" s="12"/>
    </row>
    <row r="44" spans="1:11" s="24" customFormat="1" ht="15" customHeight="1">
      <c r="A44" s="13">
        <v>35</v>
      </c>
      <c r="B44" s="25" t="s">
        <v>70</v>
      </c>
      <c r="C44" s="15">
        <v>14</v>
      </c>
      <c r="D44" s="13" t="s">
        <v>42</v>
      </c>
      <c r="E44" s="16">
        <v>82.72</v>
      </c>
      <c r="F44" s="16">
        <f aca="true" t="shared" si="12" ref="F44:F46">E44*C44</f>
        <v>1158.08</v>
      </c>
      <c r="G44" s="16">
        <v>12.95</v>
      </c>
      <c r="H44" s="16">
        <f aca="true" t="shared" si="13" ref="H44:H46">G44*C44</f>
        <v>181.29999999999998</v>
      </c>
      <c r="I44" s="16">
        <f aca="true" t="shared" si="14" ref="I44:I46">H44+F44</f>
        <v>1339.3799999999999</v>
      </c>
      <c r="J44" s="13" t="s">
        <v>71</v>
      </c>
      <c r="K44" s="13"/>
    </row>
    <row r="45" spans="1:11" s="24" customFormat="1" ht="15" customHeight="1">
      <c r="A45" s="13">
        <v>36</v>
      </c>
      <c r="B45" s="25" t="s">
        <v>72</v>
      </c>
      <c r="C45" s="15">
        <v>360</v>
      </c>
      <c r="D45" s="13" t="s">
        <v>42</v>
      </c>
      <c r="E45" s="16">
        <v>111.92</v>
      </c>
      <c r="F45" s="16">
        <f t="shared" si="12"/>
        <v>40291.2</v>
      </c>
      <c r="G45" s="16">
        <v>12.95</v>
      </c>
      <c r="H45" s="16">
        <f t="shared" si="13"/>
        <v>4662</v>
      </c>
      <c r="I45" s="16">
        <f t="shared" si="14"/>
        <v>44953.2</v>
      </c>
      <c r="J45" s="13" t="s">
        <v>71</v>
      </c>
      <c r="K45" s="13"/>
    </row>
    <row r="46" spans="1:11" s="24" customFormat="1" ht="15" customHeight="1">
      <c r="A46" s="13">
        <v>37</v>
      </c>
      <c r="B46" s="29" t="s">
        <v>73</v>
      </c>
      <c r="C46" s="13">
        <v>19</v>
      </c>
      <c r="D46" s="13" t="s">
        <v>42</v>
      </c>
      <c r="E46" s="16">
        <v>87.58</v>
      </c>
      <c r="F46" s="16">
        <f t="shared" si="12"/>
        <v>1664.02</v>
      </c>
      <c r="G46" s="16">
        <v>12.95</v>
      </c>
      <c r="H46" s="16">
        <f t="shared" si="13"/>
        <v>246.04999999999998</v>
      </c>
      <c r="I46" s="16">
        <f t="shared" si="14"/>
        <v>1910.07</v>
      </c>
      <c r="J46" s="13" t="s">
        <v>71</v>
      </c>
      <c r="K46" s="13"/>
    </row>
    <row r="47" spans="1:11" ht="12.75">
      <c r="A47" s="6"/>
      <c r="B47" s="19" t="s">
        <v>74</v>
      </c>
      <c r="C47" s="8"/>
      <c r="D47" s="8"/>
      <c r="E47" s="21"/>
      <c r="F47" s="22">
        <f>SUBTOTAL(9,F48:F49)</f>
        <v>1227.48</v>
      </c>
      <c r="G47" s="21"/>
      <c r="H47" s="22">
        <f>SUBTOTAL(9,H48:H49)</f>
        <v>539.1</v>
      </c>
      <c r="I47" s="22">
        <f>SUBTOTAL(9,I48:I49)</f>
        <v>1766.58</v>
      </c>
      <c r="J47" s="11"/>
      <c r="K47" s="12"/>
    </row>
    <row r="48" spans="1:11" s="24" customFormat="1" ht="12.75">
      <c r="A48" s="6">
        <v>38</v>
      </c>
      <c r="B48" s="23" t="s">
        <v>75</v>
      </c>
      <c r="C48" s="15">
        <v>60</v>
      </c>
      <c r="D48" s="13" t="s">
        <v>27</v>
      </c>
      <c r="E48" s="16">
        <v>13.17</v>
      </c>
      <c r="F48" s="16">
        <f aca="true" t="shared" si="15" ref="F48:F49">E48*C48</f>
        <v>790.2</v>
      </c>
      <c r="G48" s="16">
        <v>6.98</v>
      </c>
      <c r="H48" s="16">
        <f aca="true" t="shared" si="16" ref="H48:H49">G48*C48</f>
        <v>418.8</v>
      </c>
      <c r="I48" s="16">
        <f aca="true" t="shared" si="17" ref="I48:I49">H48+F48</f>
        <v>1209</v>
      </c>
      <c r="J48" s="13" t="s">
        <v>47</v>
      </c>
      <c r="K48" s="13"/>
    </row>
    <row r="49" spans="1:11" s="24" customFormat="1" ht="12.75">
      <c r="A49" s="6">
        <v>39</v>
      </c>
      <c r="B49" s="23" t="s">
        <v>76</v>
      </c>
      <c r="C49" s="15">
        <v>6</v>
      </c>
      <c r="D49" s="13" t="s">
        <v>42</v>
      </c>
      <c r="E49" s="16">
        <v>72.88</v>
      </c>
      <c r="F49" s="16">
        <f t="shared" si="15"/>
        <v>437.28</v>
      </c>
      <c r="G49" s="16">
        <v>20.05</v>
      </c>
      <c r="H49" s="16">
        <f t="shared" si="16"/>
        <v>120.30000000000001</v>
      </c>
      <c r="I49" s="16">
        <f t="shared" si="17"/>
        <v>557.5799999999999</v>
      </c>
      <c r="J49" s="13" t="s">
        <v>47</v>
      </c>
      <c r="K49" s="13"/>
    </row>
    <row r="50" spans="1:11" ht="12.75">
      <c r="A50" s="6"/>
      <c r="B50" s="19" t="s">
        <v>77</v>
      </c>
      <c r="C50" s="8"/>
      <c r="D50" s="8"/>
      <c r="E50" s="21"/>
      <c r="F50" s="22">
        <f>SUBTOTAL(9,F51:F58)</f>
        <v>54178.50000000001</v>
      </c>
      <c r="G50" s="21"/>
      <c r="H50" s="22">
        <f>SUBTOTAL(9,H51:H58)</f>
        <v>9793.140000000001</v>
      </c>
      <c r="I50" s="22">
        <f>SUBTOTAL(9,I51:I58)</f>
        <v>63971.63999999999</v>
      </c>
      <c r="J50" s="11"/>
      <c r="K50" s="12"/>
    </row>
    <row r="51" spans="1:11" ht="12.75">
      <c r="A51" s="13">
        <v>40</v>
      </c>
      <c r="B51" s="25" t="s">
        <v>78</v>
      </c>
      <c r="C51" s="6">
        <v>820</v>
      </c>
      <c r="D51" s="6" t="s">
        <v>27</v>
      </c>
      <c r="E51" s="16">
        <v>6.04</v>
      </c>
      <c r="F51" s="16">
        <f aca="true" t="shared" si="18" ref="F51:F58">E51*C51</f>
        <v>4952.8</v>
      </c>
      <c r="G51" s="16">
        <v>1.82</v>
      </c>
      <c r="H51" s="16">
        <f aca="true" t="shared" si="19" ref="H51:H58">G51*C51</f>
        <v>1492.4</v>
      </c>
      <c r="I51" s="16">
        <f aca="true" t="shared" si="20" ref="I51:I58">H51+F51</f>
        <v>6445.200000000001</v>
      </c>
      <c r="J51" s="13" t="s">
        <v>79</v>
      </c>
      <c r="K51" s="13"/>
    </row>
    <row r="52" spans="1:11" s="24" customFormat="1" ht="25.5">
      <c r="A52" s="13">
        <v>41</v>
      </c>
      <c r="B52" s="25" t="s">
        <v>80</v>
      </c>
      <c r="C52" s="15">
        <v>1</v>
      </c>
      <c r="D52" s="13" t="s">
        <v>23</v>
      </c>
      <c r="E52" s="16">
        <v>8759.59</v>
      </c>
      <c r="F52" s="16">
        <f t="shared" si="18"/>
        <v>8759.59</v>
      </c>
      <c r="G52" s="16">
        <v>3533.55</v>
      </c>
      <c r="H52" s="16">
        <f t="shared" si="19"/>
        <v>3533.55</v>
      </c>
      <c r="I52" s="16">
        <f t="shared" si="20"/>
        <v>12293.14</v>
      </c>
      <c r="J52" s="13" t="s">
        <v>81</v>
      </c>
      <c r="K52" s="13"/>
    </row>
    <row r="53" spans="1:11" s="24" customFormat="1" ht="12.75">
      <c r="A53" s="13">
        <v>42</v>
      </c>
      <c r="B53" s="25" t="s">
        <v>82</v>
      </c>
      <c r="C53" s="15">
        <v>1</v>
      </c>
      <c r="D53" s="13" t="s">
        <v>23</v>
      </c>
      <c r="E53" s="16">
        <v>8759.59</v>
      </c>
      <c r="F53" s="16">
        <f t="shared" si="18"/>
        <v>8759.59</v>
      </c>
      <c r="G53" s="16">
        <v>706.7</v>
      </c>
      <c r="H53" s="16">
        <f t="shared" si="19"/>
        <v>706.7</v>
      </c>
      <c r="I53" s="16">
        <f t="shared" si="20"/>
        <v>9466.29</v>
      </c>
      <c r="J53" s="13" t="s">
        <v>81</v>
      </c>
      <c r="K53" s="13"/>
    </row>
    <row r="54" spans="1:11" s="24" customFormat="1" ht="12.75">
      <c r="A54" s="13">
        <v>43</v>
      </c>
      <c r="B54" s="25" t="s">
        <v>83</v>
      </c>
      <c r="C54" s="15">
        <v>110</v>
      </c>
      <c r="D54" s="13" t="s">
        <v>42</v>
      </c>
      <c r="E54" s="16">
        <v>206.84</v>
      </c>
      <c r="F54" s="16">
        <f t="shared" si="18"/>
        <v>22752.4</v>
      </c>
      <c r="G54" s="16">
        <v>11.78</v>
      </c>
      <c r="H54" s="16">
        <f t="shared" si="19"/>
        <v>1295.8</v>
      </c>
      <c r="I54" s="16">
        <f t="shared" si="20"/>
        <v>24048.2</v>
      </c>
      <c r="J54" s="13" t="s">
        <v>81</v>
      </c>
      <c r="K54" s="13"/>
    </row>
    <row r="55" spans="1:11" s="24" customFormat="1" ht="12.75">
      <c r="A55" s="13">
        <v>44</v>
      </c>
      <c r="B55" s="25" t="s">
        <v>84</v>
      </c>
      <c r="C55" s="15">
        <v>110</v>
      </c>
      <c r="D55" s="13" t="s">
        <v>42</v>
      </c>
      <c r="E55" s="16">
        <v>23.1</v>
      </c>
      <c r="F55" s="16">
        <f t="shared" si="18"/>
        <v>2541</v>
      </c>
      <c r="G55" s="16">
        <v>23.56</v>
      </c>
      <c r="H55" s="16">
        <f t="shared" si="19"/>
        <v>2591.6</v>
      </c>
      <c r="I55" s="16">
        <f t="shared" si="20"/>
        <v>5132.6</v>
      </c>
      <c r="J55" s="13" t="s">
        <v>81</v>
      </c>
      <c r="K55" s="13"/>
    </row>
    <row r="56" spans="1:11" s="24" customFormat="1" ht="12.75">
      <c r="A56" s="13">
        <v>45</v>
      </c>
      <c r="B56" s="25" t="s">
        <v>85</v>
      </c>
      <c r="C56" s="15">
        <v>7</v>
      </c>
      <c r="D56" s="13" t="s">
        <v>42</v>
      </c>
      <c r="E56" s="16">
        <v>340.66</v>
      </c>
      <c r="F56" s="16">
        <f t="shared" si="18"/>
        <v>2384.6200000000003</v>
      </c>
      <c r="G56" s="16">
        <v>12.95</v>
      </c>
      <c r="H56" s="16">
        <f t="shared" si="19"/>
        <v>90.64999999999999</v>
      </c>
      <c r="I56" s="16">
        <f t="shared" si="20"/>
        <v>2475.2700000000004</v>
      </c>
      <c r="J56" s="13" t="s">
        <v>81</v>
      </c>
      <c r="K56" s="13"/>
    </row>
    <row r="57" spans="1:11" s="24" customFormat="1" ht="12.75">
      <c r="A57" s="13">
        <v>46</v>
      </c>
      <c r="B57" s="25" t="s">
        <v>86</v>
      </c>
      <c r="C57" s="15">
        <v>6</v>
      </c>
      <c r="D57" s="13" t="s">
        <v>42</v>
      </c>
      <c r="E57" s="16">
        <v>632.65</v>
      </c>
      <c r="F57" s="16">
        <f t="shared" si="18"/>
        <v>3795.8999999999996</v>
      </c>
      <c r="G57" s="16">
        <v>12.95</v>
      </c>
      <c r="H57" s="16">
        <f t="shared" si="19"/>
        <v>77.69999999999999</v>
      </c>
      <c r="I57" s="16">
        <f t="shared" si="20"/>
        <v>3873.5999999999995</v>
      </c>
      <c r="J57" s="13" t="s">
        <v>81</v>
      </c>
      <c r="K57" s="13"/>
    </row>
    <row r="58" spans="1:11" s="24" customFormat="1" ht="12.75">
      <c r="A58" s="13">
        <v>47</v>
      </c>
      <c r="B58" s="25" t="s">
        <v>87</v>
      </c>
      <c r="C58" s="15">
        <v>1</v>
      </c>
      <c r="D58" s="13" t="s">
        <v>23</v>
      </c>
      <c r="E58" s="16">
        <v>232.6</v>
      </c>
      <c r="F58" s="16">
        <f t="shared" si="18"/>
        <v>232.6</v>
      </c>
      <c r="G58" s="16">
        <v>4.74</v>
      </c>
      <c r="H58" s="16">
        <f t="shared" si="19"/>
        <v>4.74</v>
      </c>
      <c r="I58" s="16">
        <f t="shared" si="20"/>
        <v>237.34</v>
      </c>
      <c r="J58" s="13" t="s">
        <v>45</v>
      </c>
      <c r="K58" s="13"/>
    </row>
    <row r="59" spans="1:11" s="24" customFormat="1" ht="12.75">
      <c r="A59" s="6"/>
      <c r="B59" s="19" t="s">
        <v>88</v>
      </c>
      <c r="C59" s="8"/>
      <c r="D59" s="8"/>
      <c r="E59" s="20"/>
      <c r="F59" s="22">
        <f>SUBTOTAL(9,F60:F77)</f>
        <v>53125.469999999994</v>
      </c>
      <c r="G59" s="20"/>
      <c r="H59" s="22">
        <f>SUBTOTAL(9,H60:H77)</f>
        <v>18003.73</v>
      </c>
      <c r="I59" s="22">
        <f>SUBTOTAL(9,I60:I77)</f>
        <v>71129.2</v>
      </c>
      <c r="J59" s="12"/>
      <c r="K59" s="12"/>
    </row>
    <row r="60" spans="1:11" s="24" customFormat="1" ht="12.75">
      <c r="A60" s="13">
        <v>48</v>
      </c>
      <c r="B60" s="14" t="s">
        <v>89</v>
      </c>
      <c r="C60" s="6">
        <v>1</v>
      </c>
      <c r="D60" s="6"/>
      <c r="E60" s="16">
        <v>2558.46</v>
      </c>
      <c r="F60" s="16">
        <f aca="true" t="shared" si="21" ref="F60:F77">E60*C60</f>
        <v>2558.46</v>
      </c>
      <c r="G60" s="16">
        <v>106.01</v>
      </c>
      <c r="H60" s="16">
        <f aca="true" t="shared" si="22" ref="H60:H77">G60*C60</f>
        <v>106.01</v>
      </c>
      <c r="I60" s="16">
        <f aca="true" t="shared" si="23" ref="I60:I77">H60+F60</f>
        <v>2664.4700000000003</v>
      </c>
      <c r="J60" s="13" t="s">
        <v>90</v>
      </c>
      <c r="K60" s="13"/>
    </row>
    <row r="61" spans="1:11" s="24" customFormat="1" ht="12.75">
      <c r="A61" s="13">
        <v>49</v>
      </c>
      <c r="B61" s="14" t="s">
        <v>91</v>
      </c>
      <c r="C61" s="6">
        <v>5000</v>
      </c>
      <c r="D61" s="6" t="s">
        <v>27</v>
      </c>
      <c r="E61" s="16">
        <v>3.73</v>
      </c>
      <c r="F61" s="16">
        <f t="shared" si="21"/>
        <v>18650</v>
      </c>
      <c r="G61" s="16">
        <v>2.6</v>
      </c>
      <c r="H61" s="16">
        <f t="shared" si="22"/>
        <v>13000</v>
      </c>
      <c r="I61" s="16">
        <f t="shared" si="23"/>
        <v>31650</v>
      </c>
      <c r="J61" s="13" t="s">
        <v>79</v>
      </c>
      <c r="K61" s="13"/>
    </row>
    <row r="62" spans="1:11" s="24" customFormat="1" ht="12.75">
      <c r="A62" s="13">
        <v>50</v>
      </c>
      <c r="B62" s="30" t="s">
        <v>92</v>
      </c>
      <c r="C62" s="6">
        <v>7</v>
      </c>
      <c r="D62" s="31" t="s">
        <v>42</v>
      </c>
      <c r="E62" s="16">
        <v>279.1</v>
      </c>
      <c r="F62" s="16">
        <f t="shared" si="21"/>
        <v>1953.7000000000003</v>
      </c>
      <c r="G62" s="16">
        <v>153.1</v>
      </c>
      <c r="H62" s="16">
        <f t="shared" si="22"/>
        <v>1071.7</v>
      </c>
      <c r="I62" s="16">
        <f t="shared" si="23"/>
        <v>3025.4000000000005</v>
      </c>
      <c r="J62" s="13" t="s">
        <v>93</v>
      </c>
      <c r="K62" s="13"/>
    </row>
    <row r="63" spans="1:11" s="24" customFormat="1" ht="12.75">
      <c r="A63" s="13">
        <v>51</v>
      </c>
      <c r="B63" s="14" t="s">
        <v>94</v>
      </c>
      <c r="C63" s="6">
        <v>8</v>
      </c>
      <c r="D63" s="31" t="s">
        <v>42</v>
      </c>
      <c r="E63" s="16">
        <v>78.14</v>
      </c>
      <c r="F63" s="16">
        <f t="shared" si="21"/>
        <v>625.12</v>
      </c>
      <c r="G63" s="16">
        <v>5.19</v>
      </c>
      <c r="H63" s="16">
        <f t="shared" si="22"/>
        <v>41.52</v>
      </c>
      <c r="I63" s="16">
        <f t="shared" si="23"/>
        <v>666.64</v>
      </c>
      <c r="J63" s="13" t="s">
        <v>93</v>
      </c>
      <c r="K63" s="13"/>
    </row>
    <row r="64" spans="1:11" s="24" customFormat="1" ht="12.75">
      <c r="A64" s="13">
        <v>52</v>
      </c>
      <c r="B64" s="14" t="s">
        <v>95</v>
      </c>
      <c r="C64" s="6">
        <v>1</v>
      </c>
      <c r="D64" s="31" t="s">
        <v>42</v>
      </c>
      <c r="E64" s="16">
        <v>217.09</v>
      </c>
      <c r="F64" s="16">
        <f t="shared" si="21"/>
        <v>217.09</v>
      </c>
      <c r="G64" s="16">
        <v>5.19</v>
      </c>
      <c r="H64" s="16">
        <f t="shared" si="22"/>
        <v>5.19</v>
      </c>
      <c r="I64" s="16">
        <f t="shared" si="23"/>
        <v>222.28</v>
      </c>
      <c r="J64" s="13" t="s">
        <v>45</v>
      </c>
      <c r="K64" s="13"/>
    </row>
    <row r="65" spans="1:11" s="24" customFormat="1" ht="12.75">
      <c r="A65" s="13">
        <v>53</v>
      </c>
      <c r="B65" s="32" t="s">
        <v>96</v>
      </c>
      <c r="C65" s="6">
        <v>150</v>
      </c>
      <c r="D65" s="31" t="s">
        <v>42</v>
      </c>
      <c r="E65" s="16">
        <v>27.19</v>
      </c>
      <c r="F65" s="16">
        <f t="shared" si="21"/>
        <v>4078.5</v>
      </c>
      <c r="G65" s="16">
        <v>8.24</v>
      </c>
      <c r="H65" s="16">
        <f t="shared" si="22"/>
        <v>1236</v>
      </c>
      <c r="I65" s="16">
        <f t="shared" si="23"/>
        <v>5314.5</v>
      </c>
      <c r="J65" s="13" t="s">
        <v>66</v>
      </c>
      <c r="K65" s="13"/>
    </row>
    <row r="66" spans="1:11" ht="12.75">
      <c r="A66" s="13">
        <v>54</v>
      </c>
      <c r="B66" s="33" t="s">
        <v>97</v>
      </c>
      <c r="C66" s="34">
        <v>12</v>
      </c>
      <c r="D66" s="31" t="s">
        <v>42</v>
      </c>
      <c r="E66" s="16">
        <v>480.07</v>
      </c>
      <c r="F66" s="16">
        <f t="shared" si="21"/>
        <v>5760.84</v>
      </c>
      <c r="G66" s="16">
        <v>82.46</v>
      </c>
      <c r="H66" s="16">
        <f t="shared" si="22"/>
        <v>989.52</v>
      </c>
      <c r="I66" s="16">
        <f t="shared" si="23"/>
        <v>6750.360000000001</v>
      </c>
      <c r="J66" s="13" t="s">
        <v>98</v>
      </c>
      <c r="K66" s="13"/>
    </row>
    <row r="67" spans="1:11" ht="12.75">
      <c r="A67" s="13">
        <v>55</v>
      </c>
      <c r="B67" s="33" t="s">
        <v>99</v>
      </c>
      <c r="C67" s="34">
        <v>2</v>
      </c>
      <c r="D67" s="31" t="s">
        <v>42</v>
      </c>
      <c r="E67" s="16">
        <v>480.07</v>
      </c>
      <c r="F67" s="16">
        <f t="shared" si="21"/>
        <v>960.14</v>
      </c>
      <c r="G67" s="16">
        <v>82.46</v>
      </c>
      <c r="H67" s="16">
        <f t="shared" si="22"/>
        <v>164.92</v>
      </c>
      <c r="I67" s="16">
        <f t="shared" si="23"/>
        <v>1125.06</v>
      </c>
      <c r="J67" s="13" t="s">
        <v>98</v>
      </c>
      <c r="K67" s="13"/>
    </row>
    <row r="68" spans="1:11" ht="12.75">
      <c r="A68" s="13">
        <v>56</v>
      </c>
      <c r="B68" s="35" t="s">
        <v>100</v>
      </c>
      <c r="C68" s="34">
        <v>1</v>
      </c>
      <c r="D68" s="31" t="s">
        <v>42</v>
      </c>
      <c r="E68" s="16">
        <v>3460.89</v>
      </c>
      <c r="F68" s="16">
        <f t="shared" si="21"/>
        <v>3460.89</v>
      </c>
      <c r="G68" s="16">
        <v>565.38</v>
      </c>
      <c r="H68" s="16">
        <f t="shared" si="22"/>
        <v>565.38</v>
      </c>
      <c r="I68" s="16">
        <f t="shared" si="23"/>
        <v>4026.27</v>
      </c>
      <c r="J68" s="13" t="s">
        <v>98</v>
      </c>
      <c r="K68" s="13"/>
    </row>
    <row r="69" spans="1:11" ht="12.75">
      <c r="A69" s="13">
        <v>57</v>
      </c>
      <c r="B69" s="14" t="s">
        <v>101</v>
      </c>
      <c r="C69" s="34">
        <v>1</v>
      </c>
      <c r="D69" s="31" t="s">
        <v>42</v>
      </c>
      <c r="E69" s="16">
        <v>721.95</v>
      </c>
      <c r="F69" s="16">
        <f t="shared" si="21"/>
        <v>721.95</v>
      </c>
      <c r="G69" s="16">
        <v>4.74</v>
      </c>
      <c r="H69" s="16">
        <f t="shared" si="22"/>
        <v>4.74</v>
      </c>
      <c r="I69" s="16">
        <f t="shared" si="23"/>
        <v>726.69</v>
      </c>
      <c r="J69" s="13" t="s">
        <v>102</v>
      </c>
      <c r="K69" s="13"/>
    </row>
    <row r="70" spans="1:11" ht="25.5">
      <c r="A70" s="13">
        <v>58</v>
      </c>
      <c r="B70" s="33" t="s">
        <v>103</v>
      </c>
      <c r="C70" s="34">
        <v>1</v>
      </c>
      <c r="D70" s="31" t="s">
        <v>42</v>
      </c>
      <c r="E70" s="16">
        <v>1302.48</v>
      </c>
      <c r="F70" s="16">
        <f t="shared" si="21"/>
        <v>1302.48</v>
      </c>
      <c r="G70" s="16">
        <v>97.77</v>
      </c>
      <c r="H70" s="16">
        <f t="shared" si="22"/>
        <v>97.77</v>
      </c>
      <c r="I70" s="16">
        <f t="shared" si="23"/>
        <v>1400.25</v>
      </c>
      <c r="J70" s="13" t="s">
        <v>104</v>
      </c>
      <c r="K70" s="13"/>
    </row>
    <row r="71" spans="1:11" ht="12.75">
      <c r="A71" s="13">
        <v>59</v>
      </c>
      <c r="B71" s="14" t="s">
        <v>105</v>
      </c>
      <c r="C71" s="34">
        <v>1</v>
      </c>
      <c r="D71" s="31" t="s">
        <v>42</v>
      </c>
      <c r="E71" s="16">
        <v>2325.89</v>
      </c>
      <c r="F71" s="16">
        <f t="shared" si="21"/>
        <v>2325.89</v>
      </c>
      <c r="G71" s="16">
        <v>82.46</v>
      </c>
      <c r="H71" s="16">
        <f t="shared" si="22"/>
        <v>82.46</v>
      </c>
      <c r="I71" s="16">
        <f t="shared" si="23"/>
        <v>2408.35</v>
      </c>
      <c r="J71" s="13" t="s">
        <v>90</v>
      </c>
      <c r="K71" s="13"/>
    </row>
    <row r="72" spans="1:11" ht="12.75">
      <c r="A72" s="13">
        <v>60</v>
      </c>
      <c r="B72" s="14" t="s">
        <v>106</v>
      </c>
      <c r="C72" s="34">
        <v>1</v>
      </c>
      <c r="D72" s="31" t="s">
        <v>42</v>
      </c>
      <c r="E72" s="16">
        <v>2865.46</v>
      </c>
      <c r="F72" s="16">
        <f t="shared" si="21"/>
        <v>2865.46</v>
      </c>
      <c r="G72" s="16">
        <v>38.88</v>
      </c>
      <c r="H72" s="16">
        <f t="shared" si="22"/>
        <v>38.88</v>
      </c>
      <c r="I72" s="16">
        <f t="shared" si="23"/>
        <v>2904.34</v>
      </c>
      <c r="J72" s="13" t="s">
        <v>107</v>
      </c>
      <c r="K72" s="13"/>
    </row>
    <row r="73" spans="1:11" ht="25.5">
      <c r="A73" s="13">
        <v>61</v>
      </c>
      <c r="B73" s="30" t="s">
        <v>108</v>
      </c>
      <c r="C73" s="34">
        <v>1</v>
      </c>
      <c r="D73" s="31" t="s">
        <v>42</v>
      </c>
      <c r="E73" s="16">
        <v>279.1</v>
      </c>
      <c r="F73" s="16">
        <f t="shared" si="21"/>
        <v>279.1</v>
      </c>
      <c r="G73" s="16">
        <v>153.1</v>
      </c>
      <c r="H73" s="16">
        <f t="shared" si="22"/>
        <v>153.1</v>
      </c>
      <c r="I73" s="16">
        <f t="shared" si="23"/>
        <v>432.20000000000005</v>
      </c>
      <c r="J73" s="13" t="s">
        <v>93</v>
      </c>
      <c r="K73" s="13"/>
    </row>
    <row r="74" spans="1:11" ht="12.75">
      <c r="A74" s="13">
        <v>62</v>
      </c>
      <c r="B74" s="14" t="s">
        <v>109</v>
      </c>
      <c r="C74" s="34">
        <v>1</v>
      </c>
      <c r="D74" s="31" t="s">
        <v>42</v>
      </c>
      <c r="E74" s="16">
        <v>78.14</v>
      </c>
      <c r="F74" s="16">
        <f t="shared" si="21"/>
        <v>78.14</v>
      </c>
      <c r="G74" s="16">
        <v>5.19</v>
      </c>
      <c r="H74" s="16">
        <f t="shared" si="22"/>
        <v>5.19</v>
      </c>
      <c r="I74" s="16">
        <f t="shared" si="23"/>
        <v>83.33</v>
      </c>
      <c r="J74" s="13" t="s">
        <v>93</v>
      </c>
      <c r="K74" s="13"/>
    </row>
    <row r="75" spans="1:11" ht="12.75">
      <c r="A75" s="13">
        <v>63</v>
      </c>
      <c r="B75" s="14" t="s">
        <v>110</v>
      </c>
      <c r="C75" s="34">
        <v>1</v>
      </c>
      <c r="D75" s="31" t="s">
        <v>42</v>
      </c>
      <c r="E75" s="16">
        <v>217.09</v>
      </c>
      <c r="F75" s="16">
        <f t="shared" si="21"/>
        <v>217.09</v>
      </c>
      <c r="G75" s="16">
        <v>5.19</v>
      </c>
      <c r="H75" s="16">
        <f t="shared" si="22"/>
        <v>5.19</v>
      </c>
      <c r="I75" s="16">
        <f t="shared" si="23"/>
        <v>222.28</v>
      </c>
      <c r="J75" s="13" t="s">
        <v>45</v>
      </c>
      <c r="K75" s="13"/>
    </row>
    <row r="76" spans="1:11" ht="12.75">
      <c r="A76" s="13">
        <v>64</v>
      </c>
      <c r="B76" s="14" t="s">
        <v>111</v>
      </c>
      <c r="C76" s="34">
        <v>1</v>
      </c>
      <c r="D76" s="31" t="s">
        <v>42</v>
      </c>
      <c r="E76" s="16">
        <v>5582.08</v>
      </c>
      <c r="F76" s="16">
        <f t="shared" si="21"/>
        <v>5582.08</v>
      </c>
      <c r="G76" s="16">
        <v>365.48</v>
      </c>
      <c r="H76" s="16">
        <f t="shared" si="22"/>
        <v>365.48</v>
      </c>
      <c r="I76" s="16">
        <f t="shared" si="23"/>
        <v>5947.5599999999995</v>
      </c>
      <c r="J76" s="13" t="s">
        <v>45</v>
      </c>
      <c r="K76" s="13"/>
    </row>
    <row r="77" spans="1:11" ht="12.75">
      <c r="A77" s="13">
        <v>65</v>
      </c>
      <c r="B77" s="14" t="s">
        <v>112</v>
      </c>
      <c r="C77" s="34">
        <v>2</v>
      </c>
      <c r="D77" s="31" t="s">
        <v>42</v>
      </c>
      <c r="E77" s="16">
        <v>744.27</v>
      </c>
      <c r="F77" s="16">
        <f t="shared" si="21"/>
        <v>1488.54</v>
      </c>
      <c r="G77" s="16">
        <v>35.34</v>
      </c>
      <c r="H77" s="16">
        <f t="shared" si="22"/>
        <v>70.68</v>
      </c>
      <c r="I77" s="16">
        <f t="shared" si="23"/>
        <v>1559.22</v>
      </c>
      <c r="J77" s="13" t="s">
        <v>45</v>
      </c>
      <c r="K77" s="13"/>
    </row>
    <row r="78" spans="1:11" ht="20.1" customHeight="1">
      <c r="A78" s="48" t="s">
        <v>113</v>
      </c>
      <c r="B78" s="49"/>
      <c r="C78" s="49"/>
      <c r="D78" s="49"/>
      <c r="E78" s="49"/>
      <c r="F78" s="49"/>
      <c r="G78" s="49"/>
      <c r="H78" s="50"/>
      <c r="I78" s="36">
        <f>SUBTOTAL(9,I4:I77)</f>
        <v>347920.03</v>
      </c>
      <c r="J78" s="37"/>
      <c r="K78" s="38"/>
    </row>
  </sheetData>
  <autoFilter ref="A3:K77"/>
  <mergeCells count="10">
    <mergeCell ref="I1:I2"/>
    <mergeCell ref="J1:J2"/>
    <mergeCell ref="K1:K2"/>
    <mergeCell ref="A78:H78"/>
    <mergeCell ref="A1:A2"/>
    <mergeCell ref="B1:B2"/>
    <mergeCell ref="C1:C2"/>
    <mergeCell ref="D1:D2"/>
    <mergeCell ref="E1:F1"/>
    <mergeCell ref="G1:H1"/>
  </mergeCells>
  <printOptions/>
  <pageMargins left="0.3937007874015748" right="0.2362204724409449" top="0.57" bottom="0.57" header="0.2" footer="0.1968503937007874"/>
  <pageSetup orientation="portrait" paperSize="9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"/>
  <sheetViews>
    <sheetView zoomScale="130" zoomScaleNormal="130" zoomScalePageLayoutView="130" workbookViewId="0" topLeftCell="A1">
      <selection activeCell="J14" sqref="J14"/>
    </sheetView>
  </sheetViews>
  <sheetFormatPr defaultColWidth="8.75390625" defaultRowHeight="12.75"/>
  <cols>
    <col min="1" max="1" width="36.375" style="42" bestFit="1" customWidth="1"/>
    <col min="2" max="2" width="14.00390625" style="42" bestFit="1" customWidth="1"/>
    <col min="3" max="3" width="12.875" style="42" bestFit="1" customWidth="1"/>
    <col min="4" max="4" width="14.875" style="42" customWidth="1"/>
    <col min="5" max="6" width="14.00390625" style="42" bestFit="1" customWidth="1"/>
    <col min="7" max="7" width="12.75390625" style="42" bestFit="1" customWidth="1"/>
    <col min="8" max="10" width="12.875" style="42" bestFit="1" customWidth="1"/>
    <col min="11" max="16384" width="8.75390625" style="42" customWidth="1"/>
  </cols>
  <sheetData>
    <row r="2" spans="1:10" ht="15">
      <c r="A2" s="44" t="s">
        <v>124</v>
      </c>
      <c r="B2" s="44" t="s">
        <v>4</v>
      </c>
      <c r="C2" s="44" t="s">
        <v>5</v>
      </c>
      <c r="D2" s="44" t="s">
        <v>117</v>
      </c>
      <c r="E2" s="44" t="s">
        <v>118</v>
      </c>
      <c r="F2" s="44" t="s">
        <v>119</v>
      </c>
      <c r="G2" s="44" t="s">
        <v>120</v>
      </c>
      <c r="H2" s="44" t="s">
        <v>121</v>
      </c>
      <c r="I2" s="44" t="s">
        <v>122</v>
      </c>
      <c r="J2" s="44" t="s">
        <v>123</v>
      </c>
    </row>
    <row r="3" spans="1:10" ht="12.75">
      <c r="A3" s="41" t="s">
        <v>114</v>
      </c>
      <c r="B3" s="43">
        <f>SUBTOTAL(9,B4:B10)</f>
        <v>178329.93</v>
      </c>
      <c r="C3" s="43">
        <f>SUBTOTAL(9,C4:C10)</f>
        <v>34489.259999999995</v>
      </c>
      <c r="D3" s="43">
        <f>SUBTOTAL(9,D4:D10)</f>
        <v>212819.19</v>
      </c>
      <c r="E3" s="43">
        <f aca="true" t="shared" si="0" ref="E3:J3">SUBTOTAL(9,E4:E10)</f>
        <v>69395.54000000001</v>
      </c>
      <c r="F3" s="43">
        <f t="shared" si="0"/>
        <v>37283.642</v>
      </c>
      <c r="G3" s="43">
        <f t="shared" si="0"/>
        <v>77902.432</v>
      </c>
      <c r="H3" s="43">
        <f t="shared" si="0"/>
        <v>6630.723666666667</v>
      </c>
      <c r="I3" s="43">
        <f t="shared" si="0"/>
        <v>6630.723666666667</v>
      </c>
      <c r="J3" s="43">
        <f t="shared" si="0"/>
        <v>14976.128666666667</v>
      </c>
    </row>
    <row r="4" spans="1:10" ht="12.75">
      <c r="A4" s="19" t="s">
        <v>25</v>
      </c>
      <c r="B4" s="16">
        <f>INDEX('BOQ განფასება'!F:F,MATCH(Sheet2!A4,'BOQ განფასება'!B:B,0))</f>
        <v>30243.18</v>
      </c>
      <c r="C4" s="16">
        <f>INDEX('BOQ განფასება'!H:H,MATCH(Sheet2!A4,'BOQ განფასება'!B:B,0))</f>
        <v>14281.46</v>
      </c>
      <c r="D4" s="16">
        <f aca="true" t="shared" si="1" ref="D4:D13">C4+B4</f>
        <v>44524.64</v>
      </c>
      <c r="E4" s="46">
        <f>B4</f>
        <v>30243.18</v>
      </c>
      <c r="F4" s="46">
        <f>C4/5</f>
        <v>2856.292</v>
      </c>
      <c r="G4" s="46">
        <f>C4/5</f>
        <v>2856.292</v>
      </c>
      <c r="H4" s="46">
        <f>C4/5</f>
        <v>2856.292</v>
      </c>
      <c r="I4" s="46">
        <f>C4/5</f>
        <v>2856.292</v>
      </c>
      <c r="J4" s="46">
        <f>C4/5</f>
        <v>2856.292</v>
      </c>
    </row>
    <row r="5" spans="1:10" ht="12.75">
      <c r="A5" s="19" t="s">
        <v>74</v>
      </c>
      <c r="B5" s="16">
        <f>INDEX('BOQ განფასება'!F:F,MATCH(Sheet2!A5,'BOQ განფასება'!B:B,0))</f>
        <v>1227.48</v>
      </c>
      <c r="C5" s="16">
        <f>INDEX('BOQ განფასება'!H:H,MATCH(Sheet2!A5,'BOQ განფასება'!B:B,0))</f>
        <v>539.1</v>
      </c>
      <c r="D5" s="16">
        <f>C5+B5</f>
        <v>1766.58</v>
      </c>
      <c r="E5" s="46">
        <f>B5</f>
        <v>1227.48</v>
      </c>
      <c r="F5" s="46">
        <f>C5</f>
        <v>539.1</v>
      </c>
      <c r="G5" s="46"/>
      <c r="H5" s="46"/>
      <c r="I5" s="46"/>
      <c r="J5" s="46"/>
    </row>
    <row r="6" spans="1:10" ht="12.75">
      <c r="A6" s="19" t="s">
        <v>40</v>
      </c>
      <c r="B6" s="16">
        <f>INDEX('BOQ განფასება'!F:F,MATCH(Sheet2!A6,'BOQ განფასება'!B:B,0))</f>
        <v>22730.41</v>
      </c>
      <c r="C6" s="16">
        <f>INDEX('BOQ განფასება'!H:H,MATCH(Sheet2!A6,'BOQ განფასება'!B:B,0))</f>
        <v>5634.5</v>
      </c>
      <c r="D6" s="16">
        <f t="shared" si="1"/>
        <v>28364.91</v>
      </c>
      <c r="E6" s="46"/>
      <c r="F6" s="46">
        <f>B6/2</f>
        <v>11365.205</v>
      </c>
      <c r="G6" s="46">
        <f>B6/2</f>
        <v>11365.205</v>
      </c>
      <c r="H6" s="46">
        <f>C6/3</f>
        <v>1878.1666666666667</v>
      </c>
      <c r="I6" s="46">
        <f>C6/3</f>
        <v>1878.1666666666667</v>
      </c>
      <c r="J6" s="46">
        <f>C6/3</f>
        <v>1878.1666666666667</v>
      </c>
    </row>
    <row r="7" spans="1:10" ht="12.75">
      <c r="A7" s="26" t="s">
        <v>49</v>
      </c>
      <c r="B7" s="16">
        <f>INDEX('BOQ განფასება'!F:F,MATCH(Sheet2!A7,'BOQ განფასება'!B:B,0))</f>
        <v>37924.880000000005</v>
      </c>
      <c r="C7" s="16">
        <f>INDEX('BOQ განფასება'!H:H,MATCH(Sheet2!A7,'BOQ განფასება'!B:B,0))</f>
        <v>3792.53</v>
      </c>
      <c r="D7" s="16">
        <f t="shared" si="1"/>
        <v>41717.41</v>
      </c>
      <c r="E7" s="46">
        <f>B7</f>
        <v>37924.880000000005</v>
      </c>
      <c r="F7" s="46"/>
      <c r="G7" s="46"/>
      <c r="H7" s="46">
        <f>C7/2</f>
        <v>1896.265</v>
      </c>
      <c r="I7" s="46">
        <f>C7/2</f>
        <v>1896.265</v>
      </c>
      <c r="J7" s="46"/>
    </row>
    <row r="8" spans="1:10" ht="12.75">
      <c r="A8" s="19" t="s">
        <v>64</v>
      </c>
      <c r="B8" s="16">
        <f>INDEX('BOQ განფასება'!F:F,MATCH(Sheet2!A8,'BOQ განფასება'!B:B,0))</f>
        <v>1932.79</v>
      </c>
      <c r="C8" s="16">
        <f>INDEX('BOQ განფასება'!H:H,MATCH(Sheet2!A8,'BOQ განფასება'!B:B,0))</f>
        <v>2252.46</v>
      </c>
      <c r="D8" s="16">
        <f t="shared" si="1"/>
        <v>4185.25</v>
      </c>
      <c r="E8" s="46"/>
      <c r="F8" s="46">
        <f>B8/2</f>
        <v>966.395</v>
      </c>
      <c r="G8" s="46">
        <f>B8/2</f>
        <v>966.395</v>
      </c>
      <c r="H8" s="46"/>
      <c r="I8" s="46"/>
      <c r="J8" s="46">
        <f>C8</f>
        <v>2252.46</v>
      </c>
    </row>
    <row r="9" spans="1:10" ht="12.75">
      <c r="A9" s="19" t="s">
        <v>69</v>
      </c>
      <c r="B9" s="16">
        <f>INDEX('BOQ განფასება'!F:F,MATCH(Sheet2!A9,'BOQ განფასება'!B:B,0))</f>
        <v>43113.299999999996</v>
      </c>
      <c r="C9" s="16">
        <f>INDEX('BOQ განფასება'!H:H,MATCH(Sheet2!A9,'BOQ განფასება'!B:B,0))</f>
        <v>5089.35</v>
      </c>
      <c r="D9" s="16">
        <f t="shared" si="1"/>
        <v>48202.649999999994</v>
      </c>
      <c r="E9" s="46"/>
      <c r="F9" s="46">
        <f>B9/2</f>
        <v>21556.649999999998</v>
      </c>
      <c r="G9" s="46">
        <f>B9/2</f>
        <v>21556.649999999998</v>
      </c>
      <c r="H9" s="46"/>
      <c r="I9" s="46"/>
      <c r="J9" s="46">
        <f>C9</f>
        <v>5089.35</v>
      </c>
    </row>
    <row r="10" spans="1:10" ht="12.75">
      <c r="A10" s="19" t="s">
        <v>21</v>
      </c>
      <c r="B10" s="16">
        <f>INDEX('BOQ განფასება'!F:F,MATCH(Sheet2!A10,'BOQ განფასება'!B:B,0))</f>
        <v>41157.89</v>
      </c>
      <c r="C10" s="16">
        <f>INDEX('BOQ განფასება'!H:H,MATCH(Sheet2!A10,'BOQ განფასება'!B:B,0))</f>
        <v>2899.86</v>
      </c>
      <c r="D10" s="16">
        <f>C10+B10</f>
        <v>44057.75</v>
      </c>
      <c r="E10" s="46"/>
      <c r="F10" s="46"/>
      <c r="G10" s="46">
        <f>B10</f>
        <v>41157.89</v>
      </c>
      <c r="H10" s="46"/>
      <c r="I10" s="46"/>
      <c r="J10" s="46">
        <f>C10</f>
        <v>2899.86</v>
      </c>
    </row>
    <row r="11" spans="1:10" ht="12.75">
      <c r="A11" s="41" t="s">
        <v>115</v>
      </c>
      <c r="B11" s="43">
        <f>SUBTOTAL(9,B12:B13)</f>
        <v>107303.97</v>
      </c>
      <c r="C11" s="43">
        <f>SUBTOTAL(9,C12:C13)</f>
        <v>27796.870000000003</v>
      </c>
      <c r="D11" s="43">
        <f>SUBTOTAL(9,D12:D13)</f>
        <v>135100.84</v>
      </c>
      <c r="E11" s="43">
        <f>SUBTOTAL(9,E12:E13)</f>
        <v>107303.97</v>
      </c>
      <c r="F11" s="43">
        <f aca="true" t="shared" si="2" ref="F11:J11">SUBTOTAL(9,F12:F13)</f>
        <v>0</v>
      </c>
      <c r="G11" s="43">
        <f t="shared" si="2"/>
        <v>0</v>
      </c>
      <c r="H11" s="43">
        <f t="shared" si="2"/>
        <v>9265.623333333333</v>
      </c>
      <c r="I11" s="43">
        <f t="shared" si="2"/>
        <v>9265.623333333333</v>
      </c>
      <c r="J11" s="43">
        <f t="shared" si="2"/>
        <v>9265.623333333333</v>
      </c>
    </row>
    <row r="12" spans="1:10" ht="12.75">
      <c r="A12" s="19" t="s">
        <v>77</v>
      </c>
      <c r="B12" s="16">
        <f>INDEX('BOQ განფასება'!F:F,MATCH(Sheet2!A12,'BOQ განფასება'!B:B,0))</f>
        <v>54178.50000000001</v>
      </c>
      <c r="C12" s="16">
        <f>INDEX('BOQ განფასება'!H:H,MATCH(Sheet2!A12,'BOQ განფასება'!B:B,0))</f>
        <v>9793.140000000001</v>
      </c>
      <c r="D12" s="16">
        <f t="shared" si="1"/>
        <v>63971.64000000001</v>
      </c>
      <c r="E12" s="46">
        <f>B12</f>
        <v>54178.50000000001</v>
      </c>
      <c r="F12" s="46"/>
      <c r="G12" s="46"/>
      <c r="H12" s="46">
        <f>C12/3</f>
        <v>3264.3800000000006</v>
      </c>
      <c r="I12" s="46">
        <f>C12/3</f>
        <v>3264.3800000000006</v>
      </c>
      <c r="J12" s="46">
        <f>C12/3</f>
        <v>3264.3800000000006</v>
      </c>
    </row>
    <row r="13" spans="1:10" ht="12.75">
      <c r="A13" s="19" t="s">
        <v>88</v>
      </c>
      <c r="B13" s="16">
        <f>INDEX('BOQ განფასება'!F:F,MATCH(Sheet2!A13,'BOQ განფასება'!B:B,0))</f>
        <v>53125.469999999994</v>
      </c>
      <c r="C13" s="16">
        <f>INDEX('BOQ განფასება'!H:H,MATCH(Sheet2!A13,'BOQ განფასება'!B:B,0))</f>
        <v>18003.73</v>
      </c>
      <c r="D13" s="16">
        <f t="shared" si="1"/>
        <v>71129.2</v>
      </c>
      <c r="E13" s="46">
        <f>B13</f>
        <v>53125.469999999994</v>
      </c>
      <c r="F13" s="46"/>
      <c r="G13" s="46"/>
      <c r="H13" s="46">
        <f>C13/3</f>
        <v>6001.243333333333</v>
      </c>
      <c r="I13" s="46">
        <f>C13/3</f>
        <v>6001.243333333333</v>
      </c>
      <c r="J13" s="46">
        <f>C13/3</f>
        <v>6001.243333333333</v>
      </c>
    </row>
    <row r="14" spans="1:10" ht="12.75">
      <c r="A14" s="45" t="s">
        <v>116</v>
      </c>
      <c r="B14" s="43">
        <f>SUBTOTAL(9,B3:B13)</f>
        <v>285633.89999999997</v>
      </c>
      <c r="C14" s="43">
        <f>SUBTOTAL(9,C3:C13)</f>
        <v>62286.12999999999</v>
      </c>
      <c r="D14" s="43">
        <f>SUBTOTAL(9,D3:D13)</f>
        <v>347920.03</v>
      </c>
      <c r="E14" s="43">
        <f>SUBTOTAL(9,E3:E13)</f>
        <v>176699.51</v>
      </c>
      <c r="F14" s="43">
        <f aca="true" t="shared" si="3" ref="F14:J14">SUBTOTAL(9,F3:F13)</f>
        <v>37283.642</v>
      </c>
      <c r="G14" s="43">
        <f t="shared" si="3"/>
        <v>77902.432</v>
      </c>
      <c r="H14" s="43">
        <f t="shared" si="3"/>
        <v>15896.347000000002</v>
      </c>
      <c r="I14" s="43">
        <f t="shared" si="3"/>
        <v>15896.347000000002</v>
      </c>
      <c r="J14" s="43">
        <f t="shared" si="3"/>
        <v>24241.752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Gogadze</dc:creator>
  <cp:keywords/>
  <dc:description/>
  <cp:lastModifiedBy>Saba Gogadze</cp:lastModifiedBy>
  <dcterms:created xsi:type="dcterms:W3CDTF">2019-03-19T07:39:08Z</dcterms:created>
  <dcterms:modified xsi:type="dcterms:W3CDTF">2019-03-19T12:28:24Z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