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64" windowHeight="0" tabRatio="912" activeTab="0"/>
  </bookViews>
  <sheets>
    <sheet name="TOTAL" sheetId="1" r:id="rId1"/>
    <sheet name="1 მოსაზადებელი სამუშაოები" sheetId="71" r:id="rId2"/>
    <sheet name="2 ელექტროობა" sheetId="73" r:id="rId3"/>
    <sheet name=" 3 ვენტილაცია" sheetId="65" r:id="rId4"/>
    <sheet name="4 გათბობა-გაგრილება" sheetId="66" r:id="rId5"/>
    <sheet name="5 წყალმომარაგება-კანალიზაცია" sheetId="67" r:id="rId6"/>
    <sheet name="6 სუსტი დენები" sheetId="74" r:id="rId7"/>
    <sheet name="7 ხანძარქრობა" sheetId="70" r:id="rId8"/>
    <sheet name="8 სხვა სამუშოები" sheetId="72" r:id="rId9"/>
  </sheets>
  <externalReferences>
    <externalReference r:id="rId12"/>
  </externalReferences>
  <definedNames>
    <definedName name="euro" localSheetId="3">#REF!</definedName>
    <definedName name="euro" localSheetId="4">#REF!</definedName>
    <definedName name="euro" localSheetId="5">#REF!</definedName>
    <definedName name="euro" localSheetId="7">#REF!</definedName>
    <definedName name="euro" localSheetId="8">#REF!</definedName>
    <definedName name="euro">#REF!</definedName>
    <definedName name="euro1" localSheetId="7">#REF!</definedName>
    <definedName name="euro1" localSheetId="8">#REF!</definedName>
    <definedName name="euro1">#REF!</definedName>
    <definedName name="kurz" localSheetId="3">#REF!</definedName>
    <definedName name="kurz" localSheetId="4">#REF!</definedName>
    <definedName name="kurz" localSheetId="5">#REF!</definedName>
    <definedName name="kurz" localSheetId="7">#REF!</definedName>
    <definedName name="kurz" localSheetId="8">#REF!</definedName>
    <definedName name="kurz">#REF!</definedName>
    <definedName name="kurz1" localSheetId="7">#REF!</definedName>
    <definedName name="kurz1" localSheetId="8">#REF!</definedName>
    <definedName name="kurz1">#REF!</definedName>
    <definedName name="material" localSheetId="7">'[1]Rekapitulace'!$H$13</definedName>
    <definedName name="material" localSheetId="8">'[1]Rekapitulace'!$H$13</definedName>
    <definedName name="material">'[1]Rekapitulace'!$H$13</definedName>
    <definedName name="materials">'[1]Rekapitulace'!$H$13</definedName>
    <definedName name="montaz" localSheetId="7">'[1]Rekapitulace'!$G$13</definedName>
    <definedName name="montaz" localSheetId="8">'[1]Rekapitulace'!$G$13</definedName>
    <definedName name="montaz">'[1]Rekapitulace'!$G$13</definedName>
    <definedName name="montazs">'[1]Rekapitulace'!$G$13</definedName>
    <definedName name="_xlnm.Print_Area" localSheetId="3">' 3 ვენტილაცია'!$A$1:$O$6</definedName>
    <definedName name="_xlnm.Print_Area" localSheetId="4">'4 გათბობა-გაგრილება'!$A$1:$O$6</definedName>
    <definedName name="_xlnm.Print_Area" localSheetId="5">'5 წყალმომარაგება-კანალიზაცია'!$A$1:$O$6</definedName>
    <definedName name="_xlnm.Print_Area" localSheetId="7">'7 ხანძარქრობა'!$A$1:$Q$25</definedName>
    <definedName name="_xlnm.Print_Area" localSheetId="8">'8 სხვა სამუშოები'!$A$1:$Q$75</definedName>
  </definedNames>
  <calcPr calcId="152511"/>
</workbook>
</file>

<file path=xl/comments1.xml><?xml version="1.0" encoding="utf-8"?>
<comments xmlns="http://schemas.openxmlformats.org/spreadsheetml/2006/main">
  <authors>
    <author>Valeri Gasitashvili</author>
  </authors>
  <commentList>
    <comment ref="C4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კომპანიის დასახელება</t>
        </r>
      </text>
    </comment>
    <comment ref="C5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ხარჯთაღრიცხვის მომზადების თარიღი</t>
        </r>
      </text>
    </comment>
    <comment ref="C7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ლარი/აშშ დოლარის გაცვლითი კურსი</t>
        </r>
      </text>
    </comment>
  </commentList>
</comments>
</file>

<file path=xl/sharedStrings.xml><?xml version="1.0" encoding="utf-8"?>
<sst xmlns="http://schemas.openxmlformats.org/spreadsheetml/2006/main" count="1529" uniqueCount="544">
  <si>
    <t>1</t>
  </si>
  <si>
    <t>3</t>
  </si>
  <si>
    <t>4</t>
  </si>
  <si>
    <t>6</t>
  </si>
  <si>
    <t>7</t>
  </si>
  <si>
    <t>8</t>
  </si>
  <si>
    <t>9</t>
  </si>
  <si>
    <t>10</t>
  </si>
  <si>
    <t>GEL</t>
  </si>
  <si>
    <t>USD</t>
  </si>
  <si>
    <t>5</t>
  </si>
  <si>
    <t>14</t>
  </si>
  <si>
    <t>13</t>
  </si>
  <si>
    <t>15</t>
  </si>
  <si>
    <t>მოსამზადებელი სამუშაოები</t>
  </si>
  <si>
    <t>ცალი</t>
  </si>
  <si>
    <t>ვენტილაცია</t>
  </si>
  <si>
    <t>გათბობა-გაგრილება</t>
  </si>
  <si>
    <t>კანალიზაცია</t>
  </si>
  <si>
    <t>Transportation Costs:</t>
  </si>
  <si>
    <t>Sub Total</t>
  </si>
  <si>
    <t>Overhead Costs:</t>
  </si>
  <si>
    <t>Sub-Total</t>
  </si>
  <si>
    <t>Profit:</t>
  </si>
  <si>
    <t>VAT</t>
  </si>
  <si>
    <t>GRAND TOTAL</t>
  </si>
  <si>
    <t>მ</t>
  </si>
  <si>
    <t>კომპ.</t>
  </si>
  <si>
    <t>31 სართულის რესტორნის დარბაზი</t>
  </si>
  <si>
    <t>გათბობა-გაგრილების სისტემა</t>
  </si>
  <si>
    <t>m</t>
  </si>
  <si>
    <t>Video cameras. Web. Wi-Fi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</si>
  <si>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</si>
  <si>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</si>
  <si>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</si>
  <si>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</si>
  <si>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</si>
  <si>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</si>
  <si>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</si>
  <si>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</si>
  <si>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</si>
  <si>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</si>
  <si>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</si>
  <si>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</si>
  <si>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</si>
  <si>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</si>
  <si>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</si>
  <si>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</si>
  <si>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</si>
  <si>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</si>
  <si>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</si>
  <si>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</si>
  <si>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</si>
  <si>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</si>
  <si>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</si>
  <si>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</si>
  <si>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</si>
  <si>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</si>
  <si>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</si>
  <si>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</si>
  <si>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</si>
  <si>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</si>
  <si>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</si>
  <si>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</si>
  <si>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</si>
  <si>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</si>
  <si>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</si>
  <si>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</si>
  <si>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</si>
  <si>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</si>
  <si>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</si>
  <si>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</si>
  <si>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</si>
  <si>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</si>
  <si>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</si>
  <si>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</si>
  <si>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წყალმომარაგება-კანალიზაცია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</si>
  <si>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</si>
  <si>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</si>
  <si>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</si>
  <si>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</si>
  <si>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</si>
  <si>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</si>
  <si>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</si>
  <si>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</si>
  <si>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</si>
  <si>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</si>
  <si>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</si>
  <si>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</si>
  <si>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</si>
  <si>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</si>
  <si>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</si>
  <si>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</si>
  <si>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ხანძარქრობა</t>
  </si>
  <si>
    <t>მოდინებით სავენტილაციო დანადგარი AHU</t>
  </si>
  <si>
    <t>modinebiTi saventilacio danadgari, centridanuli ventilatoriT, sruli avtomatikiT  maT Soris:</t>
  </si>
  <si>
    <r>
      <t xml:space="preserve">1,1 cvlad brunTa ricxvze momuSave, centridanuli mimwodbeli ventilatori </t>
    </r>
    <r>
      <rPr>
        <b/>
        <sz val="10"/>
        <color indexed="10"/>
        <rFont val="Arial"/>
        <family val="2"/>
      </rPr>
      <t>L= 21000m3/h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warmadobis da </t>
    </r>
    <r>
      <rPr>
        <b/>
        <sz val="10"/>
        <rFont val="Arial"/>
        <family val="2"/>
      </rPr>
      <t>DP=350Pa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statikuri wnevis.</t>
    </r>
  </si>
  <si>
    <r>
      <t xml:space="preserve">1,3 haeris erTiani zedapiruli gamaTbobeli-gamacivebeli </t>
    </r>
    <r>
      <rPr>
        <b/>
        <sz val="10"/>
        <color indexed="10"/>
        <rFont val="Arial"/>
        <family val="2"/>
      </rPr>
      <t xml:space="preserve">DX COIL Qh=164kw, </t>
    </r>
    <r>
      <rPr>
        <b/>
        <sz val="10"/>
        <color indexed="12"/>
        <rFont val="Arial"/>
        <family val="2"/>
      </rPr>
      <t xml:space="preserve">Qc=184kw,  </t>
    </r>
  </si>
  <si>
    <r>
      <t>1.6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</si>
  <si>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1.7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</si>
  <si>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1.8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L=1200mm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</si>
  <si>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>1.9 ჰაერის მიწოდების ტემპერატურის კონტროლით, გადაყინვის კონტროლით,  ჰაერის ნაკადის მარეგულირებელი სარქველებით</t>
    </r>
    <r>
      <rPr>
        <b/>
        <sz val="10"/>
        <rFont val="AcadNusx"/>
        <family val="2"/>
      </rPr>
      <t xml:space="preserve"> </t>
    </r>
  </si>
  <si>
    <t>komp.</t>
  </si>
  <si>
    <t>cali</t>
  </si>
  <si>
    <t>saventilacio danadgarebi gamwovi ventilatorebi</t>
  </si>
  <si>
    <r>
      <t xml:space="preserve">cvlad brunTa ricxvze momuSave </t>
    </r>
    <r>
      <rPr>
        <sz val="11"/>
        <rFont val="Arial"/>
        <family val="2"/>
      </rPr>
      <t xml:space="preserve">MUB </t>
    </r>
    <r>
      <rPr>
        <sz val="11"/>
        <rFont val="AcadNusx"/>
        <family val="2"/>
      </rPr>
      <t xml:space="preserve">tipis gamwovi ventilatori  </t>
    </r>
    <r>
      <rPr>
        <b/>
        <sz val="11"/>
        <rFont val="Arial"/>
        <family val="2"/>
      </rPr>
      <t>L=7600m3/h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 (dabal brunvaze momuSave)</t>
    </r>
  </si>
  <si>
    <r>
      <t xml:space="preserve">dabal brunvaze momuSave momuSave arxuli gamwovi ventilatori  </t>
    </r>
    <r>
      <rPr>
        <b/>
        <sz val="11"/>
        <rFont val="Arial"/>
        <family val="2"/>
      </rPr>
      <t>L=7850m3/h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</si>
  <si>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L=3400m3/h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</si>
  <si>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</si>
  <si>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L=9280m3/h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</si>
  <si>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L=1625m3/h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</si>
  <si>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L=250m3/h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DP=130Pa </t>
    </r>
    <r>
      <rPr>
        <sz val="11"/>
        <rFont val="AcadNusx"/>
        <family val="2"/>
      </rPr>
      <t>statikuri wneviT.</t>
    </r>
  </si>
  <si>
    <r>
      <t xml:space="preserve">sankvanZis gamwovi ventilatori  </t>
    </r>
    <r>
      <rPr>
        <b/>
        <sz val="11"/>
        <rFont val="Arial"/>
        <family val="2"/>
      </rPr>
      <t>L=125m3/h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DP=50-70Pa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</si>
  <si>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L=5200m3/h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</si>
  <si>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xmaurdamxSobi </t>
    </r>
    <r>
      <rPr>
        <sz val="11"/>
        <rFont val="Arial"/>
        <family val="2"/>
      </rPr>
      <t>L=1,0m</t>
    </r>
  </si>
  <si>
    <r>
      <t xml:space="preserve">dabal brunvaze momuSave momuSave arxuli gamwovi ventilatori  </t>
    </r>
    <r>
      <rPr>
        <b/>
        <sz val="11"/>
        <rFont val="Arial"/>
        <family val="2"/>
      </rPr>
      <t>L=2080m3/h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</si>
  <si>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L=440m3/h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</si>
  <si>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L=5610m3/h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</si>
  <si>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</si>
  <si>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DP=50Pa </t>
    </r>
    <r>
      <rPr>
        <sz val="11"/>
        <rFont val="AcadNusx"/>
        <family val="2"/>
      </rPr>
      <t>statikuri wneviT.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</si>
  <si>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L=18000m3/h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</si>
  <si>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L=4600m3/h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</si>
  <si>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xmaurdamxSobi </t>
    </r>
    <r>
      <rPr>
        <sz val="11"/>
        <rFont val="Arial"/>
        <family val="2"/>
      </rPr>
      <t>L=0.7m</t>
    </r>
  </si>
  <si>
    <t>სავენტილაციო ჰაერსატარები</t>
  </si>
  <si>
    <t>Tunuqis moTuTiebuli haersatarebi:L0,5 mm</t>
  </si>
  <si>
    <t>Tunuqis moTuTiebuli haersatarebi:L0,75 mm</t>
  </si>
  <si>
    <t>Tunuqis moTuTiebuli haersatarebi:L1,0 mm (samzareulo)</t>
  </si>
  <si>
    <t>Tunuqis moTuTiebuli haersatarebi:L1,2 mm (saxanZro)</t>
  </si>
  <si>
    <t>drekadi haersatari 150mm</t>
  </si>
  <si>
    <t>drekadi haersatari 200mm</t>
  </si>
  <si>
    <t>drekadi haersatari 250mm</t>
  </si>
  <si>
    <t>drekadi haersatari 315mm</t>
  </si>
  <si>
    <r>
      <rPr>
        <b/>
        <sz val="10"/>
        <rFont val="Arial"/>
        <family val="2"/>
      </rPr>
      <t>Rockwool-</t>
    </r>
    <r>
      <rPr>
        <sz val="10"/>
        <rFont val="AcadNusx"/>
        <family val="2"/>
      </rPr>
      <t>is 50mm sisqis izolacia</t>
    </r>
  </si>
  <si>
    <t>nitralis იზოლაცია 25 მმ სისქის</t>
  </si>
  <si>
    <t>გრძ. მ.</t>
  </si>
  <si>
    <t>მ2</t>
  </si>
  <si>
    <t>სავენტილაციო გისოსი</t>
  </si>
  <si>
    <r>
      <t xml:space="preserve">saventilacio difuzori </t>
    </r>
    <r>
      <rPr>
        <sz val="10"/>
        <rFont val="Arial"/>
        <family val="2"/>
      </rPr>
      <t>D600X600-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350mm.</t>
    </r>
  </si>
  <si>
    <r>
      <t xml:space="preserve">saventilacio difuzori </t>
    </r>
    <r>
      <rPr>
        <sz val="10"/>
        <rFont val="Arial"/>
        <family val="2"/>
      </rPr>
      <t>D375X375-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250mm.</t>
    </r>
  </si>
  <si>
    <r>
      <t xml:space="preserve">saventilacio difuzori </t>
    </r>
    <r>
      <rPr>
        <sz val="10"/>
        <rFont val="Arial"/>
        <family val="2"/>
      </rPr>
      <t>D225X225-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200mm.</t>
    </r>
  </si>
  <si>
    <r>
      <t xml:space="preserve">saventilacio difuzori </t>
    </r>
    <r>
      <rPr>
        <sz val="10"/>
        <rFont val="Arial"/>
        <family val="2"/>
      </rPr>
      <t>D700x150</t>
    </r>
  </si>
  <si>
    <r>
      <t xml:space="preserve">saventilacio difuzori </t>
    </r>
    <r>
      <rPr>
        <sz val="10"/>
        <rFont val="Arial"/>
        <family val="2"/>
      </rPr>
      <t>D1000x500</t>
    </r>
  </si>
  <si>
    <r>
      <t xml:space="preserve">saventilacio difuzori </t>
    </r>
    <r>
      <rPr>
        <sz val="10"/>
        <rFont val="Arial"/>
        <family val="2"/>
      </rPr>
      <t>D1300x150</t>
    </r>
  </si>
  <si>
    <r>
      <t xml:space="preserve">saventilacio difuzori </t>
    </r>
    <r>
      <rPr>
        <sz val="10"/>
        <rFont val="Arial"/>
        <family val="2"/>
      </rPr>
      <t>D2000x150</t>
    </r>
  </si>
  <si>
    <r>
      <t xml:space="preserve">saventilacio difuzori </t>
    </r>
    <r>
      <rPr>
        <sz val="10"/>
        <rFont val="Arial"/>
        <family val="2"/>
      </rPr>
      <t>D100</t>
    </r>
  </si>
  <si>
    <r>
      <t xml:space="preserve">saventilacio difuzori </t>
    </r>
    <r>
      <rPr>
        <sz val="10"/>
        <rFont val="Arial"/>
        <family val="2"/>
      </rPr>
      <t>D600x400</t>
    </r>
  </si>
  <si>
    <r>
      <t xml:space="preserve">saventilacio difuzori </t>
    </r>
    <r>
      <rPr>
        <sz val="10"/>
        <rFont val="Arial"/>
        <family val="2"/>
      </rPr>
      <t>D400x300</t>
    </r>
  </si>
  <si>
    <r>
      <t xml:space="preserve">saventilacio difuzori 1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300mm</t>
    </r>
  </si>
  <si>
    <r>
      <t xml:space="preserve">saventilacio difuzori 2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</si>
  <si>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450mm</t>
    </r>
  </si>
  <si>
    <r>
      <t xml:space="preserve">saventilacio difuzori 2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</si>
  <si>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450mm</t>
    </r>
  </si>
  <si>
    <r>
      <t xml:space="preserve">saventilacio difuzori 3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</si>
  <si>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r>
      <t xml:space="preserve">saventilacio difuzori 4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</si>
  <si>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t>მეტალის გისოსი</t>
  </si>
  <si>
    <t>600X600</t>
  </si>
  <si>
    <t>2200X1000</t>
  </si>
  <si>
    <t>2000X900</t>
  </si>
  <si>
    <t>1100X1100</t>
  </si>
  <si>
    <t>400X400</t>
  </si>
  <si>
    <t>300x300</t>
  </si>
  <si>
    <t>200x100</t>
  </si>
  <si>
    <t>850X850</t>
  </si>
  <si>
    <t>1650X700</t>
  </si>
  <si>
    <t>სახანძრო სარქველი ამძრავით</t>
  </si>
  <si>
    <t>350x250</t>
  </si>
  <si>
    <t>600x450</t>
  </si>
  <si>
    <t>1150x450</t>
  </si>
  <si>
    <t>600x350</t>
  </si>
  <si>
    <t>200x200</t>
  </si>
  <si>
    <t>300x200</t>
  </si>
  <si>
    <t>450x300</t>
  </si>
  <si>
    <t>500x500</t>
  </si>
  <si>
    <t>500x300</t>
  </si>
  <si>
    <t>150x150</t>
  </si>
  <si>
    <t>250x150</t>
  </si>
  <si>
    <t>300x150</t>
  </si>
  <si>
    <t>350x200</t>
  </si>
  <si>
    <t>400x350</t>
  </si>
  <si>
    <t>650x500</t>
  </si>
  <si>
    <t>850x850</t>
  </si>
  <si>
    <t>900x400</t>
  </si>
  <si>
    <t>900x350</t>
  </si>
  <si>
    <t>D150</t>
  </si>
  <si>
    <t>ჰაერის ნაკადის მარეგულირებელი სარქველი</t>
  </si>
  <si>
    <t>400x200</t>
  </si>
  <si>
    <t>400x400</t>
  </si>
  <si>
    <t>400x300</t>
  </si>
  <si>
    <t>150x100</t>
  </si>
  <si>
    <t>300x250</t>
  </si>
  <si>
    <t>400x250</t>
  </si>
  <si>
    <t>650x450</t>
  </si>
  <si>
    <t>650x250</t>
  </si>
  <si>
    <t>350x300</t>
  </si>
  <si>
    <t>200x150</t>
  </si>
  <si>
    <t>250x250</t>
  </si>
  <si>
    <t>500x450</t>
  </si>
  <si>
    <t>D315</t>
  </si>
  <si>
    <t>D250</t>
  </si>
  <si>
    <t>D200</t>
  </si>
  <si>
    <t>D100</t>
  </si>
  <si>
    <t>ჰაერის ნაკადის უკუსარქველი</t>
  </si>
  <si>
    <t>ჰაერის ნაკადის გადამდენი გისოსი</t>
  </si>
  <si>
    <t>600x600</t>
  </si>
  <si>
    <t>600x400</t>
  </si>
  <si>
    <t>600x300</t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</si>
  <si>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=168kw.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.=189kw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</si>
  <si>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=80kw.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.=90kw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</si>
  <si>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=120kw.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.=135kw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</si>
  <si>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=185kw.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.=207kw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</si>
  <si>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=56kw.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.=63kw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</si>
  <si>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.=11,4kw.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.=16kw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</si>
  <si>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.=9,1kw.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.=12,5kw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</si>
  <si>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.=3,7kw.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</si>
  <si>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.=2,9kw.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.=4kw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</si>
  <si>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</si>
  <si>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.=7,3kw.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.=9kw</t>
    </r>
  </si>
  <si>
    <t>VRF სისტემის მილგაყვანილობა</t>
  </si>
  <si>
    <t>spilenZis samkapi(refneti) #1 9,52mmX6,35mm</t>
  </si>
  <si>
    <t>spilenZis samkapi(refneti) #2 12,7mmX9,52mm</t>
  </si>
  <si>
    <t>spilenZis samkapi(refneti) #3 25,4mmX19,05mm</t>
  </si>
  <si>
    <t>spilenZis samkapi(refneti) #4 28,58mmX19,05mm</t>
  </si>
  <si>
    <t xml:space="preserve">spilenZis samkapi(refneti) #5 </t>
  </si>
  <si>
    <t>spilenZis samkapi(refneti) #6</t>
  </si>
  <si>
    <t>izolacia spilenZis milebisTvis</t>
  </si>
  <si>
    <t xml:space="preserve">damatebiT freoni </t>
  </si>
  <si>
    <t>drenaJis mili 50mm</t>
  </si>
  <si>
    <t>drenaJis drekadi mili mili 20mm</t>
  </si>
  <si>
    <t xml:space="preserve">rezinis fitingi "limonCiki" </t>
  </si>
  <si>
    <r>
      <t>spilenZis mili</t>
    </r>
    <r>
      <rPr>
        <b/>
        <sz val="10"/>
        <rFont val="AcadMtavr"/>
        <family val="2"/>
      </rPr>
      <t xml:space="preserve">  6,35mm</t>
    </r>
  </si>
  <si>
    <r>
      <t>"_" D</t>
    </r>
    <r>
      <rPr>
        <b/>
        <sz val="10"/>
        <rFont val="AcadMtavr"/>
        <family val="2"/>
      </rPr>
      <t>9,52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</si>
  <si>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12,7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</si>
  <si>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15,88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</si>
  <si>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19,05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</si>
  <si>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22,22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</si>
  <si>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28,58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</si>
  <si>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34,98 mm</t>
    </r>
    <r>
      <rPr>
        <sz val="10"/>
        <rFont val="AcadMtavr"/>
        <family val="2"/>
      </rPr>
      <t xml:space="preserve"> </t>
    </r>
  </si>
  <si>
    <t>კგ</t>
  </si>
  <si>
    <t>დამხმარე მასალები და სამაგრი ფურნიტურა</t>
  </si>
  <si>
    <t>%</t>
  </si>
  <si>
    <t>2</t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</si>
  <si>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m.s.s.#1,2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</si>
  <si>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L=3900m3/h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</si>
  <si>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r>
      <t>1.2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</si>
  <si>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1.3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</si>
  <si>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1.4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L=1000mm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</si>
  <si>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m.s.s.#3,4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</si>
  <si>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L=3750m3/h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</si>
  <si>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t xml:space="preserve"> 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</si>
  <si>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</si>
  <si>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</si>
  <si>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</si>
  <si>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</si>
  <si>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</si>
  <si>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PP-R მილის ფურნიტურა</t>
  </si>
  <si>
    <t>ჩქაროსნული ბოილერი L=4300ლ/სთ</t>
  </si>
  <si>
    <t>PP-R წყლის ურდული D75</t>
  </si>
  <si>
    <t>PP-R წყლის ურდული D40</t>
  </si>
  <si>
    <t>გ.მ.</t>
  </si>
  <si>
    <t>ც</t>
  </si>
  <si>
    <t>პროქტის დასახელება</t>
  </si>
  <si>
    <t>დოკუმენტი</t>
  </si>
  <si>
    <t>ხარჯთაღრიცხვა</t>
  </si>
  <si>
    <t>კომპანია</t>
  </si>
  <si>
    <t>თარიღი</t>
  </si>
  <si>
    <t>ორბიგინზა-ბათუმი</t>
  </si>
  <si>
    <t>USD/GEL კურსი</t>
  </si>
  <si>
    <t>სამშენებლო ფართი (კვმ)</t>
  </si>
  <si>
    <t>No</t>
  </si>
  <si>
    <t>დასახელება</t>
  </si>
  <si>
    <t xml:space="preserve">ჯამი </t>
  </si>
  <si>
    <t>ფასი 1 კვმ-ზე</t>
  </si>
  <si>
    <t>სულ ჯამი</t>
  </si>
  <si>
    <t>ზომის ერთეული</t>
  </si>
  <si>
    <t>რაოდენობა</t>
  </si>
  <si>
    <t>ნორმა</t>
  </si>
  <si>
    <t>სულ</t>
  </si>
  <si>
    <t>მასალა</t>
  </si>
  <si>
    <t>ერთეული</t>
  </si>
  <si>
    <t>ხელფასი</t>
  </si>
  <si>
    <t>სულ ერთეული</t>
  </si>
  <si>
    <t>12</t>
  </si>
  <si>
    <t>მასალა ერთეული ლარი</t>
  </si>
  <si>
    <t>ხელფასი ერთეული ლარი</t>
  </si>
  <si>
    <t>ჯამური ღირებულება</t>
  </si>
  <si>
    <t>კურსი</t>
  </si>
  <si>
    <t>მწარმოებელი ბრენდი</t>
  </si>
  <si>
    <t>შენიშვნა</t>
  </si>
  <si>
    <t>სულ ჯამი USD</t>
  </si>
  <si>
    <t>სულ ჯამი GEL</t>
  </si>
  <si>
    <t>3- ვენტილაცია</t>
  </si>
  <si>
    <t>4 გათბობა- გაგრილება</t>
  </si>
  <si>
    <t>5 წყალმომარაგება-კანალიზაცია</t>
  </si>
  <si>
    <t>7 ხანძარქრობა</t>
  </si>
  <si>
    <t>მობილიზაციის ხარჯი</t>
  </si>
  <si>
    <t>სულ USD</t>
  </si>
  <si>
    <t>1 მოსამზადებელი სამუშაოები</t>
  </si>
  <si>
    <t>8 სხვა სამუშაოები</t>
  </si>
  <si>
    <t>სხვა სამუშაოები</t>
  </si>
  <si>
    <t>Butterfly Valve w supervisory switch DN 80</t>
  </si>
  <si>
    <t>Butterfly Valve w supervisory switch DN 100</t>
  </si>
  <si>
    <t>Check Valve DN 80</t>
  </si>
  <si>
    <t>Check Valve DN 100</t>
  </si>
  <si>
    <t>Test and Drain Valve DN32</t>
  </si>
  <si>
    <t>Sprinkler S1 Type</t>
  </si>
  <si>
    <t>Sprinkler S2 Type</t>
  </si>
  <si>
    <t>Sprinkler S3 Type</t>
  </si>
  <si>
    <t>Sprinkler S4 Type</t>
  </si>
  <si>
    <t>Sprinkler S6 Type</t>
  </si>
  <si>
    <t>Valve set for Boiler room and HVAC pumps</t>
  </si>
  <si>
    <t>set</t>
  </si>
  <si>
    <t>2-ელექტროობა</t>
  </si>
  <si>
    <t>დაბალი ძაბვის მოწყობილობა</t>
  </si>
  <si>
    <t>ავტომატური ამომრთველი ჩამოსხმული კორპუსით, სამრეწველო ელექტრო მომარაგებისთვის 380/220V  3P  1000A,  კლასი C</t>
  </si>
  <si>
    <t>კომპლ.</t>
  </si>
  <si>
    <t>EATON, SIEMENS</t>
  </si>
  <si>
    <t>აღრიცხვის კარადა ლითონის გამჭვირვალე სარკმლით, ზომა 1000x350x250 მმ  სამონტაჟო აღჭურვილობით</t>
  </si>
  <si>
    <t>სამფაზა მრიცხველი ელექტრონული, 5 ა</t>
  </si>
  <si>
    <t xml:space="preserve">დენის ტრანსფორმატორები 1000/5 </t>
  </si>
  <si>
    <t>საკონტროლო კაბელი სპილენძისძარღვიანი NYMj 7x2,5 მმ2 კვეთი</t>
  </si>
  <si>
    <t>გრძ.მ</t>
  </si>
  <si>
    <t>30</t>
  </si>
  <si>
    <t>დიზელ გენერატორი 500 kVA კონტეინერით, გარე მონტაჟის, რეზერვის ავტომატურად ჩართვის სისტემის ფარით  (სარეზერვო კვება)</t>
  </si>
  <si>
    <t>იატაკზე სამონტაჟო მონობლოკური კაბინა 2000x800x400, მკვირივი ფოლადის, სადგარი ფირფიტით, IP55, სამონტაჟო აღჭურვილობით - MDB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</si>
  <si>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 (შემყვანი)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</si>
  <si>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</si>
  <si>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</si>
  <si>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(მ.შ. 3- სარეზერვო)</t>
  </si>
  <si>
    <t>ავტომატური ამომრთველი ჩამოსხმული კორპუსით, სამრეწველო ელექტრო მომარაგებისთვის 380/220V   3P  10A,  კლასი C</t>
  </si>
  <si>
    <t>ავტომატური ამომრთველი ჩამოსხმული კორპუსით, სამრეწველო ელექტრო მომარაგებისთვის 220V   1P  50 A,  კლასი C</t>
  </si>
  <si>
    <t>შენობაში სამონტაჟო შემყვან-გამანაწ.ფარი 20 მოდულიანი, IP40, სამონტაჟო აღჭურვილობით  LDB-31-01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</si>
  <si>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50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</si>
  <si>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</si>
  <si>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</si>
  <si>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</si>
  <si>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6 A,  კლასი C</t>
  </si>
  <si>
    <t>ავტომატური ამომრთველი ჩამოსხმული კორპუსით, სამრეწველო ელექტრო მომარაგებისთვის 220V   1P  16 A,  კლასი C (მ.შ. 1-სარეზერვო)</t>
  </si>
  <si>
    <t>ავტომატური ამომრთველი ჩამოსხმული კორპუსით, სამრეწველო ელექტრო მომარაგებისთვის 220V   1P  6A,  კლასი C</t>
  </si>
  <si>
    <t>შენობაში სამონტაჟო შემყვან-გამანაწ.ფარი 14 მოდულიანი, IP40, სამონტაჟო აღჭურვილობით  LDB-31-02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</si>
  <si>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</si>
  <si>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16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</si>
  <si>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</si>
  <si>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16 A,  კლასი C</t>
  </si>
  <si>
    <t>ავტომატური ამომრთველი ჩამოსხმული კორპუსით, სამრეწველო ელექტრო მომარაგებისთვის 220V  1P 16A,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</si>
  <si>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LDB-31-03</t>
  </si>
  <si>
    <t>ავტომატური ამომრთველი ჩამოსხმული კორპუსით, სამრეწველო ელექტრო მომარაგებისთვის 220V   2P  50A,  კლასი C  (შემყვანი)</t>
  </si>
  <si>
    <t>დიფერენციალური დამცავი ამომრთველი ჩამოსხმული კორპუსით, სამრეწველო ელექტრო მომარაგებისთვის 220V  1P 10A,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</si>
  <si>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 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</si>
  <si>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LDB-31-04</t>
  </si>
  <si>
    <t>შენობაში სამონტაჟო შემყვან-გამანაწ.ფარი 14 მოდულიანი, IP40, სამონტაჟო აღჭურვილობით  LDB-32-01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</si>
  <si>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</si>
  <si>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</si>
  <si>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</si>
  <si>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10 A,  კლასი C</t>
  </si>
  <si>
    <t>ავტომატური ამომრთველი ჩამოსხმული კორპუსით, სამრეწველო ელექტრო მომარაგებისთვის 220V  1P 10 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</si>
  <si>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LDB-33-01</t>
  </si>
  <si>
    <t>შენობაში სამონტაჟო შემყვან-გამანაწ.ფარი 6 მოდულიანი, IP40, სამონტაჟო აღჭურვილობით  LDB-34-01</t>
  </si>
  <si>
    <t xml:space="preserve">უწყვეტი დენის წყარო ძაბვის გამმართველით (UPS)  10 kW/380 V  სასერვერო </t>
  </si>
  <si>
    <t xml:space="preserve">EATON </t>
  </si>
  <si>
    <t>შენობაში სამონტაჟო შემყვან-გამანაწ.ფარი 8 მოდულიანი, IP40, სამონტაჟო აღჭურვილობით  DB-ავარიული განათება</t>
  </si>
  <si>
    <t>ავტომატური ამომრთველი ჩამოსხმული კორპუსით, სამრეწველო ელექტრო მომარაგებისთვის 220V   1P  25A,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</si>
  <si>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</t>
  </si>
  <si>
    <t>შენობაში სამონტაჟო შემყვან-გამანაწ.ფარი 8 მოდულიანი, IP40, სამონტაჟო აღჭურვილობით  DB-სამზარეულოს ლიფტი</t>
  </si>
  <si>
    <t>ავტომატური ამომრთველი ჩამოსხმული კორპუსით, სამრეწველო ელექტრო მომარაგებისთვის 380/220V   3P 16A,  კლასი C  (შემყვანი)</t>
  </si>
  <si>
    <t>შენობაში სამონტაჟო შემყვან-გამანაწ.ფარი 8 მოდულიანი, IP40, სამონტაჟო აღჭურვილობით  LDB-VRV-1 ,   LDB-VRV-2  (გაგრილება-ვენტილაციის ფარი-1, -2)</t>
  </si>
  <si>
    <t>ავტომატური ამომრთველი ჩამოსხმული კორპუსით, სამრეწველო ელექტრო მომარაგებისთვის 380/220V   3P  250 A,  კლასი C</t>
  </si>
  <si>
    <t>ავტომატური ამომრთველი ჩამოსხმული კორპუსით, სამრეწველო ელექტრო მომარაგებისთვის 380/220V  3P 100 A,  კლასი C (დაზუსტდეს ვენტილაციის პროექტით)</t>
  </si>
  <si>
    <t>დამატებითი მასალა, 15%</t>
  </si>
  <si>
    <t>კაბელები</t>
  </si>
  <si>
    <t>სპილენძისძარღვიანი სადენი  3x1,5  NYMнг-LS</t>
  </si>
  <si>
    <t>1600</t>
  </si>
  <si>
    <t>LAPP, Waskoenig, HES,ERSE</t>
  </si>
  <si>
    <t>სპილენძისძარღვიანი სადენი  3x2,5  NYMнг-LS</t>
  </si>
  <si>
    <t>1400</t>
  </si>
  <si>
    <t>სპილენძისძარღვიანი სადენი  3x4  NYMнг-LS</t>
  </si>
  <si>
    <t>800</t>
  </si>
  <si>
    <t>სპილენძისძარღვიანი სადენი  3x6  NYMнг-LS</t>
  </si>
  <si>
    <t>190</t>
  </si>
  <si>
    <t>სპილენძისძარღვიანი სადენი  5x4  NYMнг-LS</t>
  </si>
  <si>
    <t>50</t>
  </si>
  <si>
    <t>სპილენძისძარღვიანი სადენი  5x6  NYMнг-LS</t>
  </si>
  <si>
    <t>85</t>
  </si>
  <si>
    <t>სპილენძისძარღვიანი სადენი  5x10  NYMнг-LS</t>
  </si>
  <si>
    <t>73</t>
  </si>
  <si>
    <t>სპილენძისძარღვიანი სადენი  5x16  NYMнг-LS</t>
  </si>
  <si>
    <t>84</t>
  </si>
  <si>
    <t>სპილენძისძარღვიანი სადენი  5x25  NYMнг-LS</t>
  </si>
  <si>
    <t>25</t>
  </si>
  <si>
    <t>სპილენძისძარღვიანი სადენი  5x70  NYMнг-LS</t>
  </si>
  <si>
    <t>145</t>
  </si>
  <si>
    <t>სპილენძისძარღვიანი სადენი  4x150+1x120  NYMнг-LS</t>
  </si>
  <si>
    <t>420</t>
  </si>
  <si>
    <t>სპილენძისძარღვიანი კაბელის დამაბოლოებელი ბუნიკი 6-10-16-25 კვ.მმ</t>
  </si>
  <si>
    <t>სპილენძისძარღვიანი კაბელის დამაბოლოებელი ბუნიკი 70 კვ.მმ</t>
  </si>
  <si>
    <t>სპილენძისძარღვიანი კაბელის დამაბოლოებელი ბუნიკი 150 კვ.მმ</t>
  </si>
  <si>
    <t>BOH სანათები</t>
  </si>
  <si>
    <t>ჭერის სანათი შუქდიოდური LED 21 W LED20S-840PSE-E PGO IP44 WH</t>
  </si>
  <si>
    <t>PELSAN, OSRAM</t>
  </si>
  <si>
    <t>ჭერის სანათი შუქდიოდური DN470B LED20S-840 PSE-E PGO IP44 WH</t>
  </si>
  <si>
    <t>ჩამრთველი ერთპოლუსა</t>
  </si>
  <si>
    <t>SCHEIDER</t>
  </si>
  <si>
    <t>ჩამრთველი ორპოლუსა</t>
  </si>
  <si>
    <t>როზეტი დამიწების კონტაქტით</t>
  </si>
  <si>
    <t>სამფაზა როზეტი დამიწების კონტაქტით</t>
  </si>
  <si>
    <t>MENNEKES</t>
  </si>
  <si>
    <t>ჩარჩო ორი როზეტისათვის</t>
  </si>
  <si>
    <t>გამანაწილებელი კოლოფი</t>
  </si>
  <si>
    <t>F-tronik, WAGO</t>
  </si>
  <si>
    <t>საკაბელო არხები</t>
  </si>
  <si>
    <t>საკაბელო არხი პერფორირებული ანოდირებული ალუმინის 100X60 mm</t>
  </si>
  <si>
    <t>400</t>
  </si>
  <si>
    <t>ARDIC</t>
  </si>
  <si>
    <t>საკაბელო არხი პერფორირებული ანოდირებული ალუმინის 200X60 mm</t>
  </si>
  <si>
    <t>130</t>
  </si>
  <si>
    <t>საკაბელო არხი პერფორირებული ანოდირებული ალუმინის 300X60 mm</t>
  </si>
  <si>
    <t>220</t>
  </si>
  <si>
    <t>საკაბელო კიბე (ვერტიკალური არხი) პერფორირებული ანოდირებული ალუმინის 300X60 mm</t>
  </si>
  <si>
    <t>100</t>
  </si>
  <si>
    <t>საკაბელო არხი 1 სექციით, 60x40</t>
  </si>
  <si>
    <t>300</t>
  </si>
  <si>
    <t>გოფრირებული მილი, უწვადი, პოლიქლორვინილის, დიამ.50 მმ</t>
  </si>
  <si>
    <t>დამატებითი მასალა, 25%</t>
  </si>
  <si>
    <t>დამიწების მოწყობა</t>
  </si>
  <si>
    <t>გალვანიზირებული ფოლადის ზოლოვანა 40*4</t>
  </si>
  <si>
    <t>140</t>
  </si>
  <si>
    <t>ARNOCANALi</t>
  </si>
  <si>
    <t>გალვანიზირებული ფოლადის ღერო დიამ.18 მმ, სიგრძე 3 მ</t>
  </si>
  <si>
    <t>სპილენძისძარღვიანი დამიწების კაბელი 1*16 კვ.მმ</t>
  </si>
  <si>
    <t>120</t>
  </si>
  <si>
    <t>სპილენძისძარღვიანი კაბელის 1*16 კვ.მმ დამაბოლოებელი ბუნიკი</t>
  </si>
  <si>
    <t>eqvivalenturi potencialis gamaTanabrebeli lokaluri salte</t>
  </si>
  <si>
    <t>horizontaluri damamiwebeli liTonis galvanizirebuli zolovana 40X4 mm</t>
  </si>
  <si>
    <t>uwvadi gofrirebuli mili diam.32 mm</t>
  </si>
  <si>
    <t>zolovanas kedelTan samagri detali</t>
  </si>
  <si>
    <t>zolovanas da kabelis SeerTebis detali</t>
  </si>
  <si>
    <t>10 მმ² spilenZis ZarRviani kabelis damaboloebeli buniki</t>
  </si>
  <si>
    <t>LDB-VRV-1</t>
  </si>
  <si>
    <t>LDB-VRV-2</t>
  </si>
  <si>
    <t>განფასება არ შეიცავს გენერატორის ძალოვან კაბელს. (პროექტში არ არ არის მოცემული გენერატორის დადგმის ადგილი, კაბელის კვეთი და სიგრძე)</t>
  </si>
  <si>
    <t>განფასება არ შეიცავს  უწყვეტი კვების წყარის ძალოვან კაბელს. (პროექტში არ არ არის მოცემული უწყვეტი კვების წყაროს დადგმის ადგილი, კაბელის კვეთი და სიგრძე)</t>
  </si>
  <si>
    <r>
      <rPr>
        <sz val="11"/>
        <color indexed="8"/>
        <rFont val="AcadNusx"/>
        <family val="2"/>
      </rPr>
      <t>izolirebuli spilenZis ZarRviani kabeli</t>
    </r>
    <r>
      <rPr>
        <sz val="11"/>
        <color indexed="8"/>
        <rFont val="Calibri"/>
        <family val="2"/>
      </rPr>
      <t xml:space="preserve"> 1X10 მმ</t>
    </r>
    <r>
      <rPr>
        <sz val="11"/>
        <color indexed="8"/>
        <rFont val="Calibri"/>
        <family val="2"/>
      </rPr>
      <t>²</t>
    </r>
  </si>
  <si>
    <t>6 სუსტი დენები</t>
  </si>
  <si>
    <t>Cloud Core Router 1009-7G-1C-PC, 7x Gbit LAN, 1x SFP cage, 9 Cores</t>
  </si>
  <si>
    <t>MikroTik</t>
  </si>
  <si>
    <t xml:space="preserve">24x Gbit LAN, 2xSFP+ cages, SwOS /RouterOS (Dual boot) </t>
  </si>
  <si>
    <t>CAT6 patch panel, 24 ports</t>
  </si>
  <si>
    <t>piece</t>
  </si>
  <si>
    <t>EPN</t>
  </si>
  <si>
    <t xml:space="preserve">19" Rack Mount Power unit - 1U, 8 Outlet 220V 16A (inC14) </t>
  </si>
  <si>
    <t>Jaunty Fabricator</t>
  </si>
  <si>
    <t>1U Cable management, black</t>
  </si>
  <si>
    <t>Barpa</t>
  </si>
  <si>
    <t>1500VA Line Interactive UPS</t>
  </si>
  <si>
    <t>Eaton</t>
  </si>
  <si>
    <t>19" wall-mount cabinet, 12U, width 600mm, depth 600mm, load rating 30kg</t>
  </si>
  <si>
    <t>Socket RJ-45 outside</t>
  </si>
  <si>
    <t>JUNG</t>
  </si>
  <si>
    <t xml:space="preserve"> AP AC Long-Range</t>
  </si>
  <si>
    <t>UniFi</t>
  </si>
  <si>
    <t>Network Camera, Night Vision, Eyeball Dome IP Camera, 4 Megapixel IR 50M WDR POE H.265 Built-in MiC Weatherproof IP67 2.8mm</t>
  </si>
  <si>
    <t>Hickvision</t>
  </si>
  <si>
    <t>3MP Network IR Mini-Bullet Camera</t>
  </si>
  <si>
    <t>16/32 Channel 1U 16PoE 4K&amp;H.265 Lite Network Video Recorder</t>
  </si>
  <si>
    <t>HDD 4tb</t>
  </si>
  <si>
    <t>Seagate</t>
  </si>
  <si>
    <t>Cable UTP Cat6</t>
  </si>
  <si>
    <t>DRAKA COMTEQ</t>
  </si>
  <si>
    <t>Patch Cord Cat6 0.5m</t>
  </si>
  <si>
    <t>Fire Alarm</t>
  </si>
  <si>
    <t>Smoke detector</t>
  </si>
  <si>
    <t>Siemens</t>
  </si>
  <si>
    <t>Heat detector</t>
  </si>
  <si>
    <t>Call point</t>
  </si>
  <si>
    <t>2х0.8</t>
  </si>
  <si>
    <t>ERSE</t>
  </si>
  <si>
    <t>Control Panel</t>
  </si>
  <si>
    <t>Power supply 12V</t>
  </si>
  <si>
    <t>Battery 7A/h</t>
  </si>
  <si>
    <t>Background music system</t>
  </si>
  <si>
    <t>Level 31</t>
  </si>
  <si>
    <t>Column Speaker with Aluminum alloy, indoor/outdoors waterproof, speaker
unit 4”,output 10W at 70V/100V</t>
  </si>
  <si>
    <t xml:space="preserve">AUDAC </t>
  </si>
  <si>
    <t xml:space="preserve">Digital Broadcasting Audio Source Controllorer with USB </t>
  </si>
  <si>
    <t>Ten Zones Matrix Controllor</t>
  </si>
  <si>
    <t>Microphone</t>
  </si>
  <si>
    <t>CD/MP3 Player</t>
  </si>
  <si>
    <t>Intelligent Fire Matrix</t>
  </si>
  <si>
    <t xml:space="preserve">Emergency Panel </t>
  </si>
  <si>
    <t>Pre-amplifier</t>
  </si>
  <si>
    <t>Power Amplifier 650W</t>
  </si>
  <si>
    <t>42U cabinet with Universal power socket and 4 door lock detachable</t>
  </si>
  <si>
    <t>Level 32</t>
  </si>
  <si>
    <t>Column speaker with Aluminum alloy, indoor/outdoors waterproof, speaker
unit 4”,output 10W at 70V/100V</t>
  </si>
  <si>
    <t>Level 33</t>
  </si>
  <si>
    <t>Level 34</t>
  </si>
  <si>
    <t>კაბელები მექანიკური დანადგარებისთვის</t>
  </si>
  <si>
    <t>კაბელი ჰალოგენისგან თავისუფალი 3x1.5 მმ2</t>
  </si>
  <si>
    <t>კაბელი ჰალოგენისგან თავისუფალი 3x2.5 მმ2</t>
  </si>
  <si>
    <t>კაბელი ჰალოგენისგან თავისუფალი 5x1.5 RE</t>
  </si>
  <si>
    <t>კაბელი ჰალოგენისგან თავისუფალი 5x2.5 RE</t>
  </si>
  <si>
    <t>კაბელი ჰალოგენისგან თავისუფალი 5X4.0 შავი</t>
  </si>
  <si>
    <t>კაბელი ჰალოგენისგან თავისუფალი 5X10 შავი</t>
  </si>
  <si>
    <t>კაბელი ჰალოგენისგან თავისუფალი 5x16 RE</t>
  </si>
  <si>
    <t>კაბელი ჰალოგენისგან თავისუფალი 5X25მმ2</t>
  </si>
  <si>
    <t>კაბელი ჰალოგენისგან თავისუფალი, ცეცხლმედეგი E90 5X2.5 მმ2</t>
  </si>
  <si>
    <t>კაბელი ჰალოგენისგან თავისუფალი, ცეცხლმედეგი E90 5X4 მმ2</t>
  </si>
  <si>
    <t>ფარი მექანიკური დანადგარებისთვის (საქვაბე)</t>
  </si>
  <si>
    <t xml:space="preserve">შენობაში სამონტაჟო შემყვან-გამანაწ.ფარი </t>
  </si>
  <si>
    <t>ავტომატური ამომრთველი C/63A, 6kA, 3 პოლუსა</t>
  </si>
  <si>
    <t>კონტაქტორი 7ა ღია დამხმარე კონტაქტით 3,0kW 230V AC კოჭით</t>
  </si>
  <si>
    <t>ძრავის დაცვის ავტომატი 0.63-1.6A, 0.55kW</t>
  </si>
  <si>
    <t>სამაგრი ადაფტერი</t>
  </si>
  <si>
    <t>კონტაქტი დახურული</t>
  </si>
  <si>
    <t>კონტაქტი ღია</t>
  </si>
  <si>
    <t>ნათურა მწვანე 230ვ</t>
  </si>
  <si>
    <t>მბრუნავი გადამრთველი ფიქსაციით 3 პოზ მწვანე</t>
  </si>
  <si>
    <t>შილდიკი MAN 0 AUTO</t>
  </si>
  <si>
    <t>ფარი კვამლის გამწოვი ვენტილაციის</t>
  </si>
  <si>
    <t>რეზერვის ავტომატური ჩამრთველი 2x40ა, 3 პოლუსა</t>
  </si>
  <si>
    <t xml:space="preserve">ავტომატური ამომრთველი ჩამოსხმული კორპუსით, სამრეწველო ელექტრო მომარაგებისთვის 380/220V   3P  40A,  </t>
  </si>
  <si>
    <t>ძრავის დაცვის ავტომატი 16.0-20.0A. 9kW</t>
  </si>
  <si>
    <t>ძრავის დაცვის ავტომატი 6.3-10.0A, 4kW</t>
  </si>
  <si>
    <t>ავარიული გასასვლელის სანათები - EXIT</t>
  </si>
  <si>
    <t>სამისამართო სტრობ-სირენა</t>
  </si>
  <si>
    <t xml:space="preserve">წრედის მართვის და კონტროლის მოდული </t>
  </si>
  <si>
    <t>დამოუკიდებელი მომხსნელი 250A ავტომატური ამომომრთველისთვის, 208 - 277 V AC</t>
  </si>
  <si>
    <t>ცეცხლმედეგი აუდიო კაბელი FE180 PH90 2x1.5 mm²</t>
  </si>
  <si>
    <t>შეზღუდული შესაძლებლობის მქონე პირთა სიგნალიზაცია</t>
  </si>
  <si>
    <t>გამოძახების სისტემა,(კომპლექტი)</t>
  </si>
  <si>
    <t>ტაბლო</t>
  </si>
  <si>
    <t>სუსტი დენები</t>
  </si>
  <si>
    <t>ელექტროობა</t>
  </si>
  <si>
    <t>TERMOFAN</t>
  </si>
  <si>
    <t>TERMODINAMIK</t>
  </si>
  <si>
    <t>DAB</t>
  </si>
  <si>
    <t>AYVAZ</t>
  </si>
  <si>
    <t>PAKKENS</t>
  </si>
  <si>
    <t>BERKSAN</t>
  </si>
  <si>
    <t>SHIELD</t>
  </si>
  <si>
    <t>PELSAN</t>
  </si>
  <si>
    <t xml:space="preserve"> SIEMENS</t>
  </si>
  <si>
    <t>MITSUBISHI heavy / FUJI therma</t>
  </si>
  <si>
    <t>მასალა ერთეული დოლარი</t>
  </si>
  <si>
    <t>ხელფასი ერთეული დოლარი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</si>
</sst>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₾_-;\-* #,##0.00\ _₾_-;_-* &quot;-&quot;??\ _₾_-;_-@_-"/>
    <numFmt numFmtId="165" formatCode="_(&quot;GEL&quot;* #,##0.00_);_(&quot;GEL&quot;* \(#,##0.00\);_(&quot;GEL&quot;* &quot;-&quot;??_);_(@_)"/>
    <numFmt numFmtId="166" formatCode="0.0"/>
    <numFmt numFmtId="167" formatCode="_([$$-409]* #,##0.00_);_([$$-409]* \(#,##0.00\);_([$$-409]* &quot;-&quot;??_);_(@_)"/>
    <numFmt numFmtId="168" formatCode="_(* #,##0.0000_);_(* \(#,##0.0000\);_(* &quot;-&quot;??_);_(@_)"/>
    <numFmt numFmtId="169" formatCode="_-* #,##0.00\ _L_a_r_i_-;\-* #,##0.00\ _L_a_r_i_-;_-* &quot;-&quot;??\ _L_a_r_i_-;_-@_-"/>
    <numFmt numFmtId="170" formatCode="_(* #,##0.000_);_(* \(#,##0.000\);_(* &quot;-&quot;??_);_(@_)"/>
    <numFmt numFmtId="171" formatCode="_-* #,##0.00_р_._-;\-* #,##0.00_р_._-;_-* &quot;-&quot;??_р_._-;_-@_-"/>
    <numFmt numFmtId="172" formatCode="[$-409]d/mmm/yy;@"/>
    <numFmt numFmtId="173" formatCode="_-[$$-409]* #,##0.00_ ;_-[$$-409]* \-#,##0.00\ ;_-[$$-409]* &quot;-&quot;??_ ;_-@_ "/>
  </numFmts>
  <fonts count="80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sz val="8"/>
      <name val="Menlo Regular"/>
      <family val="2"/>
    </font>
    <font>
      <sz val="10"/>
      <name val="Arial Cyr"/>
      <family val="2"/>
    </font>
    <font>
      <sz val="10"/>
      <name val="Arial CE"/>
      <family val="2"/>
    </font>
    <font>
      <sz val="10"/>
      <name val="Helv"/>
      <family val="2"/>
    </font>
    <font>
      <b/>
      <sz val="10"/>
      <name val="Arial"/>
      <family val="2"/>
    </font>
    <font>
      <sz val="11"/>
      <name val="Sylfae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cadNusx"/>
      <family val="2"/>
    </font>
    <font>
      <sz val="10"/>
      <name val="AcadNusx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cadNusx"/>
      <family val="2"/>
    </font>
    <font>
      <b/>
      <sz val="11"/>
      <name val="AcadMtavr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cadMtavr"/>
      <family val="2"/>
    </font>
    <font>
      <b/>
      <sz val="10"/>
      <name val="AcadMtav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name val="AcadMtavr"/>
      <family val="2"/>
    </font>
    <font>
      <b/>
      <sz val="11"/>
      <color indexed="10"/>
      <name val="AcadMtavr"/>
      <family val="2"/>
    </font>
    <font>
      <b/>
      <sz val="11"/>
      <color indexed="30"/>
      <name val="Arial"/>
      <family val="2"/>
    </font>
    <font>
      <b/>
      <sz val="11"/>
      <color indexed="30"/>
      <name val="AcadNusx"/>
      <family val="2"/>
    </font>
    <font>
      <b/>
      <sz val="11"/>
      <color indexed="30"/>
      <name val="AcadMtavr"/>
      <family val="2"/>
    </font>
    <font>
      <sz val="11"/>
      <color indexed="8"/>
      <name val="AcadMtavr"/>
      <family val="2"/>
    </font>
    <font>
      <b/>
      <sz val="11"/>
      <color indexed="10"/>
      <name val="AcadNusx"/>
      <family val="2"/>
    </font>
    <font>
      <b/>
      <u val="single"/>
      <sz val="10"/>
      <color indexed="10"/>
      <name val="AcadMtavr"/>
      <family val="2"/>
    </font>
    <font>
      <b/>
      <sz val="10"/>
      <color indexed="12"/>
      <name val="AcadNusx"/>
      <family val="2"/>
    </font>
    <font>
      <sz val="10"/>
      <color indexed="8"/>
      <name val="AcadMtavr"/>
      <family val="2"/>
    </font>
    <font>
      <b/>
      <sz val="10"/>
      <color indexed="12"/>
      <name val="AcadMtavr"/>
      <family val="2"/>
    </font>
    <font>
      <b/>
      <sz val="10"/>
      <color indexed="10"/>
      <name val="AcadNusx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8"/>
      <name val="AcadNusx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  <scheme val="minor"/>
    </font>
    <font>
      <b/>
      <i/>
      <sz val="8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cadMtavr"/>
      <family val="2"/>
    </font>
    <font>
      <sz val="8"/>
      <color theme="1"/>
      <name val="Arial"/>
      <family val="2"/>
    </font>
    <font>
      <sz val="12"/>
      <color theme="1"/>
      <name val="AcadNusx"/>
      <family val="2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cadNusx"/>
      <family val="2"/>
    </font>
    <font>
      <sz val="11"/>
      <color theme="1"/>
      <name val="AcadNusx"/>
      <family val="2"/>
    </font>
    <font>
      <sz val="11"/>
      <color theme="1"/>
      <name val="Sylfaen"/>
      <family val="1"/>
    </font>
    <font>
      <b/>
      <sz val="8"/>
      <color theme="1"/>
      <name val="AcadMtavr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9" fillId="0" borderId="0" applyNumberFormat="0" applyFill="0" applyBorder="0">
      <alignment/>
      <protection locked="0"/>
    </xf>
    <xf numFmtId="0" fontId="1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10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7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168" fontId="4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</cellStyleXfs>
  <cellXfs count="418">
    <xf numFmtId="0" fontId="0" fillId="0" borderId="0" xfId="0"/>
    <xf numFmtId="9" fontId="3" fillId="2" borderId="1" xfId="159" applyFont="1" applyFill="1" applyBorder="1" applyAlignment="1">
      <alignment vertical="center" wrapText="1"/>
    </xf>
    <xf numFmtId="9" fontId="3" fillId="3" borderId="0" xfId="159" applyFont="1" applyFill="1" applyBorder="1" applyAlignment="1">
      <alignment vertical="center"/>
    </xf>
    <xf numFmtId="9" fontId="3" fillId="3" borderId="0" xfId="159" applyFont="1" applyFill="1" applyBorder="1" applyAlignment="1">
      <alignment vertical="center" wrapText="1"/>
    </xf>
    <xf numFmtId="9" fontId="3" fillId="2" borderId="2" xfId="159" applyFont="1" applyFill="1" applyBorder="1" applyAlignment="1">
      <alignment horizontal="right" vertical="center" wrapText="1"/>
    </xf>
    <xf numFmtId="9" fontId="3" fillId="2" borderId="3" xfId="159" applyFont="1" applyFill="1" applyBorder="1" applyAlignment="1">
      <alignment horizontal="right" vertical="center" wrapText="1"/>
    </xf>
    <xf numFmtId="9" fontId="3" fillId="3" borderId="0" xfId="159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50" fillId="2" borderId="0" xfId="116" applyFont="1" applyFill="1" applyAlignment="1" applyProtection="1">
      <alignment vertical="center" wrapText="1"/>
      <protection locked="0"/>
    </xf>
    <xf numFmtId="0" fontId="5" fillId="2" borderId="0" xfId="116" applyFont="1" applyFill="1" applyAlignment="1" applyProtection="1">
      <alignment vertical="center" wrapText="1"/>
      <protection locked="0"/>
    </xf>
    <xf numFmtId="0" fontId="3" fillId="2" borderId="0" xfId="116" applyFont="1" applyFill="1" applyAlignment="1" applyProtection="1">
      <alignment vertical="center" wrapText="1"/>
      <protection locked="0"/>
    </xf>
    <xf numFmtId="0" fontId="3" fillId="2" borderId="3" xfId="116" applyFont="1" applyFill="1" applyBorder="1" applyAlignment="1" applyProtection="1">
      <alignment vertical="center" wrapText="1"/>
      <protection locked="0"/>
    </xf>
    <xf numFmtId="0" fontId="5" fillId="2" borderId="3" xfId="116" applyFont="1" applyFill="1" applyBorder="1" applyAlignment="1" applyProtection="1">
      <alignment vertical="center" wrapText="1"/>
      <protection locked="0"/>
    </xf>
    <xf numFmtId="43" fontId="5" fillId="2" borderId="0" xfId="58" applyFont="1" applyFill="1" applyAlignment="1" applyProtection="1">
      <alignment vertical="center" wrapText="1"/>
      <protection locked="0"/>
    </xf>
    <xf numFmtId="165" fontId="3" fillId="2" borderId="0" xfId="73" applyFont="1" applyFill="1" applyAlignment="1" applyProtection="1">
      <alignment vertical="center" wrapText="1"/>
      <protection locked="0"/>
    </xf>
    <xf numFmtId="0" fontId="0" fillId="0" borderId="0" xfId="116" applyProtection="1">
      <alignment/>
      <protection locked="0"/>
    </xf>
    <xf numFmtId="0" fontId="3" fillId="2" borderId="0" xfId="116" applyFont="1" applyFill="1" applyAlignment="1" applyProtection="1">
      <alignment horizontal="center" vertical="center" wrapText="1"/>
      <protection locked="0"/>
    </xf>
    <xf numFmtId="0" fontId="5" fillId="2" borderId="5" xfId="116" applyFont="1" applyFill="1" applyBorder="1" applyAlignment="1" applyProtection="1">
      <alignment vertical="center" wrapText="1"/>
      <protection locked="0"/>
    </xf>
    <xf numFmtId="43" fontId="3" fillId="2" borderId="0" xfId="58" applyFont="1" applyFill="1" applyAlignment="1" applyProtection="1">
      <alignment vertical="center"/>
      <protection locked="0"/>
    </xf>
    <xf numFmtId="165" fontId="3" fillId="2" borderId="0" xfId="73" applyFont="1" applyFill="1" applyAlignment="1" applyProtection="1">
      <alignment vertical="center"/>
      <protection locked="0"/>
    </xf>
    <xf numFmtId="0" fontId="7" fillId="2" borderId="5" xfId="116" applyFont="1" applyFill="1" applyBorder="1" applyAlignment="1" applyProtection="1">
      <alignment horizontal="left" vertical="center" wrapText="1"/>
      <protection locked="0"/>
    </xf>
    <xf numFmtId="0" fontId="5" fillId="2" borderId="5" xfId="116" applyFont="1" applyFill="1" applyBorder="1" applyAlignment="1" applyProtection="1">
      <alignment horizontal="left" vertical="center" wrapText="1"/>
      <protection locked="0"/>
    </xf>
    <xf numFmtId="0" fontId="5" fillId="2" borderId="0" xfId="116" applyFont="1" applyFill="1" applyAlignment="1" applyProtection="1">
      <alignment horizontal="left" vertical="center" wrapText="1"/>
      <protection locked="0"/>
    </xf>
    <xf numFmtId="165" fontId="5" fillId="2" borderId="0" xfId="73" applyFont="1" applyFill="1" applyBorder="1" applyAlignment="1" applyProtection="1">
      <alignment horizontal="right" vertical="center" wrapText="1"/>
      <protection locked="0"/>
    </xf>
    <xf numFmtId="167" fontId="5" fillId="2" borderId="0" xfId="116" applyNumberFormat="1" applyFont="1" applyFill="1" applyBorder="1" applyAlignment="1" applyProtection="1">
      <alignment vertical="center" wrapText="1"/>
      <protection locked="0"/>
    </xf>
    <xf numFmtId="43" fontId="5" fillId="2" borderId="0" xfId="48" applyFont="1" applyFill="1" applyBorder="1" applyAlignment="1" applyProtection="1">
      <alignment horizontal="center" vertical="center" wrapText="1"/>
      <protection locked="0"/>
    </xf>
    <xf numFmtId="0" fontId="5" fillId="2" borderId="0" xfId="116" applyFont="1" applyFill="1" applyAlignment="1" applyProtection="1">
      <alignment horizontal="center" vertical="center" wrapText="1"/>
      <protection locked="0"/>
    </xf>
    <xf numFmtId="0" fontId="3" fillId="2" borderId="0" xfId="116" applyFont="1" applyFill="1" applyBorder="1" applyAlignment="1" applyProtection="1">
      <alignment vertical="center" wrapText="1"/>
      <protection locked="0"/>
    </xf>
    <xf numFmtId="43" fontId="5" fillId="2" borderId="0" xfId="58" applyFont="1" applyFill="1" applyBorder="1" applyAlignment="1" applyProtection="1">
      <alignment vertical="center" wrapText="1"/>
      <protection locked="0"/>
    </xf>
    <xf numFmtId="165" fontId="3" fillId="2" borderId="0" xfId="73" applyFont="1" applyFill="1" applyAlignment="1" applyProtection="1">
      <alignment horizontal="center" vertical="center" wrapText="1"/>
      <protection locked="0"/>
    </xf>
    <xf numFmtId="0" fontId="0" fillId="0" borderId="0" xfId="116" applyProtection="1">
      <alignment/>
      <protection/>
    </xf>
    <xf numFmtId="0" fontId="3" fillId="2" borderId="0" xfId="116" applyFont="1" applyFill="1" applyAlignment="1" applyProtection="1">
      <alignment vertical="center"/>
      <protection locked="0"/>
    </xf>
    <xf numFmtId="0" fontId="51" fillId="0" borderId="0" xfId="139" applyFont="1" applyBorder="1" applyAlignment="1" applyProtection="1">
      <alignment vertical="center"/>
      <protection locked="0"/>
    </xf>
    <xf numFmtId="0" fontId="51" fillId="0" borderId="0" xfId="139" applyFont="1" applyAlignment="1" applyProtection="1">
      <alignment vertical="center"/>
      <protection locked="0"/>
    </xf>
    <xf numFmtId="0" fontId="3" fillId="3" borderId="6" xfId="116" applyFont="1" applyFill="1" applyBorder="1" applyAlignment="1" applyProtection="1">
      <alignment vertical="center"/>
      <protection locked="0"/>
    </xf>
    <xf numFmtId="43" fontId="0" fillId="0" borderId="0" xfId="58" applyFont="1" applyProtection="1">
      <protection locked="0"/>
    </xf>
    <xf numFmtId="165" fontId="0" fillId="0" borderId="0" xfId="73" applyFont="1" applyProtection="1">
      <protection locked="0"/>
    </xf>
    <xf numFmtId="0" fontId="3" fillId="2" borderId="7" xfId="116" applyFont="1" applyFill="1" applyBorder="1" applyAlignment="1" applyProtection="1">
      <alignment vertical="center" wrapText="1"/>
      <protection locked="0"/>
    </xf>
    <xf numFmtId="0" fontId="5" fillId="2" borderId="1" xfId="116" applyFont="1" applyFill="1" applyBorder="1" applyAlignment="1" applyProtection="1">
      <alignment vertical="center" wrapText="1"/>
      <protection locked="0"/>
    </xf>
    <xf numFmtId="167" fontId="5" fillId="2" borderId="8" xfId="73" applyNumberFormat="1" applyFont="1" applyFill="1" applyBorder="1" applyAlignment="1" applyProtection="1">
      <alignment vertical="center" wrapText="1"/>
      <protection/>
    </xf>
    <xf numFmtId="0" fontId="5" fillId="3" borderId="0" xfId="116" applyFont="1" applyFill="1" applyBorder="1" applyAlignment="1" applyProtection="1">
      <alignment vertical="center"/>
      <protection locked="0"/>
    </xf>
    <xf numFmtId="43" fontId="5" fillId="3" borderId="5" xfId="48" applyFont="1" applyFill="1" applyBorder="1" applyAlignment="1" applyProtection="1">
      <alignment vertical="center"/>
      <protection/>
    </xf>
    <xf numFmtId="0" fontId="3" fillId="3" borderId="6" xfId="116" applyFont="1" applyFill="1" applyBorder="1" applyAlignment="1" applyProtection="1">
      <alignment vertical="center" wrapText="1"/>
      <protection locked="0"/>
    </xf>
    <xf numFmtId="0" fontId="5" fillId="3" borderId="0" xfId="116" applyFont="1" applyFill="1" applyBorder="1" applyAlignment="1" applyProtection="1">
      <alignment vertical="center" wrapText="1"/>
      <protection locked="0"/>
    </xf>
    <xf numFmtId="43" fontId="5" fillId="3" borderId="5" xfId="48" applyFont="1" applyFill="1" applyBorder="1" applyAlignment="1" applyProtection="1">
      <alignment vertical="center" wrapText="1"/>
      <protection/>
    </xf>
    <xf numFmtId="0" fontId="3" fillId="2" borderId="9" xfId="116" applyFont="1" applyFill="1" applyBorder="1" applyAlignment="1" applyProtection="1">
      <alignment vertical="center" wrapText="1"/>
      <protection locked="0"/>
    </xf>
    <xf numFmtId="0" fontId="5" fillId="2" borderId="2" xfId="116" applyFont="1" applyFill="1" applyBorder="1" applyAlignment="1" applyProtection="1">
      <alignment horizontal="right" vertical="center" wrapText="1"/>
      <protection locked="0"/>
    </xf>
    <xf numFmtId="43" fontId="5" fillId="2" borderId="10" xfId="48" applyFont="1" applyFill="1" applyBorder="1" applyAlignment="1" applyProtection="1">
      <alignment horizontal="right" vertical="center" wrapText="1"/>
      <protection/>
    </xf>
    <xf numFmtId="0" fontId="3" fillId="2" borderId="11" xfId="116" applyFont="1" applyFill="1" applyBorder="1" applyAlignment="1" applyProtection="1">
      <alignment horizontal="right" vertical="center" wrapText="1"/>
      <protection locked="0"/>
    </xf>
    <xf numFmtId="0" fontId="3" fillId="2" borderId="3" xfId="116" applyFont="1" applyFill="1" applyBorder="1" applyAlignment="1" applyProtection="1">
      <alignment horizontal="right" vertical="center" wrapText="1"/>
      <protection locked="0"/>
    </xf>
    <xf numFmtId="167" fontId="3" fillId="2" borderId="12" xfId="73" applyNumberFormat="1" applyFont="1" applyFill="1" applyBorder="1" applyAlignment="1" applyProtection="1">
      <alignment horizontal="right" vertical="center" wrapText="1"/>
      <protection/>
    </xf>
    <xf numFmtId="0" fontId="3" fillId="3" borderId="6" xfId="116" applyFont="1" applyFill="1" applyBorder="1" applyAlignment="1" applyProtection="1">
      <alignment horizontal="right" vertical="center" wrapText="1"/>
      <protection locked="0"/>
    </xf>
    <xf numFmtId="0" fontId="5" fillId="3" borderId="0" xfId="116" applyFont="1" applyFill="1" applyBorder="1" applyAlignment="1" applyProtection="1">
      <alignment horizontal="right" vertical="center" wrapText="1"/>
      <protection locked="0"/>
    </xf>
    <xf numFmtId="165" fontId="5" fillId="3" borderId="5" xfId="73" applyFont="1" applyFill="1" applyBorder="1" applyAlignment="1" applyProtection="1">
      <alignment horizontal="right" vertical="center" wrapText="1"/>
      <protection/>
    </xf>
    <xf numFmtId="0" fontId="3" fillId="2" borderId="9" xfId="116" applyFont="1" applyFill="1" applyBorder="1" applyAlignment="1" applyProtection="1">
      <alignment horizontal="right" vertical="center" wrapText="1"/>
      <protection locked="0"/>
    </xf>
    <xf numFmtId="43" fontId="3" fillId="2" borderId="10" xfId="48" applyFont="1" applyFill="1" applyBorder="1" applyAlignment="1" applyProtection="1">
      <alignment horizontal="right" vertical="center" wrapText="1"/>
      <protection/>
    </xf>
    <xf numFmtId="167" fontId="11" fillId="2" borderId="3" xfId="116" applyNumberFormat="1" applyFont="1" applyFill="1" applyBorder="1" applyAlignment="1">
      <alignment horizontal="right" vertical="center" wrapText="1"/>
      <protection/>
    </xf>
    <xf numFmtId="0" fontId="5" fillId="2" borderId="3" xfId="116" applyFont="1" applyFill="1" applyBorder="1" applyAlignment="1" applyProtection="1">
      <alignment horizontal="right" vertical="center" wrapText="1"/>
      <protection locked="0"/>
    </xf>
    <xf numFmtId="167" fontId="5" fillId="2" borderId="12" xfId="73" applyNumberFormat="1" applyFont="1" applyFill="1" applyBorder="1" applyAlignment="1" applyProtection="1">
      <alignment horizontal="right" vertical="center" wrapText="1"/>
      <protection/>
    </xf>
    <xf numFmtId="167" fontId="0" fillId="0" borderId="0" xfId="116" applyNumberForma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2" fillId="2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0" fontId="54" fillId="0" borderId="4" xfId="0" applyNumberFormat="1" applyFont="1" applyBorder="1" applyAlignment="1">
      <alignment vertical="center"/>
    </xf>
    <xf numFmtId="167" fontId="55" fillId="2" borderId="4" xfId="0" applyNumberFormat="1" applyFont="1" applyFill="1" applyBorder="1" applyAlignment="1">
      <alignment vertical="center"/>
    </xf>
    <xf numFmtId="167" fontId="54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56" fillId="0" borderId="0" xfId="0" applyFont="1" applyAlignment="1">
      <alignment vertical="center" wrapText="1"/>
    </xf>
    <xf numFmtId="43" fontId="0" fillId="0" borderId="0" xfId="18" applyFont="1" applyAlignment="1">
      <alignment vertical="center"/>
    </xf>
    <xf numFmtId="43" fontId="0" fillId="0" borderId="0" xfId="0" applyNumberFormat="1" applyAlignment="1">
      <alignment vertical="center"/>
    </xf>
    <xf numFmtId="0" fontId="5" fillId="2" borderId="14" xfId="116" applyFont="1" applyFill="1" applyBorder="1" applyAlignment="1" applyProtection="1">
      <alignment horizontal="center" vertical="center" wrapText="1"/>
      <protection locked="0"/>
    </xf>
    <xf numFmtId="0" fontId="5" fillId="2" borderId="8" xfId="116" applyFont="1" applyFill="1" applyBorder="1" applyAlignment="1" applyProtection="1">
      <alignment horizontal="center" vertical="center" wrapText="1"/>
      <protection locked="0"/>
    </xf>
    <xf numFmtId="43" fontId="5" fillId="2" borderId="8" xfId="48" applyFont="1" applyFill="1" applyBorder="1" applyAlignment="1" applyProtection="1">
      <alignment horizontal="center" vertical="center" wrapText="1"/>
      <protection locked="0"/>
    </xf>
    <xf numFmtId="167" fontId="5" fillId="2" borderId="15" xfId="73" applyNumberFormat="1" applyFont="1" applyFill="1" applyBorder="1" applyAlignment="1" applyProtection="1">
      <alignment horizontal="right" vertical="center" wrapText="1"/>
      <protection/>
    </xf>
    <xf numFmtId="165" fontId="5" fillId="2" borderId="12" xfId="73" applyFont="1" applyFill="1" applyBorder="1" applyAlignment="1" applyProtection="1">
      <alignment vertical="center" wrapText="1"/>
      <protection/>
    </xf>
    <xf numFmtId="170" fontId="5" fillId="2" borderId="12" xfId="48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16" applyFont="1" applyFill="1" applyAlignment="1" applyProtection="1">
      <alignment vertical="center"/>
      <protection/>
    </xf>
    <xf numFmtId="43" fontId="5" fillId="3" borderId="3" xfId="116" applyNumberFormat="1" applyFont="1" applyFill="1" applyBorder="1" applyAlignment="1" applyProtection="1">
      <alignment vertical="center"/>
      <protection locked="0"/>
    </xf>
    <xf numFmtId="0" fontId="3" fillId="3" borderId="0" xfId="116" applyFont="1" applyFill="1" applyBorder="1" applyAlignment="1" applyProtection="1">
      <alignment vertical="center"/>
      <protection locked="0"/>
    </xf>
    <xf numFmtId="0" fontId="5" fillId="3" borderId="12" xfId="116" applyFont="1" applyFill="1" applyBorder="1" applyAlignment="1" applyProtection="1">
      <alignment vertical="center"/>
      <protection locked="0"/>
    </xf>
    <xf numFmtId="2" fontId="5" fillId="2" borderId="1" xfId="116" applyNumberFormat="1" applyFont="1" applyFill="1" applyBorder="1" applyAlignment="1" applyProtection="1">
      <alignment horizontal="right" vertical="center"/>
      <protection locked="0"/>
    </xf>
    <xf numFmtId="2" fontId="5" fillId="2" borderId="2" xfId="116" applyNumberFormat="1" applyFont="1" applyFill="1" applyBorder="1" applyAlignment="1" applyProtection="1">
      <alignment horizontal="right" vertical="center"/>
      <protection locked="0"/>
    </xf>
    <xf numFmtId="2" fontId="3" fillId="2" borderId="3" xfId="116" applyNumberFormat="1" applyFont="1" applyFill="1" applyBorder="1" applyAlignment="1" applyProtection="1">
      <alignment horizontal="right" vertical="center"/>
      <protection locked="0"/>
    </xf>
    <xf numFmtId="2" fontId="5" fillId="3" borderId="0" xfId="116" applyNumberFormat="1" applyFont="1" applyFill="1" applyBorder="1" applyAlignment="1" applyProtection="1">
      <alignment horizontal="right" vertical="center"/>
      <protection locked="0"/>
    </xf>
    <xf numFmtId="2" fontId="3" fillId="2" borderId="2" xfId="116" applyNumberFormat="1" applyFont="1" applyFill="1" applyBorder="1" applyAlignment="1" applyProtection="1">
      <alignment horizontal="right" vertical="center"/>
      <protection locked="0"/>
    </xf>
    <xf numFmtId="2" fontId="5" fillId="2" borderId="3" xfId="116" applyNumberFormat="1" applyFont="1" applyFill="1" applyBorder="1" applyAlignment="1" applyProtection="1">
      <alignment horizontal="right" vertical="center"/>
      <protection locked="0"/>
    </xf>
    <xf numFmtId="43" fontId="5" fillId="2" borderId="0" xfId="63" applyFont="1" applyFill="1" applyAlignment="1" applyProtection="1">
      <alignment vertical="center" wrapText="1"/>
      <protection locked="0"/>
    </xf>
    <xf numFmtId="43" fontId="3" fillId="2" borderId="0" xfId="63" applyFont="1" applyFill="1" applyAlignment="1" applyProtection="1">
      <alignment vertical="center"/>
      <protection locked="0"/>
    </xf>
    <xf numFmtId="43" fontId="5" fillId="2" borderId="0" xfId="63" applyFont="1" applyFill="1" applyBorder="1" applyAlignment="1" applyProtection="1">
      <alignment vertical="center" wrapText="1"/>
      <protection locked="0"/>
    </xf>
    <xf numFmtId="0" fontId="51" fillId="0" borderId="0" xfId="108" applyFont="1" applyAlignment="1" applyProtection="1">
      <alignment vertical="center"/>
      <protection locked="0"/>
    </xf>
    <xf numFmtId="0" fontId="57" fillId="0" borderId="0" xfId="116" applyFont="1" applyAlignment="1" applyProtection="1">
      <alignment wrapText="1"/>
      <protection locked="0"/>
    </xf>
    <xf numFmtId="43" fontId="5" fillId="3" borderId="3" xfId="116" applyNumberFormat="1" applyFont="1" applyFill="1" applyBorder="1" applyAlignment="1" applyProtection="1">
      <alignment vertical="center"/>
      <protection/>
    </xf>
    <xf numFmtId="0" fontId="5" fillId="3" borderId="12" xfId="116" applyFont="1" applyFill="1" applyBorder="1" applyAlignment="1" applyProtection="1">
      <alignment vertical="center"/>
      <protection/>
    </xf>
    <xf numFmtId="43" fontId="0" fillId="0" borderId="0" xfId="63" applyFont="1" applyProtection="1">
      <protection locked="0"/>
    </xf>
    <xf numFmtId="9" fontId="3" fillId="2" borderId="1" xfId="116" applyNumberFormat="1" applyFont="1" applyFill="1" applyBorder="1" applyAlignment="1" applyProtection="1">
      <alignment vertical="center" wrapText="1"/>
      <protection locked="0"/>
    </xf>
    <xf numFmtId="0" fontId="0" fillId="0" borderId="0" xfId="116" applyAlignment="1" applyProtection="1">
      <alignment wrapText="1"/>
      <protection locked="0"/>
    </xf>
    <xf numFmtId="0" fontId="3" fillId="2" borderId="1" xfId="116" applyFont="1" applyFill="1" applyBorder="1" applyAlignment="1" applyProtection="1">
      <alignment vertical="center" wrapText="1"/>
      <protection locked="0"/>
    </xf>
    <xf numFmtId="0" fontId="3" fillId="3" borderId="0" xfId="116" applyFont="1" applyFill="1" applyBorder="1" applyAlignment="1" applyProtection="1">
      <alignment vertical="center" wrapText="1"/>
      <protection locked="0"/>
    </xf>
    <xf numFmtId="9" fontId="3" fillId="2" borderId="2" xfId="116" applyNumberFormat="1" applyFont="1" applyFill="1" applyBorder="1" applyAlignment="1" applyProtection="1">
      <alignment horizontal="right" vertical="center" wrapText="1"/>
      <protection locked="0"/>
    </xf>
    <xf numFmtId="2" fontId="3" fillId="2" borderId="3" xfId="116" applyNumberFormat="1" applyFont="1" applyFill="1" applyBorder="1" applyAlignment="1" applyProtection="1">
      <alignment horizontal="right" vertical="center" wrapText="1"/>
      <protection locked="0"/>
    </xf>
    <xf numFmtId="2" fontId="3" fillId="3" borderId="0" xfId="116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116" applyNumberFormat="1" applyFont="1" applyFill="1" applyBorder="1" applyAlignment="1" applyProtection="1">
      <alignment horizontal="right" vertical="center" wrapText="1"/>
      <protection locked="0"/>
    </xf>
    <xf numFmtId="10" fontId="3" fillId="3" borderId="0" xfId="116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16" applyNumberFormat="1" applyProtection="1">
      <alignment/>
      <protection locked="0"/>
    </xf>
    <xf numFmtId="43" fontId="5" fillId="0" borderId="0" xfId="58" applyFont="1" applyFill="1" applyBorder="1" applyAlignment="1" applyProtection="1">
      <alignment vertical="center" wrapText="1"/>
      <protection locked="0"/>
    </xf>
    <xf numFmtId="43" fontId="3" fillId="2" borderId="0" xfId="63" applyFont="1" applyFill="1" applyBorder="1" applyAlignment="1" applyProtection="1">
      <alignment vertical="center"/>
      <protection locked="0"/>
    </xf>
    <xf numFmtId="43" fontId="0" fillId="0" borderId="0" xfId="63" applyFont="1" applyBorder="1" applyProtection="1">
      <protection locked="0"/>
    </xf>
    <xf numFmtId="43" fontId="5" fillId="0" borderId="0" xfId="63" applyFont="1" applyFill="1" applyBorder="1" applyAlignment="1" applyProtection="1">
      <alignment vertical="center" wrapText="1"/>
      <protection locked="0"/>
    </xf>
    <xf numFmtId="165" fontId="3" fillId="2" borderId="16" xfId="73" applyFont="1" applyFill="1" applyBorder="1" applyAlignment="1" applyProtection="1">
      <alignment horizontal="center" vertical="center" wrapText="1"/>
      <protection locked="0"/>
    </xf>
    <xf numFmtId="165" fontId="3" fillId="2" borderId="17" xfId="73" applyFont="1" applyFill="1" applyBorder="1" applyAlignment="1" applyProtection="1">
      <alignment horizontal="center" vertical="center" wrapText="1"/>
      <protection locked="0"/>
    </xf>
    <xf numFmtId="165" fontId="3" fillId="2" borderId="18" xfId="73" applyFont="1" applyFill="1" applyBorder="1" applyAlignment="1" applyProtection="1">
      <alignment horizontal="center" vertical="center" wrapText="1"/>
      <protection locked="0"/>
    </xf>
    <xf numFmtId="165" fontId="3" fillId="2" borderId="19" xfId="73" applyFont="1" applyFill="1" applyBorder="1" applyAlignment="1" applyProtection="1">
      <alignment horizontal="center" vertical="center" wrapText="1"/>
      <protection locked="0"/>
    </xf>
    <xf numFmtId="165" fontId="3" fillId="2" borderId="16" xfId="73" applyNumberFormat="1" applyFont="1" applyFill="1" applyBorder="1" applyAlignment="1" applyProtection="1">
      <alignment horizontal="center" vertical="center" wrapText="1"/>
      <protection locked="0"/>
    </xf>
    <xf numFmtId="165" fontId="3" fillId="2" borderId="17" xfId="73" applyNumberFormat="1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43" fontId="0" fillId="0" borderId="0" xfId="18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10" fontId="54" fillId="0" borderId="20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7" fontId="55" fillId="0" borderId="13" xfId="0" applyNumberFormat="1" applyFont="1" applyBorder="1" applyAlignment="1">
      <alignment vertical="center"/>
    </xf>
    <xf numFmtId="10" fontId="54" fillId="0" borderId="13" xfId="0" applyNumberFormat="1" applyFont="1" applyBorder="1" applyAlignment="1">
      <alignment vertical="center"/>
    </xf>
    <xf numFmtId="0" fontId="3" fillId="2" borderId="21" xfId="116" applyFont="1" applyFill="1" applyBorder="1" applyAlignment="1" applyProtection="1">
      <alignment horizontal="center" vertical="center" wrapText="1"/>
      <protection/>
    </xf>
    <xf numFmtId="2" fontId="5" fillId="2" borderId="21" xfId="116" applyNumberFormat="1" applyFont="1" applyFill="1" applyBorder="1" applyAlignment="1" applyProtection="1">
      <alignment horizontal="center" vertical="center" wrapText="1"/>
      <protection/>
    </xf>
    <xf numFmtId="49" fontId="5" fillId="2" borderId="21" xfId="116" applyNumberFormat="1" applyFont="1" applyFill="1" applyBorder="1" applyAlignment="1" applyProtection="1">
      <alignment horizontal="center" vertical="center" wrapText="1"/>
      <protection/>
    </xf>
    <xf numFmtId="49" fontId="58" fillId="2" borderId="21" xfId="116" applyNumberFormat="1" applyFont="1" applyFill="1" applyBorder="1" applyAlignment="1" applyProtection="1">
      <alignment horizontal="center" vertical="center" wrapText="1"/>
      <protection/>
    </xf>
    <xf numFmtId="49" fontId="4" fillId="4" borderId="21" xfId="116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116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139" applyFont="1" applyFill="1" applyBorder="1" applyAlignment="1" applyProtection="1">
      <alignment horizontal="center" vertical="center" wrapText="1"/>
      <protection locked="0"/>
    </xf>
    <xf numFmtId="43" fontId="3" fillId="2" borderId="21" xfId="48" applyFont="1" applyFill="1" applyBorder="1" applyAlignment="1" applyProtection="1">
      <alignment horizontal="center" vertical="center" wrapText="1"/>
      <protection locked="0"/>
    </xf>
    <xf numFmtId="167" fontId="3" fillId="2" borderId="21" xfId="73" applyNumberFormat="1" applyFont="1" applyFill="1" applyBorder="1" applyAlignment="1" applyProtection="1">
      <alignment horizontal="center" vertical="center" wrapText="1"/>
      <protection/>
    </xf>
    <xf numFmtId="43" fontId="5" fillId="2" borderId="21" xfId="48" applyFont="1" applyFill="1" applyBorder="1" applyAlignment="1" applyProtection="1">
      <alignment horizontal="center" vertical="center" wrapText="1"/>
      <protection/>
    </xf>
    <xf numFmtId="43" fontId="3" fillId="2" borderId="21" xfId="48" applyFont="1" applyFill="1" applyBorder="1" applyAlignment="1" applyProtection="1">
      <alignment horizontal="center" vertical="center" wrapText="1"/>
      <protection/>
    </xf>
    <xf numFmtId="43" fontId="5" fillId="2" borderId="21" xfId="48" applyFont="1" applyFill="1" applyBorder="1" applyAlignment="1" applyProtection="1">
      <alignment vertical="center" wrapText="1"/>
      <protection/>
    </xf>
    <xf numFmtId="49" fontId="5" fillId="2" borderId="16" xfId="116" applyNumberFormat="1" applyFont="1" applyFill="1" applyBorder="1" applyAlignment="1" applyProtection="1">
      <alignment horizontal="center" vertical="center" wrapText="1"/>
      <protection/>
    </xf>
    <xf numFmtId="49" fontId="5" fillId="2" borderId="17" xfId="116" applyNumberFormat="1" applyFont="1" applyFill="1" applyBorder="1" applyAlignment="1" applyProtection="1">
      <alignment horizontal="center" vertical="center" wrapText="1"/>
      <protection/>
    </xf>
    <xf numFmtId="49" fontId="59" fillId="4" borderId="16" xfId="116" applyNumberFormat="1" applyFont="1" applyFill="1" applyBorder="1" applyAlignment="1" applyProtection="1">
      <alignment horizontal="center" vertical="center" wrapText="1"/>
      <protection locked="0"/>
    </xf>
    <xf numFmtId="43" fontId="6" fillId="4" borderId="17" xfId="58" applyFont="1" applyFill="1" applyBorder="1" applyAlignment="1" applyProtection="1">
      <alignment horizontal="center" vertical="center" wrapText="1"/>
      <protection locked="0"/>
    </xf>
    <xf numFmtId="0" fontId="5" fillId="0" borderId="16" xfId="116" applyFont="1" applyFill="1" applyBorder="1" applyAlignment="1" applyProtection="1">
      <alignment horizontal="center" vertical="center" wrapText="1"/>
      <protection locked="0"/>
    </xf>
    <xf numFmtId="43" fontId="5" fillId="2" borderId="17" xfId="58" applyFont="1" applyFill="1" applyBorder="1" applyAlignment="1" applyProtection="1">
      <alignment vertical="center" wrapText="1"/>
      <protection/>
    </xf>
    <xf numFmtId="0" fontId="5" fillId="0" borderId="18" xfId="116" applyFont="1" applyFill="1" applyBorder="1" applyAlignment="1" applyProtection="1">
      <alignment horizontal="center" vertical="center" wrapText="1"/>
      <protection locked="0"/>
    </xf>
    <xf numFmtId="43" fontId="5" fillId="2" borderId="22" xfId="48" applyFont="1" applyFill="1" applyBorder="1" applyAlignment="1" applyProtection="1">
      <alignment vertical="center" wrapText="1"/>
      <protection/>
    </xf>
    <xf numFmtId="165" fontId="6" fillId="4" borderId="16" xfId="73" applyFont="1" applyFill="1" applyBorder="1" applyAlignment="1" applyProtection="1">
      <alignment horizontal="center" vertical="center" wrapText="1"/>
      <protection locked="0"/>
    </xf>
    <xf numFmtId="165" fontId="6" fillId="4" borderId="17" xfId="73" applyFont="1" applyFill="1" applyBorder="1" applyAlignment="1" applyProtection="1">
      <alignment horizontal="center" vertical="center" wrapText="1"/>
      <protection locked="0"/>
    </xf>
    <xf numFmtId="165" fontId="3" fillId="2" borderId="18" xfId="73" applyNumberFormat="1" applyFont="1" applyFill="1" applyBorder="1" applyAlignment="1" applyProtection="1">
      <alignment horizontal="center" vertical="center" wrapText="1"/>
      <protection locked="0"/>
    </xf>
    <xf numFmtId="165" fontId="3" fillId="2" borderId="19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108" applyNumberFormat="1" applyFont="1" applyFill="1" applyBorder="1" applyAlignment="1" applyProtection="1">
      <alignment vertical="center" wrapText="1"/>
      <protection locked="0"/>
    </xf>
    <xf numFmtId="43" fontId="3" fillId="0" borderId="21" xfId="48" applyFont="1" applyFill="1" applyBorder="1" applyAlignment="1" applyProtection="1">
      <alignment horizontal="center" vertical="center" wrapText="1"/>
      <protection locked="0"/>
    </xf>
    <xf numFmtId="167" fontId="3" fillId="0" borderId="21" xfId="73" applyNumberFormat="1" applyFont="1" applyFill="1" applyBorder="1" applyAlignment="1" applyProtection="1">
      <alignment horizontal="center" vertical="center" wrapText="1"/>
      <protection/>
    </xf>
    <xf numFmtId="43" fontId="5" fillId="0" borderId="21" xfId="48" applyFont="1" applyFill="1" applyBorder="1" applyAlignment="1" applyProtection="1">
      <alignment horizontal="center" vertical="center" wrapText="1"/>
      <protection/>
    </xf>
    <xf numFmtId="43" fontId="3" fillId="0" borderId="21" xfId="48" applyFont="1" applyFill="1" applyBorder="1" applyAlignment="1" applyProtection="1">
      <alignment horizontal="center" vertical="center" wrapText="1"/>
      <protection/>
    </xf>
    <xf numFmtId="43" fontId="5" fillId="0" borderId="21" xfId="48" applyFont="1" applyFill="1" applyBorder="1" applyAlignment="1" applyProtection="1">
      <alignment vertical="center" wrapText="1"/>
      <protection/>
    </xf>
    <xf numFmtId="167" fontId="5" fillId="0" borderId="21" xfId="48" applyNumberFormat="1" applyFont="1" applyFill="1" applyBorder="1" applyAlignment="1" applyProtection="1">
      <alignment horizontal="center" vertical="center" wrapText="1"/>
      <protection/>
    </xf>
    <xf numFmtId="167" fontId="5" fillId="0" borderId="21" xfId="48" applyNumberFormat="1" applyFont="1" applyFill="1" applyBorder="1" applyAlignment="1" applyProtection="1">
      <alignment vertical="center" wrapText="1"/>
      <protection/>
    </xf>
    <xf numFmtId="0" fontId="51" fillId="0" borderId="16" xfId="108" applyFont="1" applyBorder="1" applyAlignment="1" applyProtection="1">
      <alignment vertical="center"/>
      <protection locked="0"/>
    </xf>
    <xf numFmtId="0" fontId="51" fillId="0" borderId="17" xfId="108" applyFont="1" applyBorder="1" applyAlignment="1" applyProtection="1">
      <alignment vertical="center"/>
      <protection locked="0"/>
    </xf>
    <xf numFmtId="165" fontId="3" fillId="0" borderId="16" xfId="73" applyFont="1" applyFill="1" applyBorder="1" applyAlignment="1" applyProtection="1">
      <alignment horizontal="center" vertical="center" wrapText="1"/>
      <protection locked="0"/>
    </xf>
    <xf numFmtId="165" fontId="3" fillId="0" borderId="17" xfId="73" applyFont="1" applyFill="1" applyBorder="1" applyAlignment="1" applyProtection="1">
      <alignment horizontal="center" vertical="center" wrapText="1"/>
      <protection locked="0"/>
    </xf>
    <xf numFmtId="165" fontId="3" fillId="0" borderId="18" xfId="73" applyFont="1" applyFill="1" applyBorder="1" applyAlignment="1" applyProtection="1">
      <alignment horizontal="center" vertical="center" wrapText="1"/>
      <protection locked="0"/>
    </xf>
    <xf numFmtId="165" fontId="3" fillId="0" borderId="19" xfId="73" applyFont="1" applyFill="1" applyBorder="1" applyAlignment="1" applyProtection="1">
      <alignment horizontal="center" vertical="center" wrapText="1"/>
      <protection locked="0"/>
    </xf>
    <xf numFmtId="167" fontId="5" fillId="2" borderId="21" xfId="48" applyNumberFormat="1" applyFont="1" applyFill="1" applyBorder="1" applyAlignment="1" applyProtection="1">
      <alignment horizontal="center" vertical="center" wrapText="1"/>
      <protection/>
    </xf>
    <xf numFmtId="167" fontId="5" fillId="2" borderId="21" xfId="48" applyNumberFormat="1" applyFont="1" applyFill="1" applyBorder="1" applyAlignment="1" applyProtection="1">
      <alignment vertical="center" wrapText="1"/>
      <protection/>
    </xf>
    <xf numFmtId="43" fontId="5" fillId="2" borderId="17" xfId="63" applyFont="1" applyFill="1" applyBorder="1" applyAlignment="1" applyProtection="1">
      <alignment vertical="center" wrapText="1"/>
      <protection/>
    </xf>
    <xf numFmtId="167" fontId="5" fillId="2" borderId="17" xfId="48" applyNumberFormat="1" applyFont="1" applyFill="1" applyBorder="1" applyAlignment="1" applyProtection="1">
      <alignment vertical="center" wrapText="1"/>
      <protection/>
    </xf>
    <xf numFmtId="43" fontId="3" fillId="2" borderId="22" xfId="48" applyFont="1" applyFill="1" applyBorder="1" applyAlignment="1" applyProtection="1">
      <alignment horizontal="center" vertical="center" wrapText="1"/>
      <protection locked="0"/>
    </xf>
    <xf numFmtId="167" fontId="5" fillId="2" borderId="22" xfId="48" applyNumberFormat="1" applyFont="1" applyFill="1" applyBorder="1" applyAlignment="1" applyProtection="1">
      <alignment horizontal="center" vertical="center" wrapText="1"/>
      <protection/>
    </xf>
    <xf numFmtId="167" fontId="5" fillId="2" borderId="22" xfId="48" applyNumberFormat="1" applyFont="1" applyFill="1" applyBorder="1" applyAlignment="1" applyProtection="1">
      <alignment vertical="center" wrapText="1"/>
      <protection/>
    </xf>
    <xf numFmtId="167" fontId="5" fillId="2" borderId="19" xfId="48" applyNumberFormat="1" applyFont="1" applyFill="1" applyBorder="1" applyAlignment="1" applyProtection="1">
      <alignment vertical="center" wrapText="1"/>
      <protection/>
    </xf>
    <xf numFmtId="0" fontId="60" fillId="0" borderId="21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0" xfId="0" applyFont="1" applyAlignment="1">
      <alignment vertical="center"/>
    </xf>
    <xf numFmtId="43" fontId="61" fillId="0" borderId="21" xfId="18" applyFont="1" applyBorder="1" applyAlignment="1">
      <alignment vertical="center"/>
    </xf>
    <xf numFmtId="43" fontId="3" fillId="0" borderId="22" xfId="48" applyFont="1" applyFill="1" applyBorder="1" applyAlignment="1" applyProtection="1">
      <alignment horizontal="center" vertical="center" wrapText="1"/>
      <protection locked="0"/>
    </xf>
    <xf numFmtId="167" fontId="3" fillId="0" borderId="22" xfId="73" applyNumberFormat="1" applyFont="1" applyFill="1" applyBorder="1" applyAlignment="1" applyProtection="1">
      <alignment horizontal="center" vertical="center" wrapText="1"/>
      <protection/>
    </xf>
    <xf numFmtId="43" fontId="5" fillId="2" borderId="19" xfId="63" applyFont="1" applyFill="1" applyBorder="1" applyAlignment="1" applyProtection="1">
      <alignment vertical="center" wrapText="1"/>
      <protection/>
    </xf>
    <xf numFmtId="0" fontId="15" fillId="0" borderId="21" xfId="139" applyNumberFormat="1" applyFont="1" applyFill="1" applyBorder="1" applyAlignment="1" applyProtection="1">
      <alignment vertical="center" wrapText="1"/>
      <protection locked="0"/>
    </xf>
    <xf numFmtId="0" fontId="62" fillId="0" borderId="21" xfId="157" applyFont="1" applyBorder="1" applyAlignment="1">
      <alignment horizontal="left"/>
      <protection/>
    </xf>
    <xf numFmtId="0" fontId="63" fillId="0" borderId="21" xfId="157" applyFont="1" applyBorder="1" applyAlignment="1">
      <alignment vertical="center"/>
      <protection/>
    </xf>
    <xf numFmtId="0" fontId="17" fillId="0" borderId="21" xfId="157" applyFont="1" applyFill="1" applyBorder="1" applyAlignment="1">
      <alignment wrapText="1"/>
      <protection/>
    </xf>
    <xf numFmtId="43" fontId="64" fillId="0" borderId="21" xfId="18" applyFont="1" applyFill="1" applyBorder="1" applyAlignment="1">
      <alignment horizontal="center"/>
    </xf>
    <xf numFmtId="0" fontId="15" fillId="0" borderId="16" xfId="139" applyNumberFormat="1" applyFont="1" applyFill="1" applyBorder="1" applyAlignment="1" applyProtection="1">
      <alignment vertical="center" wrapText="1"/>
      <protection locked="0"/>
    </xf>
    <xf numFmtId="43" fontId="15" fillId="0" borderId="17" xfId="58" applyFont="1" applyFill="1" applyBorder="1" applyAlignment="1" applyProtection="1">
      <alignment vertical="center" wrapText="1"/>
      <protection locked="0"/>
    </xf>
    <xf numFmtId="43" fontId="5" fillId="0" borderId="17" xfId="58" applyFont="1" applyFill="1" applyBorder="1" applyAlignment="1" applyProtection="1">
      <alignment vertical="center" wrapText="1"/>
      <protection/>
    </xf>
    <xf numFmtId="0" fontId="17" fillId="0" borderId="22" xfId="157" applyFont="1" applyFill="1" applyBorder="1" applyAlignment="1">
      <alignment wrapText="1"/>
      <protection/>
    </xf>
    <xf numFmtId="0" fontId="16" fillId="0" borderId="22" xfId="139" applyFont="1" applyFill="1" applyBorder="1" applyAlignment="1" applyProtection="1">
      <alignment horizontal="center" vertical="center" wrapText="1"/>
      <protection locked="0"/>
    </xf>
    <xf numFmtId="165" fontId="51" fillId="0" borderId="16" xfId="139" applyNumberFormat="1" applyFont="1" applyBorder="1" applyAlignment="1" applyProtection="1">
      <alignment vertical="center"/>
      <protection locked="0"/>
    </xf>
    <xf numFmtId="165" fontId="51" fillId="0" borderId="17" xfId="139" applyNumberFormat="1" applyFont="1" applyBorder="1" applyAlignment="1" applyProtection="1">
      <alignment vertical="center"/>
      <protection locked="0"/>
    </xf>
    <xf numFmtId="49" fontId="5" fillId="2" borderId="18" xfId="116" applyNumberFormat="1" applyFont="1" applyFill="1" applyBorder="1" applyAlignment="1" applyProtection="1">
      <alignment horizontal="center" vertical="center" wrapText="1"/>
      <protection/>
    </xf>
    <xf numFmtId="49" fontId="58" fillId="2" borderId="22" xfId="116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>
      <alignment vertical="center"/>
    </xf>
    <xf numFmtId="167" fontId="54" fillId="5" borderId="14" xfId="71" applyNumberFormat="1" applyFont="1" applyFill="1" applyBorder="1" applyAlignment="1">
      <alignment vertical="center"/>
    </xf>
    <xf numFmtId="167" fontId="0" fillId="5" borderId="14" xfId="71" applyNumberFormat="1" applyFont="1" applyFill="1" applyBorder="1" applyAlignment="1">
      <alignment vertical="center"/>
    </xf>
    <xf numFmtId="43" fontId="0" fillId="0" borderId="19" xfId="18" applyFont="1" applyBorder="1" applyProtection="1">
      <protection locked="0"/>
    </xf>
    <xf numFmtId="43" fontId="64" fillId="0" borderId="22" xfId="18" applyFont="1" applyFill="1" applyBorder="1" applyAlignment="1">
      <alignment horizontal="center"/>
    </xf>
    <xf numFmtId="43" fontId="5" fillId="0" borderId="22" xfId="48" applyFont="1" applyFill="1" applyBorder="1" applyAlignment="1" applyProtection="1">
      <alignment horizontal="center" vertical="center" wrapText="1"/>
      <protection/>
    </xf>
    <xf numFmtId="43" fontId="3" fillId="0" borderId="22" xfId="48" applyFont="1" applyFill="1" applyBorder="1" applyAlignment="1" applyProtection="1">
      <alignment horizontal="center" vertical="center" wrapText="1"/>
      <protection/>
    </xf>
    <xf numFmtId="43" fontId="5" fillId="0" borderId="22" xfId="48" applyFont="1" applyFill="1" applyBorder="1" applyAlignment="1" applyProtection="1">
      <alignment vertical="center" wrapText="1"/>
      <protection/>
    </xf>
    <xf numFmtId="43" fontId="5" fillId="0" borderId="19" xfId="58" applyFont="1" applyFill="1" applyBorder="1" applyAlignment="1" applyProtection="1">
      <alignment vertical="center" wrapText="1"/>
      <protection/>
    </xf>
    <xf numFmtId="43" fontId="5" fillId="2" borderId="22" xfId="48" applyFont="1" applyFill="1" applyBorder="1" applyAlignment="1" applyProtection="1">
      <alignment horizontal="center" vertical="center" wrapText="1"/>
      <protection/>
    </xf>
    <xf numFmtId="43" fontId="5" fillId="2" borderId="21" xfId="48" applyFont="1" applyFill="1" applyBorder="1" applyAlignment="1" applyProtection="1">
      <alignment horizontal="center" vertical="center" wrapText="1"/>
      <protection/>
    </xf>
    <xf numFmtId="167" fontId="5" fillId="2" borderId="15" xfId="73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73" applyFont="1" applyFill="1" applyBorder="1" applyAlignment="1" applyProtection="1">
      <alignment vertical="center" wrapText="1"/>
      <protection locked="0"/>
    </xf>
    <xf numFmtId="167" fontId="3" fillId="2" borderId="21" xfId="73" applyNumberFormat="1" applyFont="1" applyFill="1" applyBorder="1" applyAlignment="1" applyProtection="1">
      <alignment horizontal="center" vertical="center" wrapText="1"/>
      <protection locked="0"/>
    </xf>
    <xf numFmtId="167" fontId="3" fillId="2" borderId="22" xfId="73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59" applyFont="1" applyFill="1" applyBorder="1" applyAlignment="1" applyProtection="1">
      <alignment vertical="center" wrapText="1"/>
      <protection locked="0"/>
    </xf>
    <xf numFmtId="9" fontId="3" fillId="3" borderId="0" xfId="159" applyFont="1" applyFill="1" applyBorder="1" applyAlignment="1" applyProtection="1">
      <alignment vertical="center"/>
      <protection locked="0"/>
    </xf>
    <xf numFmtId="9" fontId="3" fillId="3" borderId="0" xfId="159" applyFont="1" applyFill="1" applyBorder="1" applyAlignment="1" applyProtection="1">
      <alignment vertical="center" wrapText="1"/>
      <protection locked="0"/>
    </xf>
    <xf numFmtId="9" fontId="3" fillId="2" borderId="2" xfId="159" applyFont="1" applyFill="1" applyBorder="1" applyAlignment="1" applyProtection="1">
      <alignment horizontal="right" vertical="center" wrapText="1"/>
      <protection locked="0"/>
    </xf>
    <xf numFmtId="9" fontId="3" fillId="2" borderId="3" xfId="159" applyFont="1" applyFill="1" applyBorder="1" applyAlignment="1" applyProtection="1">
      <alignment horizontal="right" vertical="center" wrapText="1"/>
      <protection locked="0"/>
    </xf>
    <xf numFmtId="9" fontId="3" fillId="3" borderId="0" xfId="159" applyFont="1" applyFill="1" applyBorder="1" applyAlignment="1" applyProtection="1">
      <alignment horizontal="right" vertical="center" wrapText="1"/>
      <protection locked="0"/>
    </xf>
    <xf numFmtId="167" fontId="11" fillId="2" borderId="3" xfId="116" applyNumberFormat="1" applyFont="1" applyFill="1" applyBorder="1" applyAlignment="1" applyProtection="1">
      <alignment horizontal="right" vertical="center" wrapText="1"/>
      <protection locked="0"/>
    </xf>
    <xf numFmtId="167" fontId="3" fillId="0" borderId="21" xfId="73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48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116" applyNumberFormat="1" applyFont="1" applyFill="1" applyBorder="1" applyAlignment="1" applyProtection="1">
      <alignment horizontal="center" vertical="center" wrapText="1"/>
      <protection/>
    </xf>
    <xf numFmtId="49" fontId="4" fillId="4" borderId="21" xfId="116" applyNumberFormat="1" applyFont="1" applyFill="1" applyBorder="1" applyAlignment="1" applyProtection="1">
      <alignment horizontal="center" vertical="center" wrapText="1"/>
      <protection/>
    </xf>
    <xf numFmtId="0" fontId="3" fillId="2" borderId="3" xfId="116" applyFont="1" applyFill="1" applyBorder="1" applyAlignment="1" applyProtection="1">
      <alignment vertical="center"/>
      <protection/>
    </xf>
    <xf numFmtId="165" fontId="6" fillId="4" borderId="16" xfId="73" applyFont="1" applyFill="1" applyBorder="1" applyAlignment="1" applyProtection="1">
      <alignment horizontal="center" vertical="center" wrapText="1"/>
      <protection/>
    </xf>
    <xf numFmtId="165" fontId="6" fillId="4" borderId="17" xfId="73" applyFont="1" applyFill="1" applyBorder="1" applyAlignment="1" applyProtection="1">
      <alignment horizontal="center" vertical="center" wrapText="1"/>
      <protection/>
    </xf>
    <xf numFmtId="0" fontId="15" fillId="0" borderId="21" xfId="108" applyNumberFormat="1" applyFont="1" applyFill="1" applyBorder="1" applyAlignment="1" applyProtection="1">
      <alignment vertical="center" wrapText="1"/>
      <protection/>
    </xf>
    <xf numFmtId="0" fontId="51" fillId="0" borderId="0" xfId="108" applyFont="1" applyBorder="1" applyAlignment="1" applyProtection="1">
      <alignment vertical="center"/>
      <protection/>
    </xf>
    <xf numFmtId="0" fontId="51" fillId="0" borderId="16" xfId="108" applyFont="1" applyBorder="1" applyAlignment="1" applyProtection="1">
      <alignment vertical="center"/>
      <protection/>
    </xf>
    <xf numFmtId="0" fontId="51" fillId="0" borderId="17" xfId="108" applyFont="1" applyBorder="1" applyAlignment="1" applyProtection="1">
      <alignment vertical="center"/>
      <protection/>
    </xf>
    <xf numFmtId="0" fontId="51" fillId="0" borderId="0" xfId="108" applyFont="1" applyAlignment="1" applyProtection="1">
      <alignment vertical="center"/>
      <protection/>
    </xf>
    <xf numFmtId="0" fontId="62" fillId="0" borderId="21" xfId="127" applyNumberFormat="1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vertical="center" wrapText="1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  <xf numFmtId="0" fontId="65" fillId="0" borderId="21" xfId="0" applyFont="1" applyFill="1" applyBorder="1" applyAlignment="1" applyProtection="1">
      <alignment horizontal="center" vertical="center"/>
      <protection/>
    </xf>
    <xf numFmtId="0" fontId="7" fillId="0" borderId="21" xfId="127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Protection="1">
      <protection/>
    </xf>
    <xf numFmtId="43" fontId="0" fillId="0" borderId="0" xfId="63" applyFont="1" applyProtection="1">
      <protection/>
    </xf>
    <xf numFmtId="0" fontId="5" fillId="2" borderId="1" xfId="116" applyFont="1" applyFill="1" applyBorder="1" applyAlignment="1" applyProtection="1">
      <alignment vertical="center" wrapText="1"/>
      <protection/>
    </xf>
    <xf numFmtId="0" fontId="5" fillId="3" borderId="0" xfId="116" applyFont="1" applyFill="1" applyBorder="1" applyAlignment="1" applyProtection="1">
      <alignment vertical="center"/>
      <protection/>
    </xf>
    <xf numFmtId="0" fontId="5" fillId="3" borderId="0" xfId="116" applyFont="1" applyFill="1" applyBorder="1" applyAlignment="1" applyProtection="1">
      <alignment vertical="center" wrapText="1"/>
      <protection/>
    </xf>
    <xf numFmtId="0" fontId="5" fillId="2" borderId="2" xfId="116" applyFont="1" applyFill="1" applyBorder="1" applyAlignment="1" applyProtection="1">
      <alignment horizontal="right" vertical="center" wrapText="1"/>
      <protection/>
    </xf>
    <xf numFmtId="0" fontId="3" fillId="2" borderId="3" xfId="116" applyFont="1" applyFill="1" applyBorder="1" applyAlignment="1" applyProtection="1">
      <alignment horizontal="right" vertical="center" wrapText="1"/>
      <protection/>
    </xf>
    <xf numFmtId="0" fontId="5" fillId="3" borderId="0" xfId="116" applyFont="1" applyFill="1" applyBorder="1" applyAlignment="1" applyProtection="1">
      <alignment horizontal="right" vertical="center" wrapText="1"/>
      <protection/>
    </xf>
    <xf numFmtId="0" fontId="5" fillId="2" borderId="3" xfId="116" applyFont="1" applyFill="1" applyBorder="1" applyAlignment="1" applyProtection="1">
      <alignment horizontal="right" vertical="center" wrapText="1"/>
      <protection/>
    </xf>
    <xf numFmtId="167" fontId="3" fillId="2" borderId="21" xfId="48" applyNumberFormat="1" applyFont="1" applyFill="1" applyBorder="1" applyAlignment="1" applyProtection="1">
      <alignment horizontal="center" vertical="center" wrapText="1"/>
      <protection locked="0"/>
    </xf>
    <xf numFmtId="167" fontId="3" fillId="2" borderId="22" xfId="48" applyNumberFormat="1" applyFont="1" applyFill="1" applyBorder="1" applyAlignment="1" applyProtection="1">
      <alignment horizontal="center" vertical="center" wrapText="1"/>
      <protection locked="0"/>
    </xf>
    <xf numFmtId="0" fontId="65" fillId="2" borderId="0" xfId="0" applyFont="1" applyFill="1" applyBorder="1" applyAlignment="1" applyProtection="1">
      <alignment wrapText="1"/>
      <protection locked="0"/>
    </xf>
    <xf numFmtId="49" fontId="59" fillId="4" borderId="16" xfId="116" applyNumberFormat="1" applyFont="1" applyFill="1" applyBorder="1" applyAlignment="1" applyProtection="1">
      <alignment horizontal="center" vertical="center" wrapText="1"/>
      <protection/>
    </xf>
    <xf numFmtId="43" fontId="6" fillId="4" borderId="17" xfId="63" applyFont="1" applyFill="1" applyBorder="1" applyAlignment="1" applyProtection="1">
      <alignment horizontal="center" vertical="center" wrapText="1"/>
      <protection/>
    </xf>
    <xf numFmtId="0" fontId="3" fillId="2" borderId="0" xfId="116" applyFont="1" applyFill="1" applyBorder="1" applyAlignment="1" applyProtection="1">
      <alignment vertical="center"/>
      <protection/>
    </xf>
    <xf numFmtId="0" fontId="5" fillId="0" borderId="16" xfId="116" applyFont="1" applyFill="1" applyBorder="1" applyAlignment="1" applyProtection="1">
      <alignment horizontal="center" vertical="center" wrapText="1"/>
      <protection/>
    </xf>
    <xf numFmtId="0" fontId="7" fillId="2" borderId="21" xfId="127" applyNumberFormat="1" applyFont="1" applyFill="1" applyBorder="1" applyAlignment="1" applyProtection="1">
      <alignment horizontal="center" vertical="center" wrapText="1"/>
      <protection/>
    </xf>
    <xf numFmtId="0" fontId="57" fillId="2" borderId="21" xfId="0" applyFont="1" applyFill="1" applyBorder="1" applyAlignment="1" applyProtection="1">
      <alignment horizontal="center" vertical="center" wrapText="1"/>
      <protection/>
    </xf>
    <xf numFmtId="43" fontId="5" fillId="2" borderId="0" xfId="63" applyFont="1" applyFill="1" applyBorder="1" applyAlignment="1" applyProtection="1">
      <alignment vertical="center" wrapText="1"/>
      <protection/>
    </xf>
    <xf numFmtId="165" fontId="3" fillId="0" borderId="16" xfId="73" applyFont="1" applyFill="1" applyBorder="1" applyAlignment="1" applyProtection="1">
      <alignment horizontal="center" vertical="center" wrapText="1"/>
      <protection/>
    </xf>
    <xf numFmtId="165" fontId="3" fillId="0" borderId="17" xfId="73" applyFont="1" applyFill="1" applyBorder="1" applyAlignment="1" applyProtection="1">
      <alignment horizontal="center" vertical="center" wrapText="1"/>
      <protection/>
    </xf>
    <xf numFmtId="0" fontId="5" fillId="2" borderId="0" xfId="116" applyFont="1" applyFill="1" applyAlignment="1" applyProtection="1">
      <alignment vertical="center" wrapText="1"/>
      <protection/>
    </xf>
    <xf numFmtId="0" fontId="18" fillId="2" borderId="21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57" fillId="0" borderId="21" xfId="127" applyNumberFormat="1" applyFont="1" applyFill="1" applyBorder="1" applyAlignment="1" applyProtection="1">
      <alignment horizontal="left" vertical="center" wrapText="1"/>
      <protection/>
    </xf>
    <xf numFmtId="0" fontId="5" fillId="0" borderId="18" xfId="116" applyFont="1" applyFill="1" applyBorder="1" applyAlignment="1" applyProtection="1">
      <alignment horizontal="center" vertical="center" wrapText="1"/>
      <protection/>
    </xf>
    <xf numFmtId="0" fontId="57" fillId="0" borderId="22" xfId="127" applyNumberFormat="1" applyFont="1" applyFill="1" applyBorder="1" applyAlignment="1" applyProtection="1">
      <alignment horizontal="left" vertical="center" wrapText="1"/>
      <protection/>
    </xf>
    <xf numFmtId="0" fontId="18" fillId="2" borderId="22" xfId="0" applyFont="1" applyFill="1" applyBorder="1" applyAlignment="1" applyProtection="1">
      <alignment horizontal="center" vertical="center" wrapText="1"/>
      <protection/>
    </xf>
    <xf numFmtId="167" fontId="3" fillId="0" borderId="22" xfId="73" applyNumberFormat="1" applyFont="1" applyFill="1" applyBorder="1" applyAlignment="1" applyProtection="1">
      <alignment horizontal="center" vertical="center" wrapText="1"/>
      <protection locked="0"/>
    </xf>
    <xf numFmtId="43" fontId="15" fillId="0" borderId="17" xfId="63" applyFont="1" applyFill="1" applyBorder="1" applyAlignment="1" applyProtection="1">
      <alignment vertical="center" wrapText="1"/>
      <protection/>
    </xf>
    <xf numFmtId="0" fontId="57" fillId="0" borderId="21" xfId="127" applyNumberFormat="1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18" fillId="0" borderId="21" xfId="127" applyNumberFormat="1" applyFont="1" applyFill="1" applyBorder="1" applyAlignment="1" applyProtection="1">
      <alignment horizontal="left" vertical="center" wrapText="1"/>
      <protection/>
    </xf>
    <xf numFmtId="0" fontId="18" fillId="0" borderId="22" xfId="127" applyNumberFormat="1" applyFont="1" applyFill="1" applyBorder="1" applyAlignment="1" applyProtection="1">
      <alignment horizontal="left" vertical="center" wrapText="1"/>
      <protection/>
    </xf>
    <xf numFmtId="0" fontId="57" fillId="0" borderId="22" xfId="0" applyFont="1" applyFill="1" applyBorder="1" applyAlignment="1" applyProtection="1">
      <alignment horizontal="center" vertical="center" wrapText="1"/>
      <protection/>
    </xf>
    <xf numFmtId="43" fontId="6" fillId="4" borderId="17" xfId="58" applyFont="1" applyFill="1" applyBorder="1" applyAlignment="1" applyProtection="1">
      <alignment horizontal="center" vertical="center" wrapText="1"/>
      <protection/>
    </xf>
    <xf numFmtId="0" fontId="15" fillId="0" borderId="16" xfId="139" applyNumberFormat="1" applyFont="1" applyFill="1" applyBorder="1" applyAlignment="1" applyProtection="1">
      <alignment vertical="center" wrapText="1"/>
      <protection/>
    </xf>
    <xf numFmtId="0" fontId="62" fillId="0" borderId="21" xfId="157" applyFont="1" applyBorder="1" applyAlignment="1" applyProtection="1">
      <alignment horizontal="left"/>
      <protection/>
    </xf>
    <xf numFmtId="0" fontId="63" fillId="0" borderId="21" xfId="157" applyFont="1" applyBorder="1" applyAlignment="1" applyProtection="1">
      <alignment vertical="center"/>
      <protection/>
    </xf>
    <xf numFmtId="0" fontId="15" fillId="0" borderId="21" xfId="139" applyNumberFormat="1" applyFont="1" applyFill="1" applyBorder="1" applyAlignment="1" applyProtection="1">
      <alignment vertical="center" wrapText="1"/>
      <protection/>
    </xf>
    <xf numFmtId="43" fontId="15" fillId="0" borderId="17" xfId="58" applyFont="1" applyFill="1" applyBorder="1" applyAlignment="1" applyProtection="1">
      <alignment vertical="center" wrapText="1"/>
      <protection/>
    </xf>
    <xf numFmtId="0" fontId="51" fillId="0" borderId="0" xfId="139" applyFont="1" applyBorder="1" applyAlignment="1" applyProtection="1">
      <alignment vertical="center"/>
      <protection/>
    </xf>
    <xf numFmtId="165" fontId="51" fillId="0" borderId="16" xfId="139" applyNumberFormat="1" applyFont="1" applyBorder="1" applyAlignment="1" applyProtection="1">
      <alignment vertical="center"/>
      <protection/>
    </xf>
    <xf numFmtId="165" fontId="51" fillId="0" borderId="17" xfId="139" applyNumberFormat="1" applyFont="1" applyBorder="1" applyAlignment="1" applyProtection="1">
      <alignment vertical="center"/>
      <protection/>
    </xf>
    <xf numFmtId="0" fontId="17" fillId="0" borderId="21" xfId="157" applyFont="1" applyFill="1" applyBorder="1" applyAlignment="1" applyProtection="1">
      <alignment wrapText="1"/>
      <protection/>
    </xf>
    <xf numFmtId="0" fontId="16" fillId="0" borderId="21" xfId="139" applyFont="1" applyFill="1" applyBorder="1" applyAlignment="1" applyProtection="1">
      <alignment horizontal="center" vertical="center" wrapText="1"/>
      <protection/>
    </xf>
    <xf numFmtId="0" fontId="17" fillId="0" borderId="22" xfId="157" applyFont="1" applyFill="1" applyBorder="1" applyAlignment="1" applyProtection="1">
      <alignment wrapText="1"/>
      <protection/>
    </xf>
    <xf numFmtId="0" fontId="16" fillId="0" borderId="22" xfId="139" applyFont="1" applyFill="1" applyBorder="1" applyAlignment="1" applyProtection="1">
      <alignment horizontal="center" vertical="center" wrapText="1"/>
      <protection/>
    </xf>
    <xf numFmtId="43" fontId="0" fillId="0" borderId="0" xfId="58" applyFont="1" applyProtection="1">
      <protection/>
    </xf>
    <xf numFmtId="0" fontId="50" fillId="2" borderId="0" xfId="116" applyFont="1" applyFill="1" applyAlignment="1" applyProtection="1">
      <alignment vertical="center" wrapText="1"/>
      <protection/>
    </xf>
    <xf numFmtId="0" fontId="9" fillId="0" borderId="0" xfId="116" applyFont="1" applyFill="1" applyBorder="1" applyAlignment="1" applyProtection="1">
      <alignment horizontal="center" vertical="center" wrapText="1"/>
      <protection/>
    </xf>
    <xf numFmtId="0" fontId="8" fillId="2" borderId="0" xfId="116" applyFont="1" applyFill="1" applyAlignment="1" applyProtection="1">
      <alignment vertical="center"/>
      <protection/>
    </xf>
    <xf numFmtId="0" fontId="0" fillId="0" borderId="0" xfId="116" applyAlignment="1" applyProtection="1">
      <alignment vertical="center"/>
      <protection/>
    </xf>
    <xf numFmtId="0" fontId="0" fillId="0" borderId="0" xfId="116" applyFont="1" applyProtection="1">
      <alignment/>
      <protection/>
    </xf>
    <xf numFmtId="0" fontId="24" fillId="0" borderId="21" xfId="0" applyFont="1" applyFill="1" applyBorder="1" applyAlignment="1" applyProtection="1">
      <alignment vertical="center"/>
      <protection locked="0"/>
    </xf>
    <xf numFmtId="43" fontId="64" fillId="0" borderId="21" xfId="18" applyFont="1" applyFill="1" applyBorder="1" applyAlignment="1" applyProtection="1">
      <alignment horizontal="center"/>
      <protection locked="0"/>
    </xf>
    <xf numFmtId="43" fontId="64" fillId="0" borderId="22" xfId="18" applyFont="1" applyFill="1" applyBorder="1" applyAlignment="1" applyProtection="1">
      <alignment horizontal="center"/>
      <protection locked="0"/>
    </xf>
    <xf numFmtId="43" fontId="61" fillId="6" borderId="21" xfId="18" applyFont="1" applyFill="1" applyBorder="1" applyAlignment="1">
      <alignment vertical="center"/>
    </xf>
    <xf numFmtId="0" fontId="61" fillId="6" borderId="21" xfId="0" applyFont="1" applyFill="1" applyBorder="1" applyAlignment="1">
      <alignment vertical="center"/>
    </xf>
    <xf numFmtId="172" fontId="61" fillId="6" borderId="21" xfId="0" applyNumberFormat="1" applyFont="1" applyFill="1" applyBorder="1" applyAlignment="1">
      <alignment vertical="center"/>
    </xf>
    <xf numFmtId="43" fontId="5" fillId="0" borderId="17" xfId="63" applyFont="1" applyFill="1" applyBorder="1" applyAlignment="1" applyProtection="1">
      <alignment vertical="center" wrapText="1"/>
      <protection/>
    </xf>
    <xf numFmtId="167" fontId="5" fillId="0" borderId="17" xfId="48" applyNumberFormat="1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Protection="1">
      <protection/>
    </xf>
    <xf numFmtId="0" fontId="65" fillId="0" borderId="22" xfId="0" applyFont="1" applyFill="1" applyBorder="1" applyAlignment="1" applyProtection="1">
      <alignment horizontal="center" vertical="center"/>
      <protection/>
    </xf>
    <xf numFmtId="167" fontId="5" fillId="0" borderId="22" xfId="48" applyNumberFormat="1" applyFont="1" applyFill="1" applyBorder="1" applyAlignment="1" applyProtection="1">
      <alignment horizontal="center" vertical="center" wrapText="1"/>
      <protection/>
    </xf>
    <xf numFmtId="167" fontId="5" fillId="0" borderId="22" xfId="48" applyNumberFormat="1" applyFont="1" applyFill="1" applyBorder="1" applyAlignment="1" applyProtection="1">
      <alignment vertical="center" wrapText="1"/>
      <protection/>
    </xf>
    <xf numFmtId="167" fontId="5" fillId="0" borderId="19" xfId="48" applyNumberFormat="1" applyFont="1" applyFill="1" applyBorder="1" applyAlignment="1" applyProtection="1">
      <alignment vertical="center" wrapText="1"/>
      <protection/>
    </xf>
    <xf numFmtId="173" fontId="51" fillId="0" borderId="0" xfId="139" applyNumberFormat="1" applyFont="1" applyAlignment="1" applyProtection="1">
      <alignment vertical="center"/>
      <protection locked="0"/>
    </xf>
    <xf numFmtId="173" fontId="0" fillId="0" borderId="0" xfId="0" applyNumberFormat="1" applyAlignment="1">
      <alignment vertical="center"/>
    </xf>
    <xf numFmtId="164" fontId="3" fillId="2" borderId="21" xfId="50" applyFont="1" applyFill="1" applyBorder="1" applyAlignment="1" applyProtection="1">
      <alignment horizontal="center" vertical="center" wrapText="1"/>
      <protection locked="0"/>
    </xf>
    <xf numFmtId="167" fontId="3" fillId="2" borderId="21" xfId="73" applyNumberFormat="1" applyFont="1" applyFill="1" applyBorder="1" applyAlignment="1" applyProtection="1">
      <alignment horizontal="center" vertical="center" wrapText="1"/>
      <protection/>
    </xf>
    <xf numFmtId="164" fontId="64" fillId="0" borderId="21" xfId="50" applyFont="1" applyFill="1" applyBorder="1" applyAlignment="1">
      <alignment horizontal="center"/>
    </xf>
    <xf numFmtId="167" fontId="3" fillId="2" borderId="21" xfId="73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50" applyFont="1" applyFill="1" applyBorder="1" applyAlignment="1" applyProtection="1">
      <alignment horizontal="center"/>
      <protection locked="0"/>
    </xf>
    <xf numFmtId="43" fontId="5" fillId="2" borderId="21" xfId="48" applyFont="1" applyFill="1" applyBorder="1" applyAlignment="1" applyProtection="1">
      <alignment horizontal="center" vertical="center" wrapText="1"/>
      <protection/>
    </xf>
    <xf numFmtId="0" fontId="3" fillId="2" borderId="22" xfId="116" applyFont="1" applyFill="1" applyBorder="1" applyAlignment="1" applyProtection="1">
      <alignment horizontal="center" vertical="center" wrapText="1"/>
      <protection/>
    </xf>
    <xf numFmtId="2" fontId="5" fillId="2" borderId="22" xfId="116" applyNumberFormat="1" applyFont="1" applyFill="1" applyBorder="1" applyAlignment="1" applyProtection="1">
      <alignment horizontal="center" vertical="center" wrapText="1"/>
      <protection/>
    </xf>
    <xf numFmtId="49" fontId="5" fillId="2" borderId="23" xfId="116" applyNumberFormat="1" applyFont="1" applyFill="1" applyBorder="1" applyAlignment="1" applyProtection="1">
      <alignment horizontal="center" vertical="center" wrapText="1"/>
      <protection/>
    </xf>
    <xf numFmtId="49" fontId="58" fillId="2" borderId="24" xfId="116" applyNumberFormat="1" applyFont="1" applyFill="1" applyBorder="1" applyAlignment="1" applyProtection="1">
      <alignment horizontal="center" vertical="center" wrapText="1"/>
      <protection/>
    </xf>
    <xf numFmtId="49" fontId="5" fillId="2" borderId="24" xfId="116" applyNumberFormat="1" applyFont="1" applyFill="1" applyBorder="1" applyAlignment="1" applyProtection="1">
      <alignment horizontal="center" vertical="center" wrapText="1"/>
      <protection/>
    </xf>
    <xf numFmtId="49" fontId="5" fillId="2" borderId="25" xfId="116" applyNumberFormat="1" applyFont="1" applyFill="1" applyBorder="1" applyAlignment="1" applyProtection="1">
      <alignment horizontal="center" vertical="center" wrapText="1"/>
      <protection/>
    </xf>
    <xf numFmtId="49" fontId="66" fillId="4" borderId="21" xfId="116" applyNumberFormat="1" applyFont="1" applyFill="1" applyBorder="1" applyAlignment="1" applyProtection="1">
      <alignment horizontal="center" vertical="center" wrapText="1"/>
      <protection/>
    </xf>
    <xf numFmtId="0" fontId="67" fillId="0" borderId="21" xfId="157" applyFont="1" applyFill="1" applyBorder="1" applyAlignment="1" applyProtection="1">
      <alignment horizontal="center" vertical="center" wrapText="1"/>
      <protection/>
    </xf>
    <xf numFmtId="1" fontId="51" fillId="0" borderId="21" xfId="157" applyNumberFormat="1" applyFont="1" applyFill="1" applyBorder="1" applyAlignment="1" applyProtection="1">
      <alignment horizontal="center" vertical="center"/>
      <protection/>
    </xf>
    <xf numFmtId="43" fontId="5" fillId="2" borderId="0" xfId="58" applyFont="1" applyFill="1" applyBorder="1" applyAlignment="1" applyProtection="1">
      <alignment vertical="center" wrapText="1"/>
      <protection/>
    </xf>
    <xf numFmtId="165" fontId="3" fillId="2" borderId="16" xfId="73" applyNumberFormat="1" applyFont="1" applyFill="1" applyBorder="1" applyAlignment="1" applyProtection="1">
      <alignment horizontal="center" vertical="center" wrapText="1"/>
      <protection/>
    </xf>
    <xf numFmtId="165" fontId="3" fillId="2" borderId="17" xfId="73" applyNumberFormat="1" applyFont="1" applyFill="1" applyBorder="1" applyAlignment="1" applyProtection="1">
      <alignment horizontal="center" vertical="center" wrapText="1"/>
      <protection/>
    </xf>
    <xf numFmtId="0" fontId="68" fillId="0" borderId="21" xfId="157" applyFont="1" applyFill="1" applyBorder="1" applyAlignment="1" applyProtection="1">
      <alignment wrapText="1"/>
      <protection/>
    </xf>
    <xf numFmtId="0" fontId="19" fillId="0" borderId="21" xfId="139" applyFont="1" applyFill="1" applyBorder="1" applyAlignment="1" applyProtection="1">
      <alignment horizontal="center" vertical="center" wrapText="1"/>
      <protection/>
    </xf>
    <xf numFmtId="43" fontId="3" fillId="2" borderId="21" xfId="18" applyFont="1" applyFill="1" applyBorder="1" applyAlignment="1" applyProtection="1">
      <alignment horizontal="center" vertical="center" wrapText="1"/>
      <protection locked="0"/>
    </xf>
    <xf numFmtId="43" fontId="64" fillId="0" borderId="21" xfId="18" applyFont="1" applyFill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vertical="center" wrapText="1"/>
      <protection/>
    </xf>
    <xf numFmtId="0" fontId="69" fillId="0" borderId="21" xfId="0" applyFont="1" applyBorder="1" applyAlignment="1" applyProtection="1">
      <alignment horizontal="center" vertical="center" wrapText="1"/>
      <protection/>
    </xf>
    <xf numFmtId="0" fontId="70" fillId="0" borderId="21" xfId="157" applyFont="1" applyBorder="1" applyAlignment="1" applyProtection="1">
      <alignment horizontal="center" vertical="center"/>
      <protection/>
    </xf>
    <xf numFmtId="0" fontId="69" fillId="0" borderId="21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71" fillId="0" borderId="21" xfId="0" applyFont="1" applyBorder="1" applyAlignment="1" applyProtection="1">
      <alignment vertical="center" wrapText="1"/>
      <protection/>
    </xf>
    <xf numFmtId="0" fontId="71" fillId="0" borderId="21" xfId="0" applyFont="1" applyBorder="1" applyAlignment="1" applyProtection="1">
      <alignment vertical="center"/>
      <protection/>
    </xf>
    <xf numFmtId="0" fontId="48" fillId="0" borderId="22" xfId="0" applyFont="1" applyBorder="1" applyAlignment="1" applyProtection="1">
      <alignment vertical="center"/>
      <protection/>
    </xf>
    <xf numFmtId="0" fontId="19" fillId="0" borderId="22" xfId="139" applyFont="1" applyFill="1" applyBorder="1" applyAlignment="1" applyProtection="1">
      <alignment horizontal="center" vertical="center" wrapText="1"/>
      <protection/>
    </xf>
    <xf numFmtId="43" fontId="3" fillId="2" borderId="22" xfId="18" applyFont="1" applyFill="1" applyBorder="1" applyAlignment="1" applyProtection="1">
      <alignment horizontal="center" vertical="center" wrapText="1"/>
      <protection locked="0"/>
    </xf>
    <xf numFmtId="43" fontId="64" fillId="0" borderId="22" xfId="18" applyFont="1" applyFill="1" applyBorder="1" applyAlignment="1" applyProtection="1">
      <alignment horizontal="center" vertical="center"/>
      <protection locked="0"/>
    </xf>
    <xf numFmtId="43" fontId="5" fillId="2" borderId="19" xfId="58" applyFont="1" applyFill="1" applyBorder="1" applyAlignment="1" applyProtection="1">
      <alignment vertical="center" wrapText="1"/>
      <protection/>
    </xf>
    <xf numFmtId="0" fontId="0" fillId="0" borderId="0" xfId="116" applyFont="1" applyProtection="1">
      <alignment/>
      <protection locked="0"/>
    </xf>
    <xf numFmtId="165" fontId="0" fillId="0" borderId="0" xfId="73" applyFont="1" applyProtection="1">
      <protection locked="0"/>
    </xf>
    <xf numFmtId="0" fontId="0" fillId="0" borderId="0" xfId="116" applyFont="1" applyProtection="1">
      <alignment/>
      <protection locked="0"/>
    </xf>
    <xf numFmtId="0" fontId="72" fillId="0" borderId="0" xfId="0" applyFont="1" applyAlignment="1" applyProtection="1">
      <alignment vertical="center"/>
      <protection locked="0"/>
    </xf>
    <xf numFmtId="0" fontId="73" fillId="0" borderId="21" xfId="157" applyFont="1" applyBorder="1" applyAlignment="1" applyProtection="1">
      <alignment vertical="center"/>
      <protection/>
    </xf>
    <xf numFmtId="0" fontId="5" fillId="0" borderId="21" xfId="139" applyNumberFormat="1" applyFont="1" applyFill="1" applyBorder="1" applyAlignment="1" applyProtection="1">
      <alignment vertical="center" wrapText="1"/>
      <protection/>
    </xf>
    <xf numFmtId="0" fontId="74" fillId="0" borderId="21" xfId="157" applyFont="1" applyBorder="1" applyAlignment="1" applyProtection="1">
      <alignment/>
      <protection/>
    </xf>
    <xf numFmtId="0" fontId="73" fillId="0" borderId="21" xfId="157" applyFont="1" applyBorder="1" applyAlignment="1" applyProtection="1">
      <alignment vertical="center"/>
      <protection locked="0"/>
    </xf>
    <xf numFmtId="43" fontId="5" fillId="0" borderId="21" xfId="18" applyFont="1" applyFill="1" applyBorder="1" applyAlignment="1" applyProtection="1">
      <alignment vertical="center" wrapText="1"/>
      <protection locked="0"/>
    </xf>
    <xf numFmtId="0" fontId="74" fillId="0" borderId="21" xfId="157" applyFont="1" applyBorder="1" applyAlignment="1" applyProtection="1">
      <alignment horizontal="left"/>
      <protection/>
    </xf>
    <xf numFmtId="0" fontId="47" fillId="0" borderId="21" xfId="157" applyFont="1" applyFill="1" applyBorder="1" applyAlignment="1" applyProtection="1">
      <alignment wrapText="1"/>
      <protection/>
    </xf>
    <xf numFmtId="43" fontId="64" fillId="0" borderId="21" xfId="18" applyFont="1" applyFill="1" applyBorder="1" applyAlignment="1" applyProtection="1">
      <alignment horizontal="center" vertical="center"/>
      <protection locked="0"/>
    </xf>
    <xf numFmtId="43" fontId="64" fillId="0" borderId="22" xfId="18" applyFont="1" applyFill="1" applyBorder="1" applyAlignment="1" applyProtection="1">
      <alignment horizontal="center" vertical="center"/>
      <protection locked="0"/>
    </xf>
    <xf numFmtId="0" fontId="0" fillId="0" borderId="24" xfId="0" applyBorder="1"/>
    <xf numFmtId="43" fontId="1" fillId="2" borderId="21" xfId="48" applyFont="1" applyFill="1" applyBorder="1" applyAlignment="1" applyProtection="1">
      <alignment horizontal="center" vertical="center" wrapText="1"/>
      <protection locked="0"/>
    </xf>
    <xf numFmtId="0" fontId="68" fillId="0" borderId="24" xfId="0" applyFont="1" applyBorder="1" applyAlignment="1">
      <alignment horizontal="center"/>
    </xf>
    <xf numFmtId="0" fontId="0" fillId="0" borderId="21" xfId="0" applyBorder="1"/>
    <xf numFmtId="0" fontId="68" fillId="0" borderId="21" xfId="0" applyFont="1" applyBorder="1" applyAlignment="1">
      <alignment horizontal="center"/>
    </xf>
    <xf numFmtId="43" fontId="51" fillId="0" borderId="21" xfId="48" applyFont="1" applyFill="1" applyBorder="1" applyAlignment="1">
      <alignment horizontal="center"/>
    </xf>
    <xf numFmtId="0" fontId="0" fillId="0" borderId="24" xfId="0" applyFont="1" applyBorder="1" applyAlignment="1" applyProtection="1">
      <alignment vertical="center" wrapText="1"/>
      <protection/>
    </xf>
    <xf numFmtId="0" fontId="19" fillId="0" borderId="24" xfId="139" applyFont="1" applyFill="1" applyBorder="1" applyAlignment="1" applyProtection="1">
      <alignment horizontal="center" vertical="center" wrapText="1"/>
      <protection/>
    </xf>
    <xf numFmtId="43" fontId="1" fillId="2" borderId="24" xfId="48" applyFont="1" applyFill="1" applyBorder="1" applyAlignment="1" applyProtection="1">
      <alignment horizontal="center" vertical="center" wrapText="1"/>
      <protection locked="0"/>
    </xf>
    <xf numFmtId="43" fontId="51" fillId="0" borderId="24" xfId="48" applyFont="1" applyFill="1" applyBorder="1" applyAlignment="1" applyProtection="1">
      <alignment horizontal="center" vertical="center"/>
      <protection locked="0"/>
    </xf>
    <xf numFmtId="0" fontId="68" fillId="0" borderId="21" xfId="157" applyFont="1" applyFill="1" applyBorder="1" applyAlignment="1" applyProtection="1">
      <alignment/>
      <protection/>
    </xf>
    <xf numFmtId="0" fontId="19" fillId="0" borderId="21" xfId="139" applyFont="1" applyFill="1" applyBorder="1" applyAlignment="1" applyProtection="1">
      <alignment horizontal="center" vertical="center"/>
      <protection/>
    </xf>
    <xf numFmtId="43" fontId="1" fillId="2" borderId="21" xfId="48" applyFont="1" applyFill="1" applyBorder="1" applyAlignment="1" applyProtection="1">
      <alignment horizontal="center" vertical="center"/>
      <protection locked="0"/>
    </xf>
    <xf numFmtId="43" fontId="51" fillId="0" borderId="21" xfId="48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 wrapText="1"/>
      <protection/>
    </xf>
    <xf numFmtId="0" fontId="68" fillId="0" borderId="0" xfId="0" applyFont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0" fillId="0" borderId="26" xfId="0" applyBorder="1"/>
    <xf numFmtId="0" fontId="16" fillId="0" borderId="26" xfId="139" applyFont="1" applyFill="1" applyBorder="1" applyAlignment="1" applyProtection="1">
      <alignment horizontal="center" vertical="center" wrapText="1"/>
      <protection locked="0"/>
    </xf>
    <xf numFmtId="43" fontId="3" fillId="2" borderId="26" xfId="48" applyFont="1" applyFill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>
      <alignment horizontal="center"/>
    </xf>
    <xf numFmtId="0" fontId="54" fillId="5" borderId="7" xfId="0" applyFont="1" applyFill="1" applyBorder="1" applyAlignment="1">
      <alignment horizontal="left" vertical="center"/>
    </xf>
    <xf numFmtId="0" fontId="54" fillId="5" borderId="8" xfId="0" applyFont="1" applyFill="1" applyBorder="1" applyAlignment="1">
      <alignment horizontal="left" vertical="center"/>
    </xf>
    <xf numFmtId="2" fontId="58" fillId="2" borderId="27" xfId="116" applyNumberFormat="1" applyFont="1" applyFill="1" applyBorder="1" applyAlignment="1" applyProtection="1">
      <alignment horizontal="center" vertical="center" wrapText="1"/>
      <protection/>
    </xf>
    <xf numFmtId="2" fontId="58" fillId="2" borderId="17" xfId="116" applyNumberFormat="1" applyFont="1" applyFill="1" applyBorder="1" applyAlignment="1" applyProtection="1">
      <alignment horizontal="center" vertical="center" wrapText="1"/>
      <protection/>
    </xf>
    <xf numFmtId="0" fontId="3" fillId="2" borderId="0" xfId="116" applyFont="1" applyFill="1" applyBorder="1" applyAlignment="1" applyProtection="1">
      <alignment horizontal="left" vertical="center" wrapText="1"/>
      <protection/>
    </xf>
    <xf numFmtId="1" fontId="5" fillId="2" borderId="28" xfId="116" applyNumberFormat="1" applyFont="1" applyFill="1" applyBorder="1" applyAlignment="1" applyProtection="1">
      <alignment horizontal="center" vertical="center" wrapText="1"/>
      <protection/>
    </xf>
    <xf numFmtId="1" fontId="5" fillId="2" borderId="16" xfId="116" applyNumberFormat="1" applyFont="1" applyFill="1" applyBorder="1" applyAlignment="1" applyProtection="1">
      <alignment horizontal="center" vertical="center" wrapText="1"/>
      <protection/>
    </xf>
    <xf numFmtId="2" fontId="58" fillId="2" borderId="29" xfId="116" applyNumberFormat="1" applyFont="1" applyFill="1" applyBorder="1" applyAlignment="1" applyProtection="1">
      <alignment horizontal="center" vertical="center" wrapText="1"/>
      <protection/>
    </xf>
    <xf numFmtId="2" fontId="58" fillId="2" borderId="21" xfId="116" applyNumberFormat="1" applyFont="1" applyFill="1" applyBorder="1" applyAlignment="1" applyProtection="1">
      <alignment horizontal="center" vertical="center" wrapText="1"/>
      <protection/>
    </xf>
    <xf numFmtId="0" fontId="3" fillId="2" borderId="0" xfId="116" applyFont="1" applyFill="1" applyAlignment="1" applyProtection="1">
      <alignment horizontal="left" vertical="center" wrapText="1"/>
      <protection/>
    </xf>
    <xf numFmtId="0" fontId="3" fillId="2" borderId="0" xfId="116" applyFont="1" applyFill="1" applyAlignment="1" applyProtection="1">
      <alignment horizontal="left" vertical="center" wrapText="1"/>
      <protection/>
    </xf>
    <xf numFmtId="0" fontId="9" fillId="0" borderId="0" xfId="116" applyFont="1" applyFill="1" applyBorder="1" applyAlignment="1" applyProtection="1">
      <alignment horizontal="center" vertical="center" wrapText="1"/>
      <protection locked="0"/>
    </xf>
    <xf numFmtId="0" fontId="8" fillId="2" borderId="0" xfId="116" applyFont="1" applyFill="1" applyAlignment="1" applyProtection="1">
      <alignment horizontal="left" vertical="center"/>
      <protection locked="0"/>
    </xf>
    <xf numFmtId="0" fontId="0" fillId="0" borderId="0" xfId="116" applyAlignment="1" applyProtection="1">
      <alignment vertical="center"/>
      <protection locked="0"/>
    </xf>
    <xf numFmtId="0" fontId="5" fillId="2" borderId="11" xfId="116" applyFont="1" applyFill="1" applyBorder="1" applyAlignment="1" applyProtection="1">
      <alignment horizontal="center" vertical="center" wrapText="1"/>
      <protection locked="0"/>
    </xf>
    <xf numFmtId="0" fontId="5" fillId="2" borderId="3" xfId="116" applyFont="1" applyFill="1" applyBorder="1" applyAlignment="1" applyProtection="1">
      <alignment horizontal="center" vertical="center" wrapText="1"/>
      <protection locked="0"/>
    </xf>
    <xf numFmtId="0" fontId="5" fillId="2" borderId="12" xfId="116" applyFont="1" applyFill="1" applyBorder="1" applyAlignment="1" applyProtection="1">
      <alignment horizontal="center" vertical="center" wrapText="1"/>
      <protection locked="0"/>
    </xf>
    <xf numFmtId="0" fontId="3" fillId="2" borderId="0" xfId="116" applyFont="1" applyFill="1" applyAlignment="1" applyProtection="1">
      <alignment horizontal="left" vertical="center" wrapText="1"/>
      <protection locked="0"/>
    </xf>
    <xf numFmtId="0" fontId="3" fillId="2" borderId="0" xfId="116" applyFont="1" applyFill="1" applyAlignment="1" applyProtection="1">
      <alignment horizontal="left" vertical="center" wrapText="1"/>
      <protection locked="0"/>
    </xf>
    <xf numFmtId="0" fontId="3" fillId="2" borderId="0" xfId="116" applyFont="1" applyFill="1" applyBorder="1" applyAlignment="1" applyProtection="1">
      <alignment horizontal="left" vertical="center" wrapText="1"/>
      <protection locked="0"/>
    </xf>
    <xf numFmtId="1" fontId="5" fillId="2" borderId="18" xfId="116" applyNumberFormat="1" applyFont="1" applyFill="1" applyBorder="1" applyAlignment="1" applyProtection="1">
      <alignment horizontal="center" vertical="center" wrapText="1"/>
      <protection/>
    </xf>
    <xf numFmtId="2" fontId="58" fillId="2" borderId="22" xfId="116" applyNumberFormat="1" applyFont="1" applyFill="1" applyBorder="1" applyAlignment="1" applyProtection="1">
      <alignment horizontal="center" vertical="center" wrapText="1"/>
      <protection/>
    </xf>
    <xf numFmtId="2" fontId="3" fillId="2" borderId="29" xfId="116" applyNumberFormat="1" applyFont="1" applyFill="1" applyBorder="1" applyAlignment="1" applyProtection="1">
      <alignment horizontal="center" vertical="center" wrapText="1"/>
      <protection/>
    </xf>
    <xf numFmtId="2" fontId="3" fillId="2" borderId="22" xfId="116" applyNumberFormat="1" applyFont="1" applyFill="1" applyBorder="1" applyAlignment="1" applyProtection="1">
      <alignment horizontal="center" vertical="center" wrapText="1"/>
      <protection/>
    </xf>
    <xf numFmtId="0" fontId="5" fillId="2" borderId="29" xfId="116" applyFont="1" applyFill="1" applyBorder="1" applyAlignment="1" applyProtection="1">
      <alignment horizontal="center" vertical="center" wrapText="1"/>
      <protection/>
    </xf>
    <xf numFmtId="165" fontId="5" fillId="2" borderId="27" xfId="73" applyFont="1" applyFill="1" applyBorder="1" applyAlignment="1" applyProtection="1">
      <alignment horizontal="center" vertical="center" wrapText="1"/>
      <protection/>
    </xf>
    <xf numFmtId="165" fontId="5" fillId="2" borderId="17" xfId="73" applyFont="1" applyFill="1" applyBorder="1" applyAlignment="1" applyProtection="1">
      <alignment horizontal="center" vertical="center" wrapText="1"/>
      <protection/>
    </xf>
    <xf numFmtId="43" fontId="5" fillId="2" borderId="29" xfId="48" applyFont="1" applyFill="1" applyBorder="1" applyAlignment="1" applyProtection="1">
      <alignment horizontal="center" vertical="center" wrapText="1"/>
      <protection/>
    </xf>
    <xf numFmtId="43" fontId="5" fillId="2" borderId="22" xfId="48" applyFont="1" applyFill="1" applyBorder="1" applyAlignment="1" applyProtection="1">
      <alignment horizontal="center" vertical="center" wrapText="1"/>
      <protection/>
    </xf>
    <xf numFmtId="43" fontId="5" fillId="2" borderId="27" xfId="58" applyFont="1" applyFill="1" applyBorder="1" applyAlignment="1" applyProtection="1">
      <alignment horizontal="center" vertical="center" wrapText="1"/>
      <protection/>
    </xf>
    <xf numFmtId="43" fontId="5" fillId="2" borderId="19" xfId="58" applyFont="1" applyFill="1" applyBorder="1" applyAlignment="1" applyProtection="1">
      <alignment horizontal="center" vertical="center" wrapText="1"/>
      <protection/>
    </xf>
    <xf numFmtId="165" fontId="5" fillId="2" borderId="28" xfId="73" applyFont="1" applyFill="1" applyBorder="1" applyAlignment="1" applyProtection="1">
      <alignment horizontal="center" vertical="center" wrapText="1"/>
      <protection/>
    </xf>
    <xf numFmtId="165" fontId="5" fillId="2" borderId="16" xfId="73" applyFont="1" applyFill="1" applyBorder="1" applyAlignment="1" applyProtection="1">
      <alignment horizontal="center" vertical="center" wrapText="1"/>
      <protection/>
    </xf>
    <xf numFmtId="0" fontId="15" fillId="0" borderId="16" xfId="108" applyNumberFormat="1" applyFont="1" applyFill="1" applyBorder="1" applyAlignment="1" applyProtection="1">
      <alignment horizontal="center" vertical="center" wrapText="1"/>
      <protection/>
    </xf>
    <xf numFmtId="0" fontId="15" fillId="0" borderId="21" xfId="108" applyNumberFormat="1" applyFont="1" applyFill="1" applyBorder="1" applyAlignment="1" applyProtection="1">
      <alignment horizontal="center" vertical="center" wrapText="1"/>
      <protection/>
    </xf>
    <xf numFmtId="43" fontId="5" fillId="2" borderId="21" xfId="48" applyFont="1" applyFill="1" applyBorder="1" applyAlignment="1" applyProtection="1">
      <alignment horizontal="center" vertical="center" wrapText="1"/>
      <protection/>
    </xf>
    <xf numFmtId="43" fontId="5" fillId="2" borderId="17" xfId="58" applyFont="1" applyFill="1" applyBorder="1" applyAlignment="1" applyProtection="1">
      <alignment horizontal="center" vertical="center" wrapText="1"/>
      <protection/>
    </xf>
    <xf numFmtId="2" fontId="3" fillId="2" borderId="21" xfId="116" applyNumberFormat="1" applyFont="1" applyFill="1" applyBorder="1" applyAlignment="1" applyProtection="1">
      <alignment horizontal="center" vertical="center" wrapText="1"/>
      <protection/>
    </xf>
    <xf numFmtId="0" fontId="7" fillId="0" borderId="16" xfId="108" applyNumberFormat="1" applyFont="1" applyFill="1" applyBorder="1" applyAlignment="1" applyProtection="1">
      <alignment horizontal="center" vertical="center" wrapText="1"/>
      <protection/>
    </xf>
    <xf numFmtId="0" fontId="7" fillId="0" borderId="21" xfId="108" applyNumberFormat="1" applyFont="1" applyFill="1" applyBorder="1" applyAlignment="1" applyProtection="1">
      <alignment horizontal="center" vertical="center" wrapText="1"/>
      <protection/>
    </xf>
  </cellXfs>
  <cellStyles count="1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omma 2 2 2" xfId="22"/>
    <cellStyle name="Comma 2 2 2 2" xfId="23"/>
    <cellStyle name="Comma 2 2 2 3" xfId="24"/>
    <cellStyle name="Comma 2 2 2 3 2" xfId="25"/>
    <cellStyle name="Comma 2 2 2 3 2 2" xfId="26"/>
    <cellStyle name="Comma 2 2 3" xfId="27"/>
    <cellStyle name="Comma 2 2 3 2" xfId="28"/>
    <cellStyle name="Comma 2 2 3 2 2" xfId="29"/>
    <cellStyle name="Comma 2 3" xfId="30"/>
    <cellStyle name="Comma 2 3 2" xfId="31"/>
    <cellStyle name="Comma 2 3 3" xfId="32"/>
    <cellStyle name="Comma 2 3 3 2" xfId="33"/>
    <cellStyle name="Comma 2 3 3 2 2" xfId="34"/>
    <cellStyle name="Comma 2 4" xfId="35"/>
    <cellStyle name="Comma 2 4 2" xfId="36"/>
    <cellStyle name="Comma 2 4 2 2" xfId="37"/>
    <cellStyle name="Comma 2 4 3" xfId="38"/>
    <cellStyle name="Comma 2 4 3 2" xfId="39"/>
    <cellStyle name="Comma 2 4 3 2 2" xfId="40"/>
    <cellStyle name="Comma 2 4 4" xfId="41"/>
    <cellStyle name="Comma 2 4 4 2" xfId="42"/>
    <cellStyle name="Comma 2 4 4 2 2" xfId="43"/>
    <cellStyle name="Comma 2 4 5" xfId="44"/>
    <cellStyle name="Comma 2 4 5 2" xfId="45"/>
    <cellStyle name="Comma 2 4 5 2 2" xfId="46"/>
    <cellStyle name="Comma 2 5" xfId="47"/>
    <cellStyle name="Comma 3" xfId="48"/>
    <cellStyle name="Comma 3 2" xfId="49"/>
    <cellStyle name="Comma 3 3" xfId="50"/>
    <cellStyle name="Comma 4" xfId="51"/>
    <cellStyle name="Comma 4 2" xfId="52"/>
    <cellStyle name="Comma 4 3" xfId="53"/>
    <cellStyle name="Comma 4 4" xfId="54"/>
    <cellStyle name="Comma 4 5" xfId="55"/>
    <cellStyle name="Comma 4 6" xfId="56"/>
    <cellStyle name="Comma 4 7" xfId="57"/>
    <cellStyle name="Comma 4 8" xfId="58"/>
    <cellStyle name="Comma 4 8 2" xfId="59"/>
    <cellStyle name="Comma 4 9" xfId="60"/>
    <cellStyle name="Comma 5" xfId="61"/>
    <cellStyle name="Comma 5 2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9" xfId="69"/>
    <cellStyle name="Currency 2" xfId="70"/>
    <cellStyle name="Currency 2 2" xfId="71"/>
    <cellStyle name="Currency 2 3" xfId="72"/>
    <cellStyle name="Currency 3" xfId="73"/>
    <cellStyle name="Currency 3 2" xfId="74"/>
    <cellStyle name="Currency 4" xfId="75"/>
    <cellStyle name="Currency 5" xfId="76"/>
    <cellStyle name="Currency 6" xfId="77"/>
    <cellStyle name="Currency 7" xfId="78"/>
    <cellStyle name="Currency 8" xfId="79"/>
    <cellStyle name="Hyperlink 2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18" xfId="89"/>
    <cellStyle name="Normal 19" xfId="90"/>
    <cellStyle name="Normal 2" xfId="91"/>
    <cellStyle name="Normal 2 2" xfId="92"/>
    <cellStyle name="Normal 2 2 2" xfId="93"/>
    <cellStyle name="Normal 2 2 2 2" xfId="94"/>
    <cellStyle name="Normal 2 2 3" xfId="95"/>
    <cellStyle name="Normal 2 2 3 2" xfId="96"/>
    <cellStyle name="Normal 2 2 3 2 2" xfId="97"/>
    <cellStyle name="Normal 2 2_MCXETA yazarma- Copy" xfId="98"/>
    <cellStyle name="Normal 2 3" xfId="99"/>
    <cellStyle name="Normal 2 3 2" xfId="100"/>
    <cellStyle name="Normal 2 3 3" xfId="101"/>
    <cellStyle name="Normal 2 4" xfId="102"/>
    <cellStyle name="Normal 2_---SUL--- GORI-HOSPITALI-BOLO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8 2" xfId="113"/>
    <cellStyle name="Normal 29" xfId="114"/>
    <cellStyle name="Normal 3" xfId="115"/>
    <cellStyle name="Normal 3 2" xfId="116"/>
    <cellStyle name="Normal 30" xfId="117"/>
    <cellStyle name="Normal 31" xfId="118"/>
    <cellStyle name="Normal 32" xfId="119"/>
    <cellStyle name="Normal 33" xfId="120"/>
    <cellStyle name="Normal 34" xfId="121"/>
    <cellStyle name="Normal 35" xfId="122"/>
    <cellStyle name="Normal 36" xfId="123"/>
    <cellStyle name="Normal 37" xfId="124"/>
    <cellStyle name="Normal 38" xfId="125"/>
    <cellStyle name="Normal 39" xfId="126"/>
    <cellStyle name="Normal 4" xfId="127"/>
    <cellStyle name="Normal 40" xfId="128"/>
    <cellStyle name="Normal 41" xfId="129"/>
    <cellStyle name="Normal 42" xfId="130"/>
    <cellStyle name="Normal 43" xfId="131"/>
    <cellStyle name="Normal 44" xfId="132"/>
    <cellStyle name="Normal 45" xfId="133"/>
    <cellStyle name="Normal 46" xfId="134"/>
    <cellStyle name="Normal 47" xfId="135"/>
    <cellStyle name="Normal 48" xfId="136"/>
    <cellStyle name="Normal 49" xfId="137"/>
    <cellStyle name="Normal 5" xfId="138"/>
    <cellStyle name="Normal 5 2" xfId="139"/>
    <cellStyle name="Normal 50" xfId="140"/>
    <cellStyle name="Normal 51" xfId="141"/>
    <cellStyle name="Normal 52" xfId="142"/>
    <cellStyle name="Normal 53" xfId="143"/>
    <cellStyle name="Normal 54" xfId="144"/>
    <cellStyle name="Normal 55" xfId="145"/>
    <cellStyle name="Normal 56" xfId="146"/>
    <cellStyle name="Normal 57" xfId="147"/>
    <cellStyle name="Normal 58" xfId="148"/>
    <cellStyle name="Normal 58 2" xfId="149"/>
    <cellStyle name="Normal 58 3" xfId="150"/>
    <cellStyle name="Normal 59" xfId="151"/>
    <cellStyle name="Normal 6" xfId="152"/>
    <cellStyle name="Normal 6 2" xfId="153"/>
    <cellStyle name="Normal 7" xfId="154"/>
    <cellStyle name="Normal 8" xfId="155"/>
    <cellStyle name="Normal 9" xfId="156"/>
    <cellStyle name="Normal_1 axali Fasebi" xfId="157"/>
    <cellStyle name="normální 2" xfId="158"/>
    <cellStyle name="Percent 2" xfId="159"/>
    <cellStyle name="procent 2" xfId="160"/>
    <cellStyle name="Обычный 3" xfId="161"/>
    <cellStyle name="Обычный_HP1100 V7.0_KONVERTOR_Приват_25.06.2009" xfId="16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4</xdr:col>
      <xdr:colOff>257175</xdr:colOff>
      <xdr:row>4</xdr:row>
      <xdr:rowOff>200025</xdr:rowOff>
    </xdr:to>
    <xdr:pic>
      <xdr:nvPicPr>
        <xdr:cNvPr id="118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5775" y="200025"/>
          <a:ext cx="1504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0</xdr:row>
      <xdr:rowOff>47625</xdr:rowOff>
    </xdr:from>
    <xdr:to>
      <xdr:col>13</xdr:col>
      <xdr:colOff>790575</xdr:colOff>
      <xdr:row>17</xdr:row>
      <xdr:rowOff>0</xdr:rowOff>
    </xdr:to>
    <xdr:sp macro="" textlink="">
      <xdr:nvSpPr>
        <xdr:cNvPr id="2" name="TextBox 1"/>
        <xdr:cNvSpPr txBox="1"/>
      </xdr:nvSpPr>
      <xdr:spPr>
        <a:xfrm>
          <a:off x="7086600" y="47625"/>
          <a:ext cx="6696075" cy="3305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ka-GE" sz="1100" b="1">
              <a:solidFill>
                <a:srgbClr val="FF0000"/>
              </a:solidFill>
            </a:rPr>
            <a:t>ხარჯთაღრიცხვის</a:t>
          </a:r>
          <a:r>
            <a:rPr lang="ka-GE" sz="1100" b="1" baseline="0">
              <a:solidFill>
                <a:srgbClr val="FF0000"/>
              </a:solidFill>
            </a:rPr>
            <a:t> შევსების ინსტრუქცია</a:t>
          </a:r>
        </a:p>
        <a:p>
          <a:pPr algn="ctr">
            <a:lnSpc>
              <a:spcPts val="1000"/>
            </a:lnSpc>
          </a:pPr>
          <a:endParaRPr lang="ka-GE" sz="1100" b="1" baseline="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ka-GE" sz="1100" b="0" baseline="0">
              <a:solidFill>
                <a:srgbClr val="FF0000"/>
              </a:solidFill>
            </a:rPr>
            <a:t>- დაუშვებელია ხარჯთაღრიცხვის ფორმაში ცვლილებების შეტანა (რომელიმე პოზიციის დამატება ან/და ამოკლება) </a:t>
          </a:r>
        </a:p>
        <a:p>
          <a:pPr algn="l">
            <a:lnSpc>
              <a:spcPts val="1000"/>
            </a:lnSpc>
          </a:pPr>
          <a:endParaRPr lang="ka-GE" sz="1100" b="0" baseline="0">
            <a:solidFill>
              <a:srgbClr val="FF0000"/>
            </a:solidFill>
          </a:endParaRPr>
        </a:p>
        <a:p>
          <a:pPr algn="l">
            <a:lnSpc>
              <a:spcPts val="900"/>
            </a:lnSpc>
          </a:pPr>
          <a:r>
            <a:rPr lang="ka-GE" sz="1100" b="0" baseline="0">
              <a:solidFill>
                <a:srgbClr val="FF0000"/>
              </a:solidFill>
            </a:rPr>
            <a:t>- იმ შემთხვევაში თუ მონაწილე კომპანია თვლის, რომ წარმოდგენილი ფორმა სრულად არ მოიცავს შესასრულებელ სამუშაოებს და დასამატებელია რომელიმე პოზიცია, ესეთი პოზიციის განფასება წარმოდგენილი უნდა იყოს ხარჯთაღრიცხვის ფორმაში არსებულ ბოლო გვერდზე "სხვა სამუშაოები" </a:t>
          </a:r>
        </a:p>
        <a:p>
          <a:pPr algn="l">
            <a:lnSpc>
              <a:spcPts val="1000"/>
            </a:lnSpc>
          </a:pPr>
          <a:endParaRPr lang="ka-GE" sz="1100" b="0" baseline="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ka-GE" sz="1100" b="0" baseline="0">
              <a:solidFill>
                <a:srgbClr val="FF0000"/>
              </a:solidFill>
            </a:rPr>
            <a:t>- თუ მონაწილე კომპანია თვლის, რომ წარმოდგენილ ფორმაში, რომელიმე პოზიცია ზედმეტია და არ საჭიროებს შესრულებას (ანუ განფასებას) ესეთი პოზიცია მონაწილე კომპანიამ უნდა დატოვოს უცვლელი, ფასის მითითების გარეშე. </a:t>
          </a:r>
        </a:p>
        <a:p>
          <a:pPr algn="l">
            <a:lnSpc>
              <a:spcPts val="900"/>
            </a:lnSpc>
          </a:pPr>
          <a:endParaRPr lang="ka-GE" sz="1100" b="0" baseline="0">
            <a:solidFill>
              <a:srgbClr val="FF0000"/>
            </a:solidFill>
          </a:endParaRPr>
        </a:p>
        <a:p>
          <a:pPr algn="l">
            <a:lnSpc>
              <a:spcPts val="900"/>
            </a:lnSpc>
          </a:pPr>
          <a:r>
            <a:rPr lang="ka-GE" sz="1100" b="0" baseline="0">
              <a:solidFill>
                <a:srgbClr val="FF0000"/>
              </a:solidFill>
            </a:rPr>
            <a:t>- ზემოთ მოცემული ინსტრუქციის დარღვევის შემთხვევაში (ხარჯთაღრიცხვის ფორმაში ცვლილებების შეტანის შემთხვევაში) მონაწილე კომპანია ექვემდებარება ტენდერიდან დისკუალიფიკაციას და არ მოხდება მის მიერ წარმოდგენილი წინადადების განხილვა. </a:t>
          </a:r>
        </a:p>
        <a:p>
          <a:pPr algn="l">
            <a:lnSpc>
              <a:spcPts val="1200"/>
            </a:lnSpc>
          </a:pPr>
          <a:endParaRPr lang="ka-GE" sz="1100" b="0" baseline="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lang="ka-GE" sz="1100" b="0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</a:pPr>
          <a:endParaRPr lang="ka-GE" sz="1100" b="1" baseline="0">
            <a:solidFill>
              <a:srgbClr val="FF0000"/>
            </a:solidFill>
          </a:endParaRPr>
        </a:p>
        <a:p>
          <a:pPr lvl="1">
            <a:lnSpc>
              <a:spcPts val="1100"/>
            </a:lnSpc>
          </a:pPr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000"/>
            </a:lnSpc>
          </a:pPr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100"/>
            </a:lnSpc>
          </a:pPr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14</xdr:row>
      <xdr:rowOff>142875</xdr:rowOff>
    </xdr:from>
    <xdr:ext cx="0" cy="133350"/>
    <xdr:sp macro="" textlink="">
      <xdr:nvSpPr>
        <xdr:cNvPr id="2" name="TextBox 1"/>
        <xdr:cNvSpPr txBox="1"/>
      </xdr:nvSpPr>
      <xdr:spPr>
        <a:xfrm>
          <a:off x="9906000" y="4305300"/>
          <a:ext cx="0" cy="133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7"/>
  <sheetViews>
    <sheetView showGridLines="0" tabSelected="1" workbookViewId="0" topLeftCell="A1">
      <selection activeCell="B25" sqref="B25"/>
    </sheetView>
  </sheetViews>
  <sheetFormatPr defaultColWidth="11.00390625" defaultRowHeight="15.75"/>
  <cols>
    <col min="1" max="1" width="4.25390625" style="60" customWidth="1"/>
    <col min="2" max="2" width="32.00390625" style="60" bestFit="1" customWidth="1"/>
    <col min="3" max="3" width="19.25390625" style="60" bestFit="1" customWidth="1"/>
    <col min="4" max="4" width="17.25390625" style="60" customWidth="1"/>
    <col min="5" max="5" width="9.125" style="60" customWidth="1"/>
    <col min="6" max="6" width="11.00390625" style="60" customWidth="1"/>
    <col min="7" max="7" width="11.625" style="60" bestFit="1" customWidth="1"/>
    <col min="8" max="16384" width="11.00390625" style="60" customWidth="1"/>
  </cols>
  <sheetData>
    <row r="1" s="61" customFormat="1" ht="15.75"/>
    <row r="2" spans="1:4" ht="18">
      <c r="A2" s="61"/>
      <c r="B2" s="174" t="s">
        <v>260</v>
      </c>
      <c r="C2" s="175" t="s">
        <v>265</v>
      </c>
      <c r="D2" s="62"/>
    </row>
    <row r="3" spans="2:4" s="61" customFormat="1" ht="18">
      <c r="B3" s="174" t="s">
        <v>261</v>
      </c>
      <c r="C3" s="175" t="s">
        <v>262</v>
      </c>
      <c r="D3" s="62"/>
    </row>
    <row r="4" spans="2:4" s="61" customFormat="1" ht="18">
      <c r="B4" s="174" t="s">
        <v>263</v>
      </c>
      <c r="C4" s="299"/>
      <c r="D4" s="62"/>
    </row>
    <row r="5" spans="2:4" s="61" customFormat="1" ht="18">
      <c r="B5" s="174" t="s">
        <v>264</v>
      </c>
      <c r="C5" s="300"/>
      <c r="D5" s="62"/>
    </row>
    <row r="6" spans="1:3" ht="9" customHeight="1">
      <c r="A6" s="63"/>
      <c r="B6" s="176"/>
      <c r="C6" s="176"/>
    </row>
    <row r="7" spans="1:3" s="61" customFormat="1" ht="15.75">
      <c r="A7" s="63"/>
      <c r="B7" s="174" t="s">
        <v>266</v>
      </c>
      <c r="C7" s="298">
        <v>1</v>
      </c>
    </row>
    <row r="8" spans="1:3" s="61" customFormat="1" ht="6.6" customHeight="1">
      <c r="A8" s="63"/>
      <c r="B8" s="176"/>
      <c r="C8" s="176"/>
    </row>
    <row r="9" spans="1:3" s="61" customFormat="1" ht="15.75">
      <c r="A9" s="63"/>
      <c r="B9" s="174" t="s">
        <v>267</v>
      </c>
      <c r="C9" s="177">
        <v>2400</v>
      </c>
    </row>
    <row r="10" spans="1:3" s="61" customFormat="1" ht="16.2" thickBot="1">
      <c r="A10" s="63"/>
      <c r="B10" s="119"/>
      <c r="C10" s="120"/>
    </row>
    <row r="11" spans="1:5" s="123" customFormat="1" ht="19.95" customHeight="1" thickBot="1">
      <c r="A11" s="121" t="s">
        <v>268</v>
      </c>
      <c r="B11" s="121" t="s">
        <v>269</v>
      </c>
      <c r="C11" s="121" t="s">
        <v>270</v>
      </c>
      <c r="D11" s="117" t="s">
        <v>271</v>
      </c>
      <c r="E11" s="117" t="s">
        <v>239</v>
      </c>
    </row>
    <row r="12" spans="1:5" ht="15.75">
      <c r="A12" s="64">
        <v>1</v>
      </c>
      <c r="B12" s="125" t="s">
        <v>14</v>
      </c>
      <c r="C12" s="195">
        <f>'1 მოსაზადებელი სამუშაოები'!C9</f>
        <v>14990</v>
      </c>
      <c r="D12" s="126">
        <f aca="true" t="shared" si="0" ref="D12:D19">C12/$C$9</f>
        <v>6.245833333333334</v>
      </c>
      <c r="E12" s="127">
        <f aca="true" t="shared" si="1" ref="E12:E19">C12/$C$20</f>
        <v>0.012693806064939564</v>
      </c>
    </row>
    <row r="13" spans="1:5" s="61" customFormat="1" ht="15.75">
      <c r="A13" s="7">
        <v>2</v>
      </c>
      <c r="B13" s="122" t="s">
        <v>531</v>
      </c>
      <c r="C13" s="67">
        <f>'2 ელექტროობა'!J135</f>
        <v>335378.8834661342</v>
      </c>
      <c r="D13" s="66">
        <f>C13/$C$9</f>
        <v>139.74120144422258</v>
      </c>
      <c r="E13" s="65">
        <f>C13/$C$20</f>
        <v>0.28400497031321376</v>
      </c>
    </row>
    <row r="14" spans="1:5" ht="15.75">
      <c r="A14" s="7">
        <v>3</v>
      </c>
      <c r="B14" s="122" t="s">
        <v>16</v>
      </c>
      <c r="C14" s="67">
        <f>' 3 ვენტილაცია'!J164</f>
        <v>259673.2707921356</v>
      </c>
      <c r="D14" s="66">
        <f t="shared" si="0"/>
        <v>108.19719616338983</v>
      </c>
      <c r="E14" s="65">
        <f t="shared" si="1"/>
        <v>0.21989607336116776</v>
      </c>
    </row>
    <row r="15" spans="1:5" ht="15.75">
      <c r="A15" s="7">
        <v>4</v>
      </c>
      <c r="B15" s="122" t="s">
        <v>17</v>
      </c>
      <c r="C15" s="67">
        <f>'4 გათბობა-გაგრილება'!J67</f>
        <v>321743.5638972391</v>
      </c>
      <c r="D15" s="66">
        <f t="shared" si="0"/>
        <v>134.0598182905163</v>
      </c>
      <c r="E15" s="65">
        <f t="shared" si="1"/>
        <v>0.2724583324052064</v>
      </c>
    </row>
    <row r="16" spans="1:5" ht="15.75">
      <c r="A16" s="7">
        <v>5</v>
      </c>
      <c r="B16" s="122" t="s">
        <v>76</v>
      </c>
      <c r="C16" s="67">
        <f>'5 წყალმომარაგება-კანალიზაცია'!J65*1.18</f>
        <v>57390.09660383999</v>
      </c>
      <c r="D16" s="66">
        <f t="shared" si="0"/>
        <v>23.912540251599996</v>
      </c>
      <c r="E16" s="65">
        <f t="shared" si="1"/>
        <v>0.048598983077871354</v>
      </c>
    </row>
    <row r="17" spans="1:5" s="61" customFormat="1" ht="15.75">
      <c r="A17" s="7">
        <v>6</v>
      </c>
      <c r="B17" s="122" t="s">
        <v>530</v>
      </c>
      <c r="C17" s="67">
        <f>'6 სუსტი დენები'!J65</f>
        <v>98370.04172551008</v>
      </c>
      <c r="D17" s="66">
        <f>C17/$C$9</f>
        <v>40.9875173856292</v>
      </c>
      <c r="E17" s="65">
        <f>C17/$C$20</f>
        <v>0.08330154985080973</v>
      </c>
    </row>
    <row r="18" spans="1:5" s="61" customFormat="1" ht="15.75">
      <c r="A18" s="7">
        <v>7</v>
      </c>
      <c r="B18" s="122" t="s">
        <v>93</v>
      </c>
      <c r="C18" s="67">
        <f>'7 ხანძარქრობა'!J38</f>
        <v>39237.46562216579</v>
      </c>
      <c r="D18" s="66">
        <f t="shared" si="0"/>
        <v>16.348944009235748</v>
      </c>
      <c r="E18" s="65">
        <f t="shared" si="1"/>
        <v>0.03322700327468351</v>
      </c>
    </row>
    <row r="19" spans="1:5" s="61" customFormat="1" ht="16.2" thickBot="1">
      <c r="A19" s="7">
        <v>8</v>
      </c>
      <c r="B19" s="122" t="s">
        <v>298</v>
      </c>
      <c r="C19" s="67">
        <f>'8 სხვა სამუშოები'!J88</f>
        <v>54107.57250042868</v>
      </c>
      <c r="D19" s="66">
        <f t="shared" si="0"/>
        <v>22.544821875178616</v>
      </c>
      <c r="E19" s="124">
        <f t="shared" si="1"/>
        <v>0.04581928165210799</v>
      </c>
    </row>
    <row r="20" spans="1:4" s="118" customFormat="1" ht="21" customHeight="1" thickBot="1">
      <c r="A20" s="378" t="s">
        <v>288</v>
      </c>
      <c r="B20" s="379"/>
      <c r="C20" s="196">
        <f>SUM(C12:C19)</f>
        <v>1180890.8946074534</v>
      </c>
      <c r="D20" s="197">
        <f>C20/$C$9</f>
        <v>492.03787275310555</v>
      </c>
    </row>
    <row r="21" spans="1:8" ht="16.2" thickBot="1">
      <c r="A21" s="68"/>
      <c r="H21" s="69"/>
    </row>
    <row r="22" spans="1:4" s="118" customFormat="1" ht="21" customHeight="1" thickBot="1">
      <c r="A22" s="378" t="s">
        <v>289</v>
      </c>
      <c r="B22" s="379"/>
      <c r="C22" s="196">
        <f>C20*C7</f>
        <v>1180890.8946074534</v>
      </c>
      <c r="D22" s="197">
        <f>C22/$C$9</f>
        <v>492.03787275310555</v>
      </c>
    </row>
    <row r="23" spans="1:5" ht="17.4">
      <c r="A23" s="68"/>
      <c r="B23" s="70"/>
      <c r="D23" s="71"/>
      <c r="E23" s="72"/>
    </row>
    <row r="24" spans="1:3" ht="15.75">
      <c r="A24" s="68"/>
      <c r="C24" s="69"/>
    </row>
    <row r="25" spans="1:4" ht="15.75">
      <c r="A25" s="68"/>
      <c r="C25" s="69"/>
      <c r="D25" s="69"/>
    </row>
    <row r="26" spans="3:4" ht="15.75">
      <c r="C26" s="69"/>
      <c r="D26" s="309"/>
    </row>
    <row r="27" ht="15.75">
      <c r="C27" s="69"/>
    </row>
    <row r="28" ht="15.75">
      <c r="C28" s="69"/>
    </row>
    <row r="29" ht="15.75">
      <c r="C29" s="71"/>
    </row>
    <row r="30" ht="15.75">
      <c r="C30" s="72"/>
    </row>
    <row r="31" ht="15.75">
      <c r="C31" s="72"/>
    </row>
    <row r="32" ht="15.75">
      <c r="C32" s="72"/>
    </row>
    <row r="33" ht="15.75">
      <c r="C33" s="72"/>
    </row>
    <row r="34" ht="15.75">
      <c r="C34" s="72"/>
    </row>
    <row r="35" ht="15.75">
      <c r="C35" s="72"/>
    </row>
    <row r="36" ht="15.75">
      <c r="C36" s="72"/>
    </row>
    <row r="37" ht="15.75">
      <c r="C37" s="72"/>
    </row>
  </sheetData>
  <mergeCells count="2">
    <mergeCell ref="A22:B22"/>
    <mergeCell ref="A20:B20"/>
  </mergeCells>
  <printOptions/>
  <pageMargins left="0.4117647058823529" right="0.31" top="1" bottom="1" header="0.5" footer="0.5"/>
  <pageSetup fitToHeight="1" fitToWidth="1" horizontalDpi="600" verticalDpi="600" orientation="portrait" paperSize="9" r:id="rId4"/>
  <headerFooter>
    <oddFooter>&amp;L&amp;"Calibri,Regular"&amp;K000000For any queries please contact at:    cmc@cmconsulting.ge &amp;R&amp;"Calibri,Regular"&amp;K000000&amp;N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9"/>
  <sheetViews>
    <sheetView showGridLines="0" workbookViewId="0" topLeftCell="A1">
      <selection activeCell="C10" sqref="C10"/>
    </sheetView>
  </sheetViews>
  <sheetFormatPr defaultColWidth="8.875" defaultRowHeight="15.75"/>
  <cols>
    <col min="1" max="1" width="6.50390625" style="30" customWidth="1"/>
    <col min="2" max="2" width="20.125" style="294" customWidth="1"/>
    <col min="3" max="3" width="10.125" style="30" bestFit="1" customWidth="1"/>
    <col min="4" max="17" width="8.875" style="30" customWidth="1"/>
    <col min="18" max="16384" width="8.875" style="15" customWidth="1"/>
  </cols>
  <sheetData>
    <row r="1" spans="1:2" ht="17.4">
      <c r="A1" s="290"/>
      <c r="B1" s="291"/>
    </row>
    <row r="2" spans="1:2" ht="17.4">
      <c r="A2" s="292" t="s">
        <v>296</v>
      </c>
      <c r="B2" s="293"/>
    </row>
    <row r="3" spans="1:2" ht="16.5" customHeight="1">
      <c r="A3" s="387"/>
      <c r="B3" s="387"/>
    </row>
    <row r="4" spans="1:2" ht="15.75">
      <c r="A4" s="387"/>
      <c r="B4" s="387"/>
    </row>
    <row r="5" spans="1:2" ht="15.75">
      <c r="A5" s="388"/>
      <c r="B5" s="388"/>
    </row>
    <row r="6" spans="1:2" ht="16.2" thickBot="1">
      <c r="A6" s="382"/>
      <c r="B6" s="382"/>
    </row>
    <row r="7" spans="1:3" ht="15.75">
      <c r="A7" s="383" t="s">
        <v>268</v>
      </c>
      <c r="B7" s="385" t="s">
        <v>269</v>
      </c>
      <c r="C7" s="380" t="s">
        <v>295</v>
      </c>
    </row>
    <row r="8" spans="1:3" ht="15.75">
      <c r="A8" s="384"/>
      <c r="B8" s="386"/>
      <c r="C8" s="381"/>
    </row>
    <row r="9" spans="1:3" ht="18" customHeight="1" thickBot="1">
      <c r="A9" s="193" t="s">
        <v>0</v>
      </c>
      <c r="B9" s="194" t="s">
        <v>294</v>
      </c>
      <c r="C9" s="198">
        <v>14990</v>
      </c>
    </row>
  </sheetData>
  <sheetProtection sheet="1" objects="1" scenarios="1"/>
  <mergeCells count="7">
    <mergeCell ref="C7:C8"/>
    <mergeCell ref="A6:B6"/>
    <mergeCell ref="A7:A8"/>
    <mergeCell ref="B7:B8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T141"/>
  <sheetViews>
    <sheetView zoomScale="70" zoomScaleNormal="70" workbookViewId="0" topLeftCell="A97">
      <selection activeCell="A4" sqref="A4:F4"/>
    </sheetView>
  </sheetViews>
  <sheetFormatPr defaultColWidth="8.875" defaultRowHeight="15.75"/>
  <cols>
    <col min="1" max="1" width="4.50390625" style="15" customWidth="1"/>
    <col min="2" max="2" width="71.25390625" style="344" customWidth="1"/>
    <col min="3" max="3" width="11.25390625" style="15" bestFit="1" customWidth="1"/>
    <col min="4" max="4" width="7.375" style="15" customWidth="1"/>
    <col min="5" max="5" width="5.75390625" style="15" customWidth="1"/>
    <col min="6" max="6" width="10.875" style="15" bestFit="1" customWidth="1"/>
    <col min="7" max="7" width="18.25390625" style="15" customWidth="1"/>
    <col min="8" max="8" width="11.625" style="15" bestFit="1" customWidth="1"/>
    <col min="9" max="9" width="14.375" style="15" customWidth="1"/>
    <col min="10" max="10" width="15.375" style="15" customWidth="1"/>
    <col min="11" max="11" width="14.25390625" style="35" customWidth="1"/>
    <col min="12" max="12" width="3.625" style="35" customWidth="1"/>
    <col min="13" max="13" width="15.875" style="15" bestFit="1" customWidth="1"/>
    <col min="14" max="14" width="14.25390625" style="15" customWidth="1"/>
    <col min="15" max="15" width="2.125" style="15" customWidth="1"/>
    <col min="16" max="16" width="15.875" style="15" bestFit="1" customWidth="1"/>
    <col min="17" max="17" width="14.25390625" style="15" customWidth="1"/>
    <col min="18" max="18" width="6.625" style="15" customWidth="1"/>
    <col min="19" max="19" width="9.25390625" style="15" bestFit="1" customWidth="1"/>
    <col min="20" max="16384" width="8.87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" thickBot="1">
      <c r="A2" s="390" t="s">
        <v>311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18"/>
      <c r="L2" s="18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18"/>
      <c r="L3" s="18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206">
        <f>J135</f>
        <v>335378.8834661342</v>
      </c>
      <c r="I4" s="207">
        <f>H4*J4</f>
        <v>335378.8834661342</v>
      </c>
      <c r="J4" s="78">
        <v>1</v>
      </c>
      <c r="K4" s="18"/>
      <c r="L4" s="18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5.75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542</v>
      </c>
      <c r="N7" s="403" t="s">
        <v>543</v>
      </c>
      <c r="O7" s="30"/>
      <c r="P7" s="409" t="s">
        <v>286</v>
      </c>
      <c r="Q7" s="403" t="s">
        <v>287</v>
      </c>
    </row>
    <row r="8" spans="1:17" ht="16.2" thickBot="1">
      <c r="A8" s="398"/>
      <c r="B8" s="399"/>
      <c r="C8" s="401"/>
      <c r="D8" s="316" t="s">
        <v>275</v>
      </c>
      <c r="E8" s="317" t="s">
        <v>276</v>
      </c>
      <c r="F8" s="316" t="s">
        <v>278</v>
      </c>
      <c r="G8" s="317" t="s">
        <v>276</v>
      </c>
      <c r="H8" s="316" t="s">
        <v>278</v>
      </c>
      <c r="I8" s="317" t="s">
        <v>276</v>
      </c>
      <c r="J8" s="406"/>
      <c r="K8" s="408"/>
      <c r="L8" s="79"/>
      <c r="M8" s="410"/>
      <c r="N8" s="404"/>
      <c r="O8" s="30"/>
      <c r="P8" s="410"/>
      <c r="Q8" s="404"/>
    </row>
    <row r="9" spans="1:17" ht="15.75">
      <c r="A9" s="318" t="s">
        <v>0</v>
      </c>
      <c r="B9" s="319" t="s">
        <v>240</v>
      </c>
      <c r="C9" s="320" t="s">
        <v>1</v>
      </c>
      <c r="D9" s="320" t="s">
        <v>2</v>
      </c>
      <c r="E9" s="320" t="s">
        <v>10</v>
      </c>
      <c r="F9" s="320" t="s">
        <v>3</v>
      </c>
      <c r="G9" s="320" t="s">
        <v>4</v>
      </c>
      <c r="H9" s="320" t="s">
        <v>5</v>
      </c>
      <c r="I9" s="320" t="s">
        <v>6</v>
      </c>
      <c r="J9" s="320" t="s">
        <v>7</v>
      </c>
      <c r="K9" s="32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5.75">
      <c r="A10" s="252"/>
      <c r="B10" s="322"/>
      <c r="C10" s="220"/>
      <c r="D10" s="219"/>
      <c r="E10" s="219"/>
      <c r="F10" s="219"/>
      <c r="G10" s="219"/>
      <c r="H10" s="219"/>
      <c r="I10" s="219"/>
      <c r="J10" s="219"/>
      <c r="K10" s="276"/>
      <c r="L10" s="79"/>
      <c r="M10" s="222"/>
      <c r="N10" s="223"/>
      <c r="O10" s="30"/>
      <c r="P10" s="222"/>
      <c r="Q10" s="223"/>
    </row>
    <row r="11" spans="1:17" ht="15.75">
      <c r="A11" s="255"/>
      <c r="B11" s="323" t="s">
        <v>312</v>
      </c>
      <c r="C11" s="286"/>
      <c r="D11" s="138"/>
      <c r="E11" s="324"/>
      <c r="F11" s="311"/>
      <c r="G11" s="315"/>
      <c r="H11" s="138"/>
      <c r="I11" s="315"/>
      <c r="J11" s="139"/>
      <c r="K11" s="145"/>
      <c r="L11" s="325"/>
      <c r="M11" s="326"/>
      <c r="N11" s="327"/>
      <c r="O11" s="261"/>
      <c r="P11" s="326"/>
      <c r="Q11" s="327"/>
    </row>
    <row r="12" spans="1:20" ht="27.6">
      <c r="A12" s="255">
        <v>1</v>
      </c>
      <c r="B12" s="328" t="s">
        <v>313</v>
      </c>
      <c r="C12" s="329" t="s">
        <v>314</v>
      </c>
      <c r="D12" s="330">
        <v>1</v>
      </c>
      <c r="E12" s="330">
        <v>4</v>
      </c>
      <c r="F12" s="313">
        <f>M12/$J$4</f>
        <v>1275.9734391729235</v>
      </c>
      <c r="G12" s="315">
        <f>F12*E12</f>
        <v>5103.893756691694</v>
      </c>
      <c r="H12" s="135">
        <f aca="true" t="shared" si="0" ref="H12:H74">N12/$J$4</f>
        <v>585.6718085803717</v>
      </c>
      <c r="I12" s="315">
        <f>H12*E12</f>
        <v>2342.687234321487</v>
      </c>
      <c r="J12" s="139">
        <f>G12+I12</f>
        <v>7446.580991013181</v>
      </c>
      <c r="K12" s="145">
        <f>J12/E12</f>
        <v>1861.6452477532953</v>
      </c>
      <c r="L12" s="28"/>
      <c r="M12" s="135">
        <v>1275.9734391729235</v>
      </c>
      <c r="N12" s="135">
        <v>585.6718085803717</v>
      </c>
      <c r="O12" s="9"/>
      <c r="P12" s="115" t="s">
        <v>315</v>
      </c>
      <c r="Q12" s="116"/>
      <c r="S12" s="106"/>
      <c r="T12" s="106"/>
    </row>
    <row r="13" spans="1:20" ht="27.6">
      <c r="A13" s="255">
        <v>2</v>
      </c>
      <c r="B13" s="328" t="s">
        <v>316</v>
      </c>
      <c r="C13" s="329" t="s">
        <v>314</v>
      </c>
      <c r="D13" s="330">
        <v>1</v>
      </c>
      <c r="E13" s="331" t="s">
        <v>0</v>
      </c>
      <c r="F13" s="313">
        <f aca="true" t="shared" si="1" ref="F13:F74">M13/$J$4</f>
        <v>129.49064152615387</v>
      </c>
      <c r="G13" s="315">
        <f aca="true" t="shared" si="2" ref="G13:G76">F13*E13</f>
        <v>129.49064152615387</v>
      </c>
      <c r="H13" s="135">
        <f t="shared" si="0"/>
        <v>59.436204460504634</v>
      </c>
      <c r="I13" s="315">
        <f>H13*E13</f>
        <v>59.436204460504634</v>
      </c>
      <c r="J13" s="139">
        <f aca="true" t="shared" si="3" ref="J13:J76">G13+I13</f>
        <v>188.9268459866585</v>
      </c>
      <c r="K13" s="145">
        <f aca="true" t="shared" si="4" ref="K13:K76">J13/E13</f>
        <v>188.9268459866585</v>
      </c>
      <c r="L13" s="28"/>
      <c r="M13" s="135">
        <v>129.49064152615387</v>
      </c>
      <c r="N13" s="135">
        <v>59.436204460504634</v>
      </c>
      <c r="O13" s="9"/>
      <c r="P13" s="115" t="s">
        <v>315</v>
      </c>
      <c r="Q13" s="116"/>
      <c r="S13" s="106"/>
      <c r="T13" s="106"/>
    </row>
    <row r="14" spans="1:20" ht="16.2">
      <c r="A14" s="255">
        <v>3</v>
      </c>
      <c r="B14" s="328" t="s">
        <v>317</v>
      </c>
      <c r="C14" s="329" t="s">
        <v>15</v>
      </c>
      <c r="D14" s="330">
        <v>1</v>
      </c>
      <c r="E14" s="331" t="s">
        <v>0</v>
      </c>
      <c r="F14" s="313">
        <f t="shared" si="1"/>
        <v>102.33619142572286</v>
      </c>
      <c r="G14" s="315">
        <f t="shared" si="2"/>
        <v>102.33619142572286</v>
      </c>
      <c r="H14" s="135">
        <f t="shared" si="0"/>
        <v>46.97231186440679</v>
      </c>
      <c r="I14" s="315">
        <f aca="true" t="shared" si="5" ref="I14:I77">H14*E14</f>
        <v>46.97231186440679</v>
      </c>
      <c r="J14" s="139">
        <f t="shared" si="3"/>
        <v>149.30850329012964</v>
      </c>
      <c r="K14" s="145">
        <f t="shared" si="4"/>
        <v>149.30850329012964</v>
      </c>
      <c r="L14" s="28"/>
      <c r="M14" s="135">
        <v>102.33619142572286</v>
      </c>
      <c r="N14" s="135">
        <v>46.97231186440679</v>
      </c>
      <c r="O14" s="9"/>
      <c r="P14" s="115" t="s">
        <v>315</v>
      </c>
      <c r="Q14" s="116"/>
      <c r="S14" s="106"/>
      <c r="T14" s="106"/>
    </row>
    <row r="15" spans="1:20" ht="16.2">
      <c r="A15" s="255">
        <v>4</v>
      </c>
      <c r="B15" s="328" t="s">
        <v>318</v>
      </c>
      <c r="C15" s="329" t="s">
        <v>15</v>
      </c>
      <c r="D15" s="330">
        <v>1</v>
      </c>
      <c r="E15" s="331" t="s">
        <v>1</v>
      </c>
      <c r="F15" s="313">
        <f t="shared" si="1"/>
        <v>39.74023136492308</v>
      </c>
      <c r="G15" s="315">
        <f t="shared" si="2"/>
        <v>119.22069409476924</v>
      </c>
      <c r="H15" s="135">
        <f t="shared" si="0"/>
        <v>18.240766196499692</v>
      </c>
      <c r="I15" s="315">
        <f t="shared" si="5"/>
        <v>54.722298589499076</v>
      </c>
      <c r="J15" s="139">
        <f t="shared" si="3"/>
        <v>173.94299268426832</v>
      </c>
      <c r="K15" s="145">
        <f t="shared" si="4"/>
        <v>57.980997561422775</v>
      </c>
      <c r="L15" s="28"/>
      <c r="M15" s="135">
        <v>39.74023136492308</v>
      </c>
      <c r="N15" s="135">
        <v>18.240766196499692</v>
      </c>
      <c r="O15" s="9"/>
      <c r="P15" s="115" t="s">
        <v>315</v>
      </c>
      <c r="Q15" s="116"/>
      <c r="S15" s="106"/>
      <c r="T15" s="106"/>
    </row>
    <row r="16" spans="1:20" ht="16.2">
      <c r="A16" s="255">
        <v>5</v>
      </c>
      <c r="B16" s="328" t="s">
        <v>319</v>
      </c>
      <c r="C16" s="329" t="s">
        <v>320</v>
      </c>
      <c r="D16" s="330">
        <v>1</v>
      </c>
      <c r="E16" s="331" t="s">
        <v>321</v>
      </c>
      <c r="F16" s="313">
        <f t="shared" si="1"/>
        <v>2.9637039655384623</v>
      </c>
      <c r="G16" s="315">
        <f t="shared" si="2"/>
        <v>88.91111896615386</v>
      </c>
      <c r="H16" s="135">
        <f t="shared" si="0"/>
        <v>1.3603401201821541</v>
      </c>
      <c r="I16" s="315">
        <f t="shared" si="5"/>
        <v>40.81020360546462</v>
      </c>
      <c r="J16" s="139">
        <f t="shared" si="3"/>
        <v>129.7213225716185</v>
      </c>
      <c r="K16" s="145">
        <f t="shared" si="4"/>
        <v>4.324044085720616</v>
      </c>
      <c r="L16" s="28"/>
      <c r="M16" s="135">
        <v>2.9637039655384623</v>
      </c>
      <c r="N16" s="135">
        <v>1.3603401201821541</v>
      </c>
      <c r="O16" s="9"/>
      <c r="P16" s="115" t="s">
        <v>315</v>
      </c>
      <c r="Q16" s="116"/>
      <c r="S16" s="106"/>
      <c r="T16" s="106"/>
    </row>
    <row r="17" spans="1:20" ht="27.6">
      <c r="A17" s="255">
        <v>6</v>
      </c>
      <c r="B17" s="328" t="s">
        <v>322</v>
      </c>
      <c r="C17" s="329" t="s">
        <v>314</v>
      </c>
      <c r="D17" s="330">
        <v>1</v>
      </c>
      <c r="E17" s="331" t="s">
        <v>0</v>
      </c>
      <c r="F17" s="313">
        <f t="shared" si="1"/>
        <v>65265.07885714286</v>
      </c>
      <c r="G17" s="315">
        <f t="shared" si="2"/>
        <v>65265.07885714286</v>
      </c>
      <c r="H17" s="135">
        <f t="shared" si="0"/>
        <v>3328.519021714286</v>
      </c>
      <c r="I17" s="315">
        <f t="shared" si="5"/>
        <v>3328.519021714286</v>
      </c>
      <c r="J17" s="139">
        <f t="shared" si="3"/>
        <v>68593.59787885714</v>
      </c>
      <c r="K17" s="145">
        <f t="shared" si="4"/>
        <v>68593.59787885714</v>
      </c>
      <c r="L17" s="28"/>
      <c r="M17" s="135">
        <v>65265.07885714286</v>
      </c>
      <c r="N17" s="135">
        <v>3328.519021714286</v>
      </c>
      <c r="O17" s="9"/>
      <c r="P17" s="115" t="s">
        <v>315</v>
      </c>
      <c r="Q17" s="116"/>
      <c r="S17" s="106"/>
      <c r="T17" s="106"/>
    </row>
    <row r="18" spans="1:20" ht="27.6">
      <c r="A18" s="255">
        <v>7</v>
      </c>
      <c r="B18" s="328" t="s">
        <v>313</v>
      </c>
      <c r="C18" s="329" t="s">
        <v>314</v>
      </c>
      <c r="D18" s="330">
        <v>1</v>
      </c>
      <c r="E18" s="331" t="s">
        <v>1</v>
      </c>
      <c r="F18" s="313">
        <f t="shared" si="1"/>
        <v>1275.973439172923</v>
      </c>
      <c r="G18" s="315">
        <f t="shared" si="2"/>
        <v>3827.920317518769</v>
      </c>
      <c r="H18" s="135">
        <f t="shared" si="0"/>
        <v>585.6718085803717</v>
      </c>
      <c r="I18" s="315">
        <f t="shared" si="5"/>
        <v>1757.015425741115</v>
      </c>
      <c r="J18" s="139">
        <f t="shared" si="3"/>
        <v>5584.9357432598845</v>
      </c>
      <c r="K18" s="145">
        <f t="shared" si="4"/>
        <v>1861.6452477532948</v>
      </c>
      <c r="L18" s="28"/>
      <c r="M18" s="135">
        <v>1275.973439172923</v>
      </c>
      <c r="N18" s="135">
        <v>585.6718085803717</v>
      </c>
      <c r="O18" s="9"/>
      <c r="P18" s="115" t="s">
        <v>315</v>
      </c>
      <c r="Q18" s="116"/>
      <c r="S18" s="106"/>
      <c r="T18" s="106"/>
    </row>
    <row r="19" spans="1:20" ht="27.6">
      <c r="A19" s="255">
        <v>8</v>
      </c>
      <c r="B19" s="328" t="s">
        <v>323</v>
      </c>
      <c r="C19" s="329" t="s">
        <v>314</v>
      </c>
      <c r="D19" s="330">
        <v>1</v>
      </c>
      <c r="E19" s="331" t="s">
        <v>0</v>
      </c>
      <c r="F19" s="313">
        <f t="shared" si="1"/>
        <v>2637.0844689899523</v>
      </c>
      <c r="G19" s="315">
        <f t="shared" si="2"/>
        <v>2637.0844689899523</v>
      </c>
      <c r="H19" s="135">
        <f t="shared" si="0"/>
        <v>1210.4217712663883</v>
      </c>
      <c r="I19" s="315">
        <f t="shared" si="5"/>
        <v>1210.4217712663883</v>
      </c>
      <c r="J19" s="139">
        <f t="shared" si="3"/>
        <v>3847.506240256341</v>
      </c>
      <c r="K19" s="145">
        <f t="shared" si="4"/>
        <v>3847.506240256341</v>
      </c>
      <c r="L19" s="28"/>
      <c r="M19" s="135">
        <v>2637.0844689899523</v>
      </c>
      <c r="N19" s="135">
        <v>1210.4217712663883</v>
      </c>
      <c r="O19" s="9"/>
      <c r="P19" s="115" t="s">
        <v>315</v>
      </c>
      <c r="Q19" s="116"/>
      <c r="S19" s="106"/>
      <c r="T19" s="106"/>
    </row>
    <row r="20" spans="1:20" ht="27.6">
      <c r="A20" s="255">
        <v>9</v>
      </c>
      <c r="B20" s="328" t="s">
        <v>324</v>
      </c>
      <c r="C20" s="329" t="s">
        <v>15</v>
      </c>
      <c r="D20" s="330">
        <v>1</v>
      </c>
      <c r="E20" s="331" t="s">
        <v>1</v>
      </c>
      <c r="F20" s="313">
        <f t="shared" si="1"/>
        <v>318.9409902276924</v>
      </c>
      <c r="G20" s="315">
        <f t="shared" si="2"/>
        <v>956.8229706830772</v>
      </c>
      <c r="H20" s="135">
        <f t="shared" si="0"/>
        <v>146.3939145145108</v>
      </c>
      <c r="I20" s="315">
        <f t="shared" si="5"/>
        <v>439.18174354353243</v>
      </c>
      <c r="J20" s="139">
        <f t="shared" si="3"/>
        <v>1396.0047142266096</v>
      </c>
      <c r="K20" s="145">
        <f t="shared" si="4"/>
        <v>465.3349047422032</v>
      </c>
      <c r="L20" s="28"/>
      <c r="M20" s="135">
        <v>318.9409902276924</v>
      </c>
      <c r="N20" s="135">
        <v>146.3939145145108</v>
      </c>
      <c r="O20" s="9"/>
      <c r="P20" s="115" t="s">
        <v>315</v>
      </c>
      <c r="Q20" s="116"/>
      <c r="S20" s="106"/>
      <c r="T20" s="106"/>
    </row>
    <row r="21" spans="1:20" ht="27.6">
      <c r="A21" s="255">
        <v>10</v>
      </c>
      <c r="B21" s="328" t="s">
        <v>325</v>
      </c>
      <c r="C21" s="329" t="s">
        <v>15</v>
      </c>
      <c r="D21" s="330">
        <v>1</v>
      </c>
      <c r="E21" s="331" t="s">
        <v>1</v>
      </c>
      <c r="F21" s="313">
        <f t="shared" si="1"/>
        <v>318.9409902276924</v>
      </c>
      <c r="G21" s="315">
        <f t="shared" si="2"/>
        <v>956.8229706830772</v>
      </c>
      <c r="H21" s="135">
        <f t="shared" si="0"/>
        <v>146.3939145145108</v>
      </c>
      <c r="I21" s="315">
        <f t="shared" si="5"/>
        <v>439.18174354353243</v>
      </c>
      <c r="J21" s="139">
        <f t="shared" si="3"/>
        <v>1396.0047142266096</v>
      </c>
      <c r="K21" s="145">
        <f t="shared" si="4"/>
        <v>465.3349047422032</v>
      </c>
      <c r="L21" s="28"/>
      <c r="M21" s="135">
        <v>318.9409902276924</v>
      </c>
      <c r="N21" s="135">
        <v>146.3939145145108</v>
      </c>
      <c r="O21" s="9"/>
      <c r="P21" s="115" t="s">
        <v>315</v>
      </c>
      <c r="Q21" s="116"/>
      <c r="S21" s="106"/>
      <c r="T21" s="106"/>
    </row>
    <row r="22" spans="1:20" ht="27.6">
      <c r="A22" s="255">
        <v>11</v>
      </c>
      <c r="B22" s="328" t="s">
        <v>326</v>
      </c>
      <c r="C22" s="329" t="s">
        <v>15</v>
      </c>
      <c r="D22" s="330">
        <v>1</v>
      </c>
      <c r="E22" s="331" t="s">
        <v>0</v>
      </c>
      <c r="F22" s="313">
        <f t="shared" si="1"/>
        <v>118.77417464123076</v>
      </c>
      <c r="G22" s="315">
        <f t="shared" si="2"/>
        <v>118.77417464123076</v>
      </c>
      <c r="H22" s="135">
        <f t="shared" si="0"/>
        <v>54.51734616032491</v>
      </c>
      <c r="I22" s="315">
        <f t="shared" si="5"/>
        <v>54.51734616032491</v>
      </c>
      <c r="J22" s="139">
        <f t="shared" si="3"/>
        <v>173.29152080155566</v>
      </c>
      <c r="K22" s="145">
        <f t="shared" si="4"/>
        <v>173.29152080155566</v>
      </c>
      <c r="L22" s="28"/>
      <c r="M22" s="135">
        <v>118.77417464123076</v>
      </c>
      <c r="N22" s="135">
        <v>54.51734616032491</v>
      </c>
      <c r="O22" s="9"/>
      <c r="P22" s="115" t="s">
        <v>315</v>
      </c>
      <c r="Q22" s="116"/>
      <c r="S22" s="106"/>
      <c r="T22" s="106"/>
    </row>
    <row r="23" spans="1:20" ht="27.6">
      <c r="A23" s="255">
        <v>12</v>
      </c>
      <c r="B23" s="328" t="s">
        <v>327</v>
      </c>
      <c r="C23" s="329" t="s">
        <v>15</v>
      </c>
      <c r="D23" s="330">
        <v>1</v>
      </c>
      <c r="E23" s="331" t="s">
        <v>2</v>
      </c>
      <c r="F23" s="313">
        <f t="shared" si="1"/>
        <v>95.35946625969234</v>
      </c>
      <c r="G23" s="315">
        <f t="shared" si="2"/>
        <v>381.43786503876936</v>
      </c>
      <c r="H23" s="135">
        <f t="shared" si="0"/>
        <v>43.76999501319879</v>
      </c>
      <c r="I23" s="315">
        <f t="shared" si="5"/>
        <v>175.07998005279515</v>
      </c>
      <c r="J23" s="139">
        <f t="shared" si="3"/>
        <v>556.5178450915645</v>
      </c>
      <c r="K23" s="145">
        <f t="shared" si="4"/>
        <v>139.12946127289112</v>
      </c>
      <c r="L23" s="28"/>
      <c r="M23" s="135">
        <v>95.35946625969234</v>
      </c>
      <c r="N23" s="135">
        <v>43.76999501319879</v>
      </c>
      <c r="O23" s="9"/>
      <c r="P23" s="115" t="s">
        <v>315</v>
      </c>
      <c r="Q23" s="116"/>
      <c r="S23" s="106"/>
      <c r="T23" s="106"/>
    </row>
    <row r="24" spans="1:20" ht="27.6">
      <c r="A24" s="255">
        <v>13</v>
      </c>
      <c r="B24" s="328" t="s">
        <v>328</v>
      </c>
      <c r="C24" s="329" t="s">
        <v>15</v>
      </c>
      <c r="D24" s="330">
        <v>1</v>
      </c>
      <c r="E24" s="331" t="s">
        <v>0</v>
      </c>
      <c r="F24" s="313">
        <f t="shared" si="1"/>
        <v>81.33820416</v>
      </c>
      <c r="G24" s="315">
        <f t="shared" si="2"/>
        <v>81.33820416</v>
      </c>
      <c r="H24" s="135">
        <f t="shared" si="0"/>
        <v>37.33423570944</v>
      </c>
      <c r="I24" s="315">
        <f t="shared" si="5"/>
        <v>37.33423570944</v>
      </c>
      <c r="J24" s="139">
        <f t="shared" si="3"/>
        <v>118.67243986944001</v>
      </c>
      <c r="K24" s="145">
        <f t="shared" si="4"/>
        <v>118.67243986944001</v>
      </c>
      <c r="L24" s="28"/>
      <c r="M24" s="135">
        <v>81.33820416</v>
      </c>
      <c r="N24" s="135">
        <v>37.33423570944</v>
      </c>
      <c r="O24" s="9"/>
      <c r="P24" s="115" t="s">
        <v>315</v>
      </c>
      <c r="Q24" s="116"/>
      <c r="S24" s="106"/>
      <c r="T24" s="106"/>
    </row>
    <row r="25" spans="1:20" ht="27.6">
      <c r="A25" s="255">
        <v>14</v>
      </c>
      <c r="B25" s="328" t="s">
        <v>329</v>
      </c>
      <c r="C25" s="329" t="s">
        <v>15</v>
      </c>
      <c r="D25" s="330">
        <v>1</v>
      </c>
      <c r="E25" s="331" t="s">
        <v>10</v>
      </c>
      <c r="F25" s="313">
        <f t="shared" si="1"/>
        <v>81.33820416</v>
      </c>
      <c r="G25" s="315">
        <f t="shared" si="2"/>
        <v>406.69102080000005</v>
      </c>
      <c r="H25" s="135">
        <f t="shared" si="0"/>
        <v>37.33423570944</v>
      </c>
      <c r="I25" s="315">
        <f t="shared" si="5"/>
        <v>186.67117854720001</v>
      </c>
      <c r="J25" s="139">
        <f t="shared" si="3"/>
        <v>593.3621993472001</v>
      </c>
      <c r="K25" s="145">
        <f t="shared" si="4"/>
        <v>118.67243986944001</v>
      </c>
      <c r="L25" s="28"/>
      <c r="M25" s="135">
        <v>81.33820416</v>
      </c>
      <c r="N25" s="135">
        <v>37.33423570944</v>
      </c>
      <c r="O25" s="9"/>
      <c r="P25" s="115" t="s">
        <v>315</v>
      </c>
      <c r="Q25" s="116"/>
      <c r="S25" s="106"/>
      <c r="T25" s="106"/>
    </row>
    <row r="26" spans="1:20" ht="27.6">
      <c r="A26" s="255">
        <v>15</v>
      </c>
      <c r="B26" s="328" t="s">
        <v>330</v>
      </c>
      <c r="C26" s="329" t="s">
        <v>314</v>
      </c>
      <c r="D26" s="330">
        <v>1</v>
      </c>
      <c r="E26" s="331" t="s">
        <v>0</v>
      </c>
      <c r="F26" s="313">
        <f t="shared" si="1"/>
        <v>414.6926218444801</v>
      </c>
      <c r="G26" s="315">
        <f t="shared" si="2"/>
        <v>414.6926218444801</v>
      </c>
      <c r="H26" s="135">
        <f t="shared" si="0"/>
        <v>190.34391342661633</v>
      </c>
      <c r="I26" s="315">
        <f t="shared" si="5"/>
        <v>190.34391342661633</v>
      </c>
      <c r="J26" s="139">
        <f t="shared" si="3"/>
        <v>605.0365352710965</v>
      </c>
      <c r="K26" s="145">
        <f t="shared" si="4"/>
        <v>605.0365352710965</v>
      </c>
      <c r="L26" s="28"/>
      <c r="M26" s="135">
        <v>414.6926218444801</v>
      </c>
      <c r="N26" s="135">
        <v>190.34391342661633</v>
      </c>
      <c r="O26" s="9"/>
      <c r="P26" s="115" t="s">
        <v>315</v>
      </c>
      <c r="Q26" s="116"/>
      <c r="S26" s="106"/>
      <c r="T26" s="106"/>
    </row>
    <row r="27" spans="1:20" ht="28.8">
      <c r="A27" s="255">
        <v>16</v>
      </c>
      <c r="B27" s="332" t="s">
        <v>324</v>
      </c>
      <c r="C27" s="329" t="s">
        <v>15</v>
      </c>
      <c r="D27" s="330">
        <v>1</v>
      </c>
      <c r="E27" s="331" t="s">
        <v>0</v>
      </c>
      <c r="F27" s="313">
        <f t="shared" si="1"/>
        <v>318.9409902276924</v>
      </c>
      <c r="G27" s="315">
        <f t="shared" si="2"/>
        <v>318.9409902276924</v>
      </c>
      <c r="H27" s="135">
        <f t="shared" si="0"/>
        <v>146.3939145145108</v>
      </c>
      <c r="I27" s="315">
        <f t="shared" si="5"/>
        <v>146.3939145145108</v>
      </c>
      <c r="J27" s="139">
        <f t="shared" si="3"/>
        <v>465.3349047422032</v>
      </c>
      <c r="K27" s="145">
        <f t="shared" si="4"/>
        <v>465.3349047422032</v>
      </c>
      <c r="L27" s="28"/>
      <c r="M27" s="135">
        <v>318.9409902276924</v>
      </c>
      <c r="N27" s="135">
        <v>146.3939145145108</v>
      </c>
      <c r="O27" s="9"/>
      <c r="P27" s="115" t="s">
        <v>315</v>
      </c>
      <c r="Q27" s="116"/>
      <c r="S27" s="106"/>
      <c r="T27" s="106"/>
    </row>
    <row r="28" spans="1:20" ht="28.8">
      <c r="A28" s="255">
        <v>17</v>
      </c>
      <c r="B28" s="332" t="s">
        <v>331</v>
      </c>
      <c r="C28" s="329" t="s">
        <v>15</v>
      </c>
      <c r="D28" s="330">
        <v>1</v>
      </c>
      <c r="E28" s="331" t="s">
        <v>0</v>
      </c>
      <c r="F28" s="313">
        <f t="shared" si="1"/>
        <v>42.55027200000001</v>
      </c>
      <c r="G28" s="315">
        <f t="shared" si="2"/>
        <v>42.55027200000001</v>
      </c>
      <c r="H28" s="135">
        <f t="shared" si="0"/>
        <v>19.530574848</v>
      </c>
      <c r="I28" s="315">
        <f t="shared" si="5"/>
        <v>19.530574848</v>
      </c>
      <c r="J28" s="139">
        <f t="shared" si="3"/>
        <v>62.08084684800001</v>
      </c>
      <c r="K28" s="145">
        <f t="shared" si="4"/>
        <v>62.08084684800001</v>
      </c>
      <c r="L28" s="28"/>
      <c r="M28" s="135">
        <v>42.55027200000001</v>
      </c>
      <c r="N28" s="135">
        <v>19.530574848</v>
      </c>
      <c r="O28" s="9"/>
      <c r="P28" s="115" t="s">
        <v>315</v>
      </c>
      <c r="Q28" s="116"/>
      <c r="S28" s="106"/>
      <c r="T28" s="106"/>
    </row>
    <row r="29" spans="1:20" ht="28.8">
      <c r="A29" s="255">
        <v>18</v>
      </c>
      <c r="B29" s="332" t="s">
        <v>332</v>
      </c>
      <c r="C29" s="329" t="s">
        <v>15</v>
      </c>
      <c r="D29" s="330">
        <v>1</v>
      </c>
      <c r="E29" s="331" t="s">
        <v>0</v>
      </c>
      <c r="F29" s="313">
        <f t="shared" si="1"/>
        <v>33.051397513846155</v>
      </c>
      <c r="G29" s="315">
        <f t="shared" si="2"/>
        <v>33.051397513846155</v>
      </c>
      <c r="H29" s="135">
        <f t="shared" si="0"/>
        <v>15.170591458855386</v>
      </c>
      <c r="I29" s="315">
        <f t="shared" si="5"/>
        <v>15.170591458855386</v>
      </c>
      <c r="J29" s="139">
        <f t="shared" si="3"/>
        <v>48.22198897270154</v>
      </c>
      <c r="K29" s="145">
        <f t="shared" si="4"/>
        <v>48.22198897270154</v>
      </c>
      <c r="L29" s="28"/>
      <c r="M29" s="135">
        <v>33.051397513846155</v>
      </c>
      <c r="N29" s="135">
        <v>15.170591458855386</v>
      </c>
      <c r="O29" s="9"/>
      <c r="P29" s="115" t="s">
        <v>315</v>
      </c>
      <c r="Q29" s="116"/>
      <c r="S29" s="106"/>
      <c r="T29" s="106"/>
    </row>
    <row r="30" spans="1:20" ht="28.8">
      <c r="A30" s="255">
        <v>19</v>
      </c>
      <c r="B30" s="332" t="s">
        <v>333</v>
      </c>
      <c r="C30" s="329" t="s">
        <v>15</v>
      </c>
      <c r="D30" s="330">
        <v>1</v>
      </c>
      <c r="E30" s="331" t="s">
        <v>240</v>
      </c>
      <c r="F30" s="313">
        <f t="shared" si="1"/>
        <v>30.208970436923074</v>
      </c>
      <c r="G30" s="315">
        <f t="shared" si="2"/>
        <v>60.41794087384615</v>
      </c>
      <c r="H30" s="135">
        <f t="shared" si="0"/>
        <v>13.865917430547691</v>
      </c>
      <c r="I30" s="315">
        <f t="shared" si="5"/>
        <v>27.731834861095383</v>
      </c>
      <c r="J30" s="139">
        <f t="shared" si="3"/>
        <v>88.14977573494153</v>
      </c>
      <c r="K30" s="145">
        <f t="shared" si="4"/>
        <v>44.074887867470764</v>
      </c>
      <c r="L30" s="28"/>
      <c r="M30" s="135">
        <v>30.208970436923074</v>
      </c>
      <c r="N30" s="135">
        <v>13.865917430547691</v>
      </c>
      <c r="O30" s="9"/>
      <c r="P30" s="115" t="s">
        <v>315</v>
      </c>
      <c r="Q30" s="116"/>
      <c r="S30" s="106"/>
      <c r="T30" s="106"/>
    </row>
    <row r="31" spans="1:20" ht="28.8">
      <c r="A31" s="255">
        <v>20</v>
      </c>
      <c r="B31" s="332" t="s">
        <v>334</v>
      </c>
      <c r="C31" s="329" t="s">
        <v>15</v>
      </c>
      <c r="D31" s="330">
        <v>1</v>
      </c>
      <c r="E31" s="331" t="s">
        <v>10</v>
      </c>
      <c r="F31" s="313">
        <f t="shared" si="1"/>
        <v>26.136547643076927</v>
      </c>
      <c r="G31" s="315">
        <f t="shared" si="2"/>
        <v>130.68273821538463</v>
      </c>
      <c r="H31" s="135">
        <f t="shared" si="0"/>
        <v>11.996675368172308</v>
      </c>
      <c r="I31" s="315">
        <f t="shared" si="5"/>
        <v>59.98337684086154</v>
      </c>
      <c r="J31" s="139">
        <f t="shared" si="3"/>
        <v>190.66611505624616</v>
      </c>
      <c r="K31" s="145">
        <f t="shared" si="4"/>
        <v>38.13322301124923</v>
      </c>
      <c r="L31" s="28"/>
      <c r="M31" s="135">
        <v>26.136547643076927</v>
      </c>
      <c r="N31" s="135">
        <v>11.996675368172308</v>
      </c>
      <c r="O31" s="9"/>
      <c r="P31" s="115" t="s">
        <v>315</v>
      </c>
      <c r="Q31" s="116"/>
      <c r="S31" s="106"/>
      <c r="T31" s="106"/>
    </row>
    <row r="32" spans="1:20" ht="28.8">
      <c r="A32" s="255">
        <v>21</v>
      </c>
      <c r="B32" s="332" t="s">
        <v>335</v>
      </c>
      <c r="C32" s="329" t="s">
        <v>15</v>
      </c>
      <c r="D32" s="330">
        <v>1</v>
      </c>
      <c r="E32" s="331" t="s">
        <v>240</v>
      </c>
      <c r="F32" s="313">
        <f t="shared" si="1"/>
        <v>25.619742720000005</v>
      </c>
      <c r="G32" s="315">
        <f t="shared" si="2"/>
        <v>51.23948544000001</v>
      </c>
      <c r="H32" s="135">
        <f t="shared" si="0"/>
        <v>11.75946190848</v>
      </c>
      <c r="I32" s="315">
        <f t="shared" si="5"/>
        <v>23.51892381696</v>
      </c>
      <c r="J32" s="139">
        <f t="shared" si="3"/>
        <v>74.75840925696001</v>
      </c>
      <c r="K32" s="145">
        <f t="shared" si="4"/>
        <v>37.379204628480004</v>
      </c>
      <c r="L32" s="28"/>
      <c r="M32" s="135">
        <v>25.619742720000005</v>
      </c>
      <c r="N32" s="135">
        <v>11.75946190848</v>
      </c>
      <c r="O32" s="9"/>
      <c r="P32" s="115" t="s">
        <v>315</v>
      </c>
      <c r="Q32" s="116"/>
      <c r="S32" s="106"/>
      <c r="T32" s="106"/>
    </row>
    <row r="33" spans="1:20" ht="28.8">
      <c r="A33" s="255">
        <v>22</v>
      </c>
      <c r="B33" s="332" t="s">
        <v>336</v>
      </c>
      <c r="C33" s="329" t="s">
        <v>15</v>
      </c>
      <c r="D33" s="330">
        <v>1</v>
      </c>
      <c r="E33" s="331" t="s">
        <v>2</v>
      </c>
      <c r="F33" s="313">
        <f t="shared" si="1"/>
        <v>2.236042633846154</v>
      </c>
      <c r="G33" s="315">
        <f t="shared" si="2"/>
        <v>8.944170535384616</v>
      </c>
      <c r="H33" s="135">
        <f t="shared" si="0"/>
        <v>1.026343568935385</v>
      </c>
      <c r="I33" s="315">
        <f t="shared" si="5"/>
        <v>4.10537427574154</v>
      </c>
      <c r="J33" s="139">
        <f t="shared" si="3"/>
        <v>13.049544811126157</v>
      </c>
      <c r="K33" s="145">
        <f t="shared" si="4"/>
        <v>3.2623862027815393</v>
      </c>
      <c r="L33" s="28"/>
      <c r="M33" s="135">
        <v>2.236042633846154</v>
      </c>
      <c r="N33" s="135">
        <v>1.026343568935385</v>
      </c>
      <c r="O33" s="9"/>
      <c r="P33" s="115" t="s">
        <v>315</v>
      </c>
      <c r="Q33" s="116"/>
      <c r="S33" s="106"/>
      <c r="T33" s="106"/>
    </row>
    <row r="34" spans="1:20" ht="28.8">
      <c r="A34" s="255">
        <v>23</v>
      </c>
      <c r="B34" s="332" t="s">
        <v>337</v>
      </c>
      <c r="C34" s="329" t="s">
        <v>15</v>
      </c>
      <c r="D34" s="330">
        <v>1</v>
      </c>
      <c r="E34" s="331" t="s">
        <v>1</v>
      </c>
      <c r="F34" s="313">
        <f t="shared" si="1"/>
        <v>2.708057796923077</v>
      </c>
      <c r="G34" s="315">
        <f t="shared" si="2"/>
        <v>8.124173390769231</v>
      </c>
      <c r="H34" s="135">
        <f t="shared" si="0"/>
        <v>1.2429985287876923</v>
      </c>
      <c r="I34" s="315">
        <f t="shared" si="5"/>
        <v>3.728995586363077</v>
      </c>
      <c r="J34" s="139">
        <f t="shared" si="3"/>
        <v>11.853168977132308</v>
      </c>
      <c r="K34" s="145">
        <f t="shared" si="4"/>
        <v>3.9510563257107694</v>
      </c>
      <c r="L34" s="28"/>
      <c r="M34" s="135">
        <v>2.708057796923077</v>
      </c>
      <c r="N34" s="135">
        <v>1.2429985287876923</v>
      </c>
      <c r="O34" s="9"/>
      <c r="P34" s="115" t="s">
        <v>315</v>
      </c>
      <c r="Q34" s="116"/>
      <c r="S34" s="106"/>
      <c r="T34" s="106"/>
    </row>
    <row r="35" spans="1:20" ht="28.8">
      <c r="A35" s="255">
        <v>24</v>
      </c>
      <c r="B35" s="332" t="s">
        <v>338</v>
      </c>
      <c r="C35" s="329" t="s">
        <v>314</v>
      </c>
      <c r="D35" s="330">
        <v>1</v>
      </c>
      <c r="E35" s="331" t="s">
        <v>0</v>
      </c>
      <c r="F35" s="313">
        <f t="shared" si="1"/>
        <v>40.024129536000004</v>
      </c>
      <c r="G35" s="315">
        <f t="shared" si="2"/>
        <v>40.024129536000004</v>
      </c>
      <c r="H35" s="135">
        <f t="shared" si="0"/>
        <v>18.371075457024002</v>
      </c>
      <c r="I35" s="315">
        <f t="shared" si="5"/>
        <v>18.371075457024002</v>
      </c>
      <c r="J35" s="139">
        <f t="shared" si="3"/>
        <v>58.39520499302401</v>
      </c>
      <c r="K35" s="145">
        <f t="shared" si="4"/>
        <v>58.39520499302401</v>
      </c>
      <c r="L35" s="28"/>
      <c r="M35" s="135">
        <v>40.024129536000004</v>
      </c>
      <c r="N35" s="135">
        <v>18.371075457024002</v>
      </c>
      <c r="O35" s="9"/>
      <c r="P35" s="115" t="s">
        <v>315</v>
      </c>
      <c r="Q35" s="116"/>
      <c r="S35" s="106"/>
      <c r="T35" s="106"/>
    </row>
    <row r="36" spans="1:20" ht="28.8">
      <c r="A36" s="255">
        <v>25</v>
      </c>
      <c r="B36" s="332" t="s">
        <v>339</v>
      </c>
      <c r="C36" s="329" t="s">
        <v>15</v>
      </c>
      <c r="D36" s="330">
        <v>1</v>
      </c>
      <c r="E36" s="331" t="s">
        <v>0</v>
      </c>
      <c r="F36" s="313">
        <f t="shared" si="1"/>
        <v>48.44529348923077</v>
      </c>
      <c r="G36" s="315">
        <f t="shared" si="2"/>
        <v>48.44529348923077</v>
      </c>
      <c r="H36" s="135">
        <f t="shared" si="0"/>
        <v>22.236389711556924</v>
      </c>
      <c r="I36" s="315">
        <f t="shared" si="5"/>
        <v>22.236389711556924</v>
      </c>
      <c r="J36" s="139">
        <f t="shared" si="3"/>
        <v>70.68168320078769</v>
      </c>
      <c r="K36" s="145">
        <f t="shared" si="4"/>
        <v>70.68168320078769</v>
      </c>
      <c r="L36" s="28"/>
      <c r="M36" s="135">
        <v>48.44529348923077</v>
      </c>
      <c r="N36" s="135">
        <v>22.236389711556924</v>
      </c>
      <c r="O36" s="9"/>
      <c r="P36" s="115" t="s">
        <v>315</v>
      </c>
      <c r="Q36" s="116"/>
      <c r="S36" s="106"/>
      <c r="T36" s="106"/>
    </row>
    <row r="37" spans="1:20" ht="28.8">
      <c r="A37" s="255">
        <v>26</v>
      </c>
      <c r="B37" s="332" t="s">
        <v>333</v>
      </c>
      <c r="C37" s="329" t="s">
        <v>15</v>
      </c>
      <c r="D37" s="330">
        <v>1</v>
      </c>
      <c r="E37" s="331" t="s">
        <v>0</v>
      </c>
      <c r="F37" s="313">
        <f t="shared" si="1"/>
        <v>30.208970436923074</v>
      </c>
      <c r="G37" s="315">
        <f t="shared" si="2"/>
        <v>30.208970436923074</v>
      </c>
      <c r="H37" s="135">
        <f t="shared" si="0"/>
        <v>13.865917430547691</v>
      </c>
      <c r="I37" s="315">
        <f t="shared" si="5"/>
        <v>13.865917430547691</v>
      </c>
      <c r="J37" s="139">
        <f t="shared" si="3"/>
        <v>44.074887867470764</v>
      </c>
      <c r="K37" s="145">
        <f t="shared" si="4"/>
        <v>44.074887867470764</v>
      </c>
      <c r="L37" s="28"/>
      <c r="M37" s="135">
        <v>30.208970436923074</v>
      </c>
      <c r="N37" s="135">
        <v>13.865917430547691</v>
      </c>
      <c r="O37" s="9"/>
      <c r="P37" s="115" t="s">
        <v>315</v>
      </c>
      <c r="Q37" s="116"/>
      <c r="S37" s="106"/>
      <c r="T37" s="106"/>
    </row>
    <row r="38" spans="1:20" ht="28.8">
      <c r="A38" s="255">
        <v>27</v>
      </c>
      <c r="B38" s="332" t="s">
        <v>340</v>
      </c>
      <c r="C38" s="329" t="s">
        <v>15</v>
      </c>
      <c r="D38" s="330">
        <v>1</v>
      </c>
      <c r="E38" s="331" t="s">
        <v>0</v>
      </c>
      <c r="F38" s="313">
        <f t="shared" si="1"/>
        <v>30.208970436923074</v>
      </c>
      <c r="G38" s="315">
        <f t="shared" si="2"/>
        <v>30.208970436923074</v>
      </c>
      <c r="H38" s="135">
        <f t="shared" si="0"/>
        <v>13.865917430547691</v>
      </c>
      <c r="I38" s="315">
        <f t="shared" si="5"/>
        <v>13.865917430547691</v>
      </c>
      <c r="J38" s="139">
        <f t="shared" si="3"/>
        <v>44.074887867470764</v>
      </c>
      <c r="K38" s="145">
        <f t="shared" si="4"/>
        <v>44.074887867470764</v>
      </c>
      <c r="L38" s="28"/>
      <c r="M38" s="135">
        <v>30.208970436923074</v>
      </c>
      <c r="N38" s="135">
        <v>13.865917430547691</v>
      </c>
      <c r="O38" s="9"/>
      <c r="P38" s="115" t="s">
        <v>315</v>
      </c>
      <c r="Q38" s="116"/>
      <c r="S38" s="106"/>
      <c r="T38" s="106"/>
    </row>
    <row r="39" spans="1:20" ht="28.8">
      <c r="A39" s="255">
        <v>28</v>
      </c>
      <c r="B39" s="332" t="s">
        <v>341</v>
      </c>
      <c r="C39" s="329" t="s">
        <v>15</v>
      </c>
      <c r="D39" s="330">
        <v>1</v>
      </c>
      <c r="E39" s="331" t="s">
        <v>0</v>
      </c>
      <c r="F39" s="313">
        <f t="shared" si="1"/>
        <v>26.136547643076927</v>
      </c>
      <c r="G39" s="315">
        <f t="shared" si="2"/>
        <v>26.136547643076927</v>
      </c>
      <c r="H39" s="135">
        <f t="shared" si="0"/>
        <v>11.996675368172308</v>
      </c>
      <c r="I39" s="315">
        <f t="shared" si="5"/>
        <v>11.996675368172308</v>
      </c>
      <c r="J39" s="139">
        <f t="shared" si="3"/>
        <v>38.133223011249235</v>
      </c>
      <c r="K39" s="145">
        <f t="shared" si="4"/>
        <v>38.133223011249235</v>
      </c>
      <c r="L39" s="28"/>
      <c r="M39" s="135">
        <v>26.136547643076927</v>
      </c>
      <c r="N39" s="135">
        <v>11.996675368172308</v>
      </c>
      <c r="O39" s="9"/>
      <c r="P39" s="115" t="s">
        <v>315</v>
      </c>
      <c r="Q39" s="116"/>
      <c r="S39" s="106"/>
      <c r="T39" s="106"/>
    </row>
    <row r="40" spans="1:20" ht="28.8">
      <c r="A40" s="255">
        <v>29</v>
      </c>
      <c r="B40" s="332" t="s">
        <v>342</v>
      </c>
      <c r="C40" s="329" t="s">
        <v>15</v>
      </c>
      <c r="D40" s="330">
        <v>1</v>
      </c>
      <c r="E40" s="331" t="s">
        <v>5</v>
      </c>
      <c r="F40" s="313">
        <f t="shared" si="1"/>
        <v>25.619742720000005</v>
      </c>
      <c r="G40" s="315">
        <f t="shared" si="2"/>
        <v>204.95794176000004</v>
      </c>
      <c r="H40" s="135">
        <f t="shared" si="0"/>
        <v>11.75946190848</v>
      </c>
      <c r="I40" s="315">
        <f t="shared" si="5"/>
        <v>94.07569526784</v>
      </c>
      <c r="J40" s="139">
        <f t="shared" si="3"/>
        <v>299.03363702784003</v>
      </c>
      <c r="K40" s="145">
        <f t="shared" si="4"/>
        <v>37.379204628480004</v>
      </c>
      <c r="L40" s="28"/>
      <c r="M40" s="135">
        <v>25.619742720000005</v>
      </c>
      <c r="N40" s="135">
        <v>11.75946190848</v>
      </c>
      <c r="O40" s="9"/>
      <c r="P40" s="115" t="s">
        <v>315</v>
      </c>
      <c r="Q40" s="116"/>
      <c r="S40" s="106"/>
      <c r="T40" s="106"/>
    </row>
    <row r="41" spans="1:20" ht="33" customHeight="1">
      <c r="A41" s="255">
        <v>30</v>
      </c>
      <c r="B41" s="332" t="s">
        <v>343</v>
      </c>
      <c r="C41" s="329" t="s">
        <v>15</v>
      </c>
      <c r="D41" s="330">
        <v>1</v>
      </c>
      <c r="E41" s="331" t="s">
        <v>240</v>
      </c>
      <c r="F41" s="313">
        <f t="shared" si="1"/>
        <v>2.236042633846154</v>
      </c>
      <c r="G41" s="315">
        <f t="shared" si="2"/>
        <v>4.472085267692308</v>
      </c>
      <c r="H41" s="135">
        <f t="shared" si="0"/>
        <v>1.026343568935385</v>
      </c>
      <c r="I41" s="315">
        <f t="shared" si="5"/>
        <v>2.05268713787077</v>
      </c>
      <c r="J41" s="139">
        <f t="shared" si="3"/>
        <v>6.524772405563079</v>
      </c>
      <c r="K41" s="145">
        <f t="shared" si="4"/>
        <v>3.2623862027815393</v>
      </c>
      <c r="L41" s="28"/>
      <c r="M41" s="135">
        <v>2.236042633846154</v>
      </c>
      <c r="N41" s="135">
        <v>1.026343568935385</v>
      </c>
      <c r="O41" s="9"/>
      <c r="P41" s="115" t="s">
        <v>315</v>
      </c>
      <c r="Q41" s="116"/>
      <c r="S41" s="106"/>
      <c r="T41" s="106"/>
    </row>
    <row r="42" spans="1:20" ht="28.8">
      <c r="A42" s="255">
        <v>31</v>
      </c>
      <c r="B42" s="332" t="s">
        <v>344</v>
      </c>
      <c r="C42" s="329" t="s">
        <v>314</v>
      </c>
      <c r="D42" s="330">
        <v>1</v>
      </c>
      <c r="E42" s="331" t="s">
        <v>0</v>
      </c>
      <c r="F42" s="313">
        <f t="shared" si="1"/>
        <v>32.463618048</v>
      </c>
      <c r="G42" s="315">
        <f t="shared" si="2"/>
        <v>32.463618048</v>
      </c>
      <c r="H42" s="135">
        <f t="shared" si="0"/>
        <v>14.900800684032001</v>
      </c>
      <c r="I42" s="315">
        <f t="shared" si="5"/>
        <v>14.900800684032001</v>
      </c>
      <c r="J42" s="139">
        <f t="shared" si="3"/>
        <v>47.364418732032</v>
      </c>
      <c r="K42" s="145">
        <f t="shared" si="4"/>
        <v>47.364418732032</v>
      </c>
      <c r="L42" s="28"/>
      <c r="M42" s="135">
        <v>32.463618048</v>
      </c>
      <c r="N42" s="135">
        <v>14.900800684032001</v>
      </c>
      <c r="O42" s="9"/>
      <c r="P42" s="115" t="s">
        <v>315</v>
      </c>
      <c r="Q42" s="116"/>
      <c r="S42" s="106"/>
      <c r="T42" s="106"/>
    </row>
    <row r="43" spans="1:20" ht="28.8">
      <c r="A43" s="255">
        <v>32</v>
      </c>
      <c r="B43" s="332" t="s">
        <v>345</v>
      </c>
      <c r="C43" s="329" t="s">
        <v>15</v>
      </c>
      <c r="D43" s="330">
        <v>1</v>
      </c>
      <c r="E43" s="331" t="s">
        <v>0</v>
      </c>
      <c r="F43" s="313">
        <f t="shared" si="1"/>
        <v>11.287019520000003</v>
      </c>
      <c r="G43" s="315">
        <f t="shared" si="2"/>
        <v>11.287019520000003</v>
      </c>
      <c r="H43" s="135">
        <f t="shared" si="0"/>
        <v>5.180741959680001</v>
      </c>
      <c r="I43" s="315">
        <f t="shared" si="5"/>
        <v>5.180741959680001</v>
      </c>
      <c r="J43" s="139">
        <f t="shared" si="3"/>
        <v>16.467761479680004</v>
      </c>
      <c r="K43" s="145">
        <f t="shared" si="4"/>
        <v>16.467761479680004</v>
      </c>
      <c r="L43" s="28"/>
      <c r="M43" s="135">
        <v>11.287019520000003</v>
      </c>
      <c r="N43" s="135">
        <v>5.180741959680001</v>
      </c>
      <c r="O43" s="9"/>
      <c r="P43" s="115" t="s">
        <v>315</v>
      </c>
      <c r="Q43" s="116"/>
      <c r="S43" s="106"/>
      <c r="T43" s="106"/>
    </row>
    <row r="44" spans="1:20" ht="28.8">
      <c r="A44" s="255">
        <v>33</v>
      </c>
      <c r="B44" s="332" t="s">
        <v>346</v>
      </c>
      <c r="C44" s="329" t="s">
        <v>15</v>
      </c>
      <c r="D44" s="330">
        <v>1</v>
      </c>
      <c r="E44" s="331" t="s">
        <v>240</v>
      </c>
      <c r="F44" s="313">
        <f t="shared" si="1"/>
        <v>25.619742720000005</v>
      </c>
      <c r="G44" s="315">
        <f t="shared" si="2"/>
        <v>51.23948544000001</v>
      </c>
      <c r="H44" s="135">
        <f t="shared" si="0"/>
        <v>11.75946190848</v>
      </c>
      <c r="I44" s="315">
        <f t="shared" si="5"/>
        <v>23.51892381696</v>
      </c>
      <c r="J44" s="139">
        <f t="shared" si="3"/>
        <v>74.75840925696001</v>
      </c>
      <c r="K44" s="145">
        <f t="shared" si="4"/>
        <v>37.379204628480004</v>
      </c>
      <c r="L44" s="28"/>
      <c r="M44" s="135">
        <v>25.619742720000005</v>
      </c>
      <c r="N44" s="135">
        <v>11.75946190848</v>
      </c>
      <c r="O44" s="9"/>
      <c r="P44" s="115" t="s">
        <v>315</v>
      </c>
      <c r="Q44" s="116"/>
      <c r="S44" s="106"/>
      <c r="T44" s="106"/>
    </row>
    <row r="45" spans="1:20" ht="32.25" customHeight="1">
      <c r="A45" s="255">
        <v>34</v>
      </c>
      <c r="B45" s="332" t="s">
        <v>347</v>
      </c>
      <c r="C45" s="329" t="s">
        <v>15</v>
      </c>
      <c r="D45" s="330">
        <v>1</v>
      </c>
      <c r="E45" s="331" t="s">
        <v>1</v>
      </c>
      <c r="F45" s="313">
        <f t="shared" si="1"/>
        <v>2.236042633846154</v>
      </c>
      <c r="G45" s="315">
        <f t="shared" si="2"/>
        <v>6.708127901538463</v>
      </c>
      <c r="H45" s="135">
        <f t="shared" si="0"/>
        <v>1.026343568935385</v>
      </c>
      <c r="I45" s="315">
        <f t="shared" si="5"/>
        <v>3.0790307068061553</v>
      </c>
      <c r="J45" s="139">
        <f t="shared" si="3"/>
        <v>9.787158608344619</v>
      </c>
      <c r="K45" s="145">
        <f t="shared" si="4"/>
        <v>3.26238620278154</v>
      </c>
      <c r="L45" s="28"/>
      <c r="M45" s="135">
        <v>2.236042633846154</v>
      </c>
      <c r="N45" s="135">
        <v>1.026343568935385</v>
      </c>
      <c r="O45" s="9"/>
      <c r="P45" s="115" t="s">
        <v>315</v>
      </c>
      <c r="Q45" s="116"/>
      <c r="S45" s="106"/>
      <c r="T45" s="106"/>
    </row>
    <row r="46" spans="1:20" ht="28.8">
      <c r="A46" s="255">
        <v>35</v>
      </c>
      <c r="B46" s="332" t="s">
        <v>348</v>
      </c>
      <c r="C46" s="329" t="s">
        <v>314</v>
      </c>
      <c r="D46" s="330">
        <v>1</v>
      </c>
      <c r="E46" s="331" t="s">
        <v>0</v>
      </c>
      <c r="F46" s="313">
        <f t="shared" si="1"/>
        <v>32.463618048</v>
      </c>
      <c r="G46" s="315">
        <f t="shared" si="2"/>
        <v>32.463618048</v>
      </c>
      <c r="H46" s="135">
        <f t="shared" si="0"/>
        <v>14.900800684032001</v>
      </c>
      <c r="I46" s="315">
        <f t="shared" si="5"/>
        <v>14.900800684032001</v>
      </c>
      <c r="J46" s="139">
        <f t="shared" si="3"/>
        <v>47.364418732032</v>
      </c>
      <c r="K46" s="145">
        <f t="shared" si="4"/>
        <v>47.364418732032</v>
      </c>
      <c r="L46" s="28"/>
      <c r="M46" s="135">
        <v>32.463618048</v>
      </c>
      <c r="N46" s="135">
        <v>14.900800684032001</v>
      </c>
      <c r="O46" s="9"/>
      <c r="P46" s="115" t="s">
        <v>315</v>
      </c>
      <c r="Q46" s="116"/>
      <c r="S46" s="106"/>
      <c r="T46" s="106"/>
    </row>
    <row r="47" spans="1:20" ht="28.8">
      <c r="A47" s="255">
        <v>36</v>
      </c>
      <c r="B47" s="332" t="s">
        <v>345</v>
      </c>
      <c r="C47" s="329" t="s">
        <v>15</v>
      </c>
      <c r="D47" s="330">
        <v>1</v>
      </c>
      <c r="E47" s="331" t="s">
        <v>0</v>
      </c>
      <c r="F47" s="313">
        <f t="shared" si="1"/>
        <v>11.287019520000003</v>
      </c>
      <c r="G47" s="315">
        <f t="shared" si="2"/>
        <v>11.287019520000003</v>
      </c>
      <c r="H47" s="135">
        <f t="shared" si="0"/>
        <v>5.180741959680001</v>
      </c>
      <c r="I47" s="315">
        <f t="shared" si="5"/>
        <v>5.180741959680001</v>
      </c>
      <c r="J47" s="139">
        <f t="shared" si="3"/>
        <v>16.467761479680004</v>
      </c>
      <c r="K47" s="145">
        <f t="shared" si="4"/>
        <v>16.467761479680004</v>
      </c>
      <c r="L47" s="28"/>
      <c r="M47" s="135">
        <v>11.287019520000003</v>
      </c>
      <c r="N47" s="135">
        <v>5.180741959680001</v>
      </c>
      <c r="O47" s="9"/>
      <c r="P47" s="115" t="s">
        <v>315</v>
      </c>
      <c r="Q47" s="116"/>
      <c r="S47" s="106"/>
      <c r="T47" s="106"/>
    </row>
    <row r="48" spans="1:20" ht="28.8">
      <c r="A48" s="255">
        <v>37</v>
      </c>
      <c r="B48" s="332" t="s">
        <v>346</v>
      </c>
      <c r="C48" s="329" t="s">
        <v>15</v>
      </c>
      <c r="D48" s="330">
        <v>1</v>
      </c>
      <c r="E48" s="331" t="s">
        <v>1</v>
      </c>
      <c r="F48" s="313">
        <f t="shared" si="1"/>
        <v>25.619742720000005</v>
      </c>
      <c r="G48" s="315">
        <f t="shared" si="2"/>
        <v>76.85922816000001</v>
      </c>
      <c r="H48" s="135">
        <f t="shared" si="0"/>
        <v>11.75946190848</v>
      </c>
      <c r="I48" s="315">
        <f t="shared" si="5"/>
        <v>35.27838572544</v>
      </c>
      <c r="J48" s="139">
        <f t="shared" si="3"/>
        <v>112.13761388544002</v>
      </c>
      <c r="K48" s="145">
        <f t="shared" si="4"/>
        <v>37.379204628480004</v>
      </c>
      <c r="L48" s="28"/>
      <c r="M48" s="135">
        <v>25.619742720000005</v>
      </c>
      <c r="N48" s="135">
        <v>11.75946190848</v>
      </c>
      <c r="O48" s="9"/>
      <c r="P48" s="115" t="s">
        <v>315</v>
      </c>
      <c r="Q48" s="116"/>
      <c r="S48" s="106"/>
      <c r="T48" s="106"/>
    </row>
    <row r="49" spans="1:20" ht="28.5" customHeight="1">
      <c r="A49" s="255">
        <v>38</v>
      </c>
      <c r="B49" s="332" t="s">
        <v>347</v>
      </c>
      <c r="C49" s="329" t="s">
        <v>15</v>
      </c>
      <c r="D49" s="330">
        <v>1</v>
      </c>
      <c r="E49" s="331" t="s">
        <v>240</v>
      </c>
      <c r="F49" s="313">
        <f t="shared" si="1"/>
        <v>2.236042633846154</v>
      </c>
      <c r="G49" s="315">
        <f t="shared" si="2"/>
        <v>4.472085267692308</v>
      </c>
      <c r="H49" s="135">
        <f t="shared" si="0"/>
        <v>1.026343568935385</v>
      </c>
      <c r="I49" s="315">
        <f t="shared" si="5"/>
        <v>2.05268713787077</v>
      </c>
      <c r="J49" s="139">
        <f t="shared" si="3"/>
        <v>6.524772405563079</v>
      </c>
      <c r="K49" s="145">
        <f t="shared" si="4"/>
        <v>3.2623862027815393</v>
      </c>
      <c r="L49" s="28"/>
      <c r="M49" s="135">
        <v>2.236042633846154</v>
      </c>
      <c r="N49" s="135">
        <v>1.026343568935385</v>
      </c>
      <c r="O49" s="9"/>
      <c r="P49" s="115" t="s">
        <v>315</v>
      </c>
      <c r="Q49" s="116"/>
      <c r="S49" s="106"/>
      <c r="T49" s="106"/>
    </row>
    <row r="50" spans="1:20" ht="28.8">
      <c r="A50" s="255">
        <v>39</v>
      </c>
      <c r="B50" s="332" t="s">
        <v>349</v>
      </c>
      <c r="C50" s="329" t="s">
        <v>314</v>
      </c>
      <c r="D50" s="330">
        <v>1</v>
      </c>
      <c r="E50" s="331" t="s">
        <v>0</v>
      </c>
      <c r="F50" s="313">
        <f t="shared" si="1"/>
        <v>40.024129536000004</v>
      </c>
      <c r="G50" s="315">
        <f t="shared" si="2"/>
        <v>40.024129536000004</v>
      </c>
      <c r="H50" s="135">
        <f t="shared" si="0"/>
        <v>18.371075457024002</v>
      </c>
      <c r="I50" s="315">
        <f t="shared" si="5"/>
        <v>18.371075457024002</v>
      </c>
      <c r="J50" s="139">
        <f t="shared" si="3"/>
        <v>58.39520499302401</v>
      </c>
      <c r="K50" s="145">
        <f t="shared" si="4"/>
        <v>58.39520499302401</v>
      </c>
      <c r="L50" s="28"/>
      <c r="M50" s="135">
        <v>40.024129536000004</v>
      </c>
      <c r="N50" s="135">
        <v>18.371075457024002</v>
      </c>
      <c r="O50" s="9"/>
      <c r="P50" s="115" t="s">
        <v>315</v>
      </c>
      <c r="Q50" s="116"/>
      <c r="S50" s="106"/>
      <c r="T50" s="106"/>
    </row>
    <row r="51" spans="1:20" ht="28.8">
      <c r="A51" s="255">
        <v>40</v>
      </c>
      <c r="B51" s="332" t="s">
        <v>350</v>
      </c>
      <c r="C51" s="329" t="s">
        <v>15</v>
      </c>
      <c r="D51" s="330">
        <v>1</v>
      </c>
      <c r="E51" s="331" t="s">
        <v>0</v>
      </c>
      <c r="F51" s="313">
        <f t="shared" si="1"/>
        <v>16.231119950769234</v>
      </c>
      <c r="G51" s="315">
        <f t="shared" si="2"/>
        <v>16.231119950769234</v>
      </c>
      <c r="H51" s="135">
        <f t="shared" si="0"/>
        <v>7.450084057403079</v>
      </c>
      <c r="I51" s="315">
        <f t="shared" si="5"/>
        <v>7.450084057403079</v>
      </c>
      <c r="J51" s="139">
        <f t="shared" si="3"/>
        <v>23.681204008172312</v>
      </c>
      <c r="K51" s="145">
        <f t="shared" si="4"/>
        <v>23.681204008172312</v>
      </c>
      <c r="L51" s="28"/>
      <c r="M51" s="135">
        <v>16.231119950769234</v>
      </c>
      <c r="N51" s="135">
        <v>7.450084057403079</v>
      </c>
      <c r="O51" s="9"/>
      <c r="P51" s="115" t="s">
        <v>315</v>
      </c>
      <c r="Q51" s="116"/>
      <c r="S51" s="106"/>
      <c r="T51" s="106"/>
    </row>
    <row r="52" spans="1:20" ht="30" customHeight="1">
      <c r="A52" s="255">
        <v>41</v>
      </c>
      <c r="B52" s="332" t="s">
        <v>340</v>
      </c>
      <c r="C52" s="329" t="s">
        <v>15</v>
      </c>
      <c r="D52" s="330">
        <v>1</v>
      </c>
      <c r="E52" s="331" t="s">
        <v>0</v>
      </c>
      <c r="F52" s="313">
        <f t="shared" si="1"/>
        <v>30.208970436923074</v>
      </c>
      <c r="G52" s="315">
        <f t="shared" si="2"/>
        <v>30.208970436923074</v>
      </c>
      <c r="H52" s="135">
        <f t="shared" si="0"/>
        <v>13.865917430547691</v>
      </c>
      <c r="I52" s="315">
        <f t="shared" si="5"/>
        <v>13.865917430547691</v>
      </c>
      <c r="J52" s="139">
        <f t="shared" si="3"/>
        <v>44.074887867470764</v>
      </c>
      <c r="K52" s="145">
        <f t="shared" si="4"/>
        <v>44.074887867470764</v>
      </c>
      <c r="L52" s="28"/>
      <c r="M52" s="135">
        <v>30.208970436923074</v>
      </c>
      <c r="N52" s="135">
        <v>13.865917430547691</v>
      </c>
      <c r="O52" s="9"/>
      <c r="P52" s="115" t="s">
        <v>315</v>
      </c>
      <c r="Q52" s="116"/>
      <c r="S52" s="106"/>
      <c r="T52" s="106"/>
    </row>
    <row r="53" spans="1:20" ht="32.25" customHeight="1">
      <c r="A53" s="255">
        <v>42</v>
      </c>
      <c r="B53" s="332" t="s">
        <v>351</v>
      </c>
      <c r="C53" s="329" t="s">
        <v>15</v>
      </c>
      <c r="D53" s="330">
        <v>1</v>
      </c>
      <c r="E53" s="331" t="s">
        <v>0</v>
      </c>
      <c r="F53" s="313">
        <f t="shared" si="1"/>
        <v>30.208970436923074</v>
      </c>
      <c r="G53" s="315">
        <f t="shared" si="2"/>
        <v>30.208970436923074</v>
      </c>
      <c r="H53" s="135">
        <f t="shared" si="0"/>
        <v>13.865917430547691</v>
      </c>
      <c r="I53" s="315">
        <f t="shared" si="5"/>
        <v>13.865917430547691</v>
      </c>
      <c r="J53" s="139">
        <f t="shared" si="3"/>
        <v>44.074887867470764</v>
      </c>
      <c r="K53" s="145">
        <f t="shared" si="4"/>
        <v>44.074887867470764</v>
      </c>
      <c r="L53" s="28"/>
      <c r="M53" s="135">
        <v>30.208970436923074</v>
      </c>
      <c r="N53" s="135">
        <v>13.865917430547691</v>
      </c>
      <c r="O53" s="9"/>
      <c r="P53" s="115" t="s">
        <v>315</v>
      </c>
      <c r="Q53" s="116"/>
      <c r="S53" s="106"/>
      <c r="T53" s="106"/>
    </row>
    <row r="54" spans="1:20" ht="28.8">
      <c r="A54" s="255">
        <v>43</v>
      </c>
      <c r="B54" s="332" t="s">
        <v>352</v>
      </c>
      <c r="C54" s="329" t="s">
        <v>15</v>
      </c>
      <c r="D54" s="330">
        <v>1</v>
      </c>
      <c r="E54" s="331" t="s">
        <v>0</v>
      </c>
      <c r="F54" s="313">
        <f t="shared" si="1"/>
        <v>26.136547643076927</v>
      </c>
      <c r="G54" s="315">
        <f t="shared" si="2"/>
        <v>26.136547643076927</v>
      </c>
      <c r="H54" s="135">
        <f t="shared" si="0"/>
        <v>11.996675368172308</v>
      </c>
      <c r="I54" s="315">
        <f t="shared" si="5"/>
        <v>11.996675368172308</v>
      </c>
      <c r="J54" s="139">
        <f t="shared" si="3"/>
        <v>38.133223011249235</v>
      </c>
      <c r="K54" s="145">
        <f t="shared" si="4"/>
        <v>38.133223011249235</v>
      </c>
      <c r="L54" s="28"/>
      <c r="M54" s="135">
        <v>26.136547643076927</v>
      </c>
      <c r="N54" s="135">
        <v>11.996675368172308</v>
      </c>
      <c r="O54" s="9"/>
      <c r="P54" s="115" t="s">
        <v>315</v>
      </c>
      <c r="Q54" s="116"/>
      <c r="S54" s="106"/>
      <c r="T54" s="106"/>
    </row>
    <row r="55" spans="1:20" ht="28.8">
      <c r="A55" s="255">
        <v>44</v>
      </c>
      <c r="B55" s="332" t="s">
        <v>353</v>
      </c>
      <c r="C55" s="329" t="s">
        <v>15</v>
      </c>
      <c r="D55" s="330">
        <v>1</v>
      </c>
      <c r="E55" s="331" t="s">
        <v>1</v>
      </c>
      <c r="F55" s="313">
        <f t="shared" si="1"/>
        <v>25.619742720000005</v>
      </c>
      <c r="G55" s="315">
        <f t="shared" si="2"/>
        <v>76.85922816000001</v>
      </c>
      <c r="H55" s="135">
        <f t="shared" si="0"/>
        <v>11.75946190848</v>
      </c>
      <c r="I55" s="315">
        <f t="shared" si="5"/>
        <v>35.27838572544</v>
      </c>
      <c r="J55" s="139">
        <f t="shared" si="3"/>
        <v>112.13761388544002</v>
      </c>
      <c r="K55" s="145">
        <f t="shared" si="4"/>
        <v>37.379204628480004</v>
      </c>
      <c r="L55" s="28"/>
      <c r="M55" s="135">
        <v>25.619742720000005</v>
      </c>
      <c r="N55" s="135">
        <v>11.75946190848</v>
      </c>
      <c r="O55" s="9"/>
      <c r="P55" s="115" t="s">
        <v>315</v>
      </c>
      <c r="Q55" s="116"/>
      <c r="S55" s="106"/>
      <c r="T55" s="106"/>
    </row>
    <row r="56" spans="1:20" ht="30" customHeight="1">
      <c r="A56" s="255">
        <v>45</v>
      </c>
      <c r="B56" s="332" t="s">
        <v>354</v>
      </c>
      <c r="C56" s="329" t="s">
        <v>15</v>
      </c>
      <c r="D56" s="330">
        <v>1</v>
      </c>
      <c r="E56" s="331" t="s">
        <v>2</v>
      </c>
      <c r="F56" s="313">
        <f t="shared" si="1"/>
        <v>2.236042633846154</v>
      </c>
      <c r="G56" s="315">
        <f t="shared" si="2"/>
        <v>8.944170535384616</v>
      </c>
      <c r="H56" s="135">
        <f t="shared" si="0"/>
        <v>1.026343568935385</v>
      </c>
      <c r="I56" s="315">
        <f t="shared" si="5"/>
        <v>4.10537427574154</v>
      </c>
      <c r="J56" s="139">
        <f t="shared" si="3"/>
        <v>13.049544811126157</v>
      </c>
      <c r="K56" s="145">
        <f t="shared" si="4"/>
        <v>3.2623862027815393</v>
      </c>
      <c r="L56" s="28"/>
      <c r="M56" s="135">
        <v>2.236042633846154</v>
      </c>
      <c r="N56" s="135">
        <v>1.026343568935385</v>
      </c>
      <c r="O56" s="9"/>
      <c r="P56" s="115" t="s">
        <v>315</v>
      </c>
      <c r="Q56" s="116"/>
      <c r="S56" s="106"/>
      <c r="T56" s="106"/>
    </row>
    <row r="57" spans="1:20" ht="28.8">
      <c r="A57" s="255">
        <v>46</v>
      </c>
      <c r="B57" s="332" t="s">
        <v>355</v>
      </c>
      <c r="C57" s="329" t="s">
        <v>314</v>
      </c>
      <c r="D57" s="330">
        <v>1</v>
      </c>
      <c r="E57" s="331" t="s">
        <v>0</v>
      </c>
      <c r="F57" s="313">
        <f t="shared" si="1"/>
        <v>32.463618048</v>
      </c>
      <c r="G57" s="315">
        <f t="shared" si="2"/>
        <v>32.463618048</v>
      </c>
      <c r="H57" s="135">
        <f t="shared" si="0"/>
        <v>14.900800684032001</v>
      </c>
      <c r="I57" s="315">
        <f t="shared" si="5"/>
        <v>14.900800684032001</v>
      </c>
      <c r="J57" s="139">
        <f t="shared" si="3"/>
        <v>47.364418732032</v>
      </c>
      <c r="K57" s="145">
        <f t="shared" si="4"/>
        <v>47.364418732032</v>
      </c>
      <c r="L57" s="28"/>
      <c r="M57" s="135">
        <v>32.463618048</v>
      </c>
      <c r="N57" s="135">
        <v>14.900800684032001</v>
      </c>
      <c r="O57" s="9"/>
      <c r="P57" s="115" t="s">
        <v>315</v>
      </c>
      <c r="Q57" s="116"/>
      <c r="S57" s="106"/>
      <c r="T57" s="106"/>
    </row>
    <row r="58" spans="1:20" ht="28.8">
      <c r="A58" s="255">
        <v>47</v>
      </c>
      <c r="B58" s="332" t="s">
        <v>345</v>
      </c>
      <c r="C58" s="329" t="s">
        <v>15</v>
      </c>
      <c r="D58" s="330">
        <v>1</v>
      </c>
      <c r="E58" s="331" t="s">
        <v>0</v>
      </c>
      <c r="F58" s="313">
        <f t="shared" si="1"/>
        <v>11.287019520000003</v>
      </c>
      <c r="G58" s="315">
        <f t="shared" si="2"/>
        <v>11.287019520000003</v>
      </c>
      <c r="H58" s="135">
        <f t="shared" si="0"/>
        <v>5.180741959680001</v>
      </c>
      <c r="I58" s="315">
        <f t="shared" si="5"/>
        <v>5.180741959680001</v>
      </c>
      <c r="J58" s="139">
        <f t="shared" si="3"/>
        <v>16.467761479680004</v>
      </c>
      <c r="K58" s="145">
        <f t="shared" si="4"/>
        <v>16.467761479680004</v>
      </c>
      <c r="L58" s="28"/>
      <c r="M58" s="135">
        <v>11.287019520000003</v>
      </c>
      <c r="N58" s="135">
        <v>5.180741959680001</v>
      </c>
      <c r="O58" s="9"/>
      <c r="P58" s="115" t="s">
        <v>315</v>
      </c>
      <c r="Q58" s="116"/>
      <c r="S58" s="106"/>
      <c r="T58" s="106"/>
    </row>
    <row r="59" spans="1:20" ht="28.8">
      <c r="A59" s="255">
        <v>48</v>
      </c>
      <c r="B59" s="332" t="s">
        <v>346</v>
      </c>
      <c r="C59" s="329" t="s">
        <v>15</v>
      </c>
      <c r="D59" s="330">
        <v>1</v>
      </c>
      <c r="E59" s="331" t="s">
        <v>1</v>
      </c>
      <c r="F59" s="313">
        <f t="shared" si="1"/>
        <v>25.619742720000005</v>
      </c>
      <c r="G59" s="315">
        <f t="shared" si="2"/>
        <v>76.85922816000001</v>
      </c>
      <c r="H59" s="135">
        <f t="shared" si="0"/>
        <v>11.75946190848</v>
      </c>
      <c r="I59" s="315">
        <f t="shared" si="5"/>
        <v>35.27838572544</v>
      </c>
      <c r="J59" s="139">
        <f t="shared" si="3"/>
        <v>112.13761388544002</v>
      </c>
      <c r="K59" s="145">
        <f t="shared" si="4"/>
        <v>37.379204628480004</v>
      </c>
      <c r="L59" s="28"/>
      <c r="M59" s="135">
        <v>25.619742720000005</v>
      </c>
      <c r="N59" s="135">
        <v>11.75946190848</v>
      </c>
      <c r="O59" s="9"/>
      <c r="P59" s="115" t="s">
        <v>315</v>
      </c>
      <c r="Q59" s="116"/>
      <c r="S59" s="106"/>
      <c r="T59" s="106"/>
    </row>
    <row r="60" spans="1:20" ht="33" customHeight="1">
      <c r="A60" s="255">
        <v>49</v>
      </c>
      <c r="B60" s="332" t="s">
        <v>347</v>
      </c>
      <c r="C60" s="329" t="s">
        <v>15</v>
      </c>
      <c r="D60" s="330">
        <v>1</v>
      </c>
      <c r="E60" s="331" t="s">
        <v>240</v>
      </c>
      <c r="F60" s="313">
        <f t="shared" si="1"/>
        <v>2.236042633846154</v>
      </c>
      <c r="G60" s="315">
        <f t="shared" si="2"/>
        <v>4.472085267692308</v>
      </c>
      <c r="H60" s="135">
        <f t="shared" si="0"/>
        <v>1.026343568935385</v>
      </c>
      <c r="I60" s="315">
        <f t="shared" si="5"/>
        <v>2.05268713787077</v>
      </c>
      <c r="J60" s="139">
        <f t="shared" si="3"/>
        <v>6.524772405563079</v>
      </c>
      <c r="K60" s="145">
        <f t="shared" si="4"/>
        <v>3.2623862027815393</v>
      </c>
      <c r="L60" s="28"/>
      <c r="M60" s="135">
        <v>2.236042633846154</v>
      </c>
      <c r="N60" s="135">
        <v>1.026343568935385</v>
      </c>
      <c r="O60" s="9"/>
      <c r="P60" s="115" t="s">
        <v>315</v>
      </c>
      <c r="Q60" s="116"/>
      <c r="S60" s="106"/>
      <c r="T60" s="106"/>
    </row>
    <row r="61" spans="1:20" ht="28.8">
      <c r="A61" s="255">
        <v>50</v>
      </c>
      <c r="B61" s="332" t="s">
        <v>356</v>
      </c>
      <c r="C61" s="329" t="s">
        <v>314</v>
      </c>
      <c r="D61" s="330">
        <v>1</v>
      </c>
      <c r="E61" s="331" t="s">
        <v>0</v>
      </c>
      <c r="F61" s="313">
        <f t="shared" si="1"/>
        <v>32.463618048</v>
      </c>
      <c r="G61" s="315">
        <f t="shared" si="2"/>
        <v>32.463618048</v>
      </c>
      <c r="H61" s="135">
        <f t="shared" si="0"/>
        <v>14.900800684032001</v>
      </c>
      <c r="I61" s="315">
        <f t="shared" si="5"/>
        <v>14.900800684032001</v>
      </c>
      <c r="J61" s="139">
        <f t="shared" si="3"/>
        <v>47.364418732032</v>
      </c>
      <c r="K61" s="145">
        <f t="shared" si="4"/>
        <v>47.364418732032</v>
      </c>
      <c r="L61" s="28"/>
      <c r="M61" s="135">
        <v>32.463618048</v>
      </c>
      <c r="N61" s="135">
        <v>14.900800684032001</v>
      </c>
      <c r="O61" s="9"/>
      <c r="P61" s="115" t="s">
        <v>315</v>
      </c>
      <c r="Q61" s="116"/>
      <c r="S61" s="106"/>
      <c r="T61" s="106"/>
    </row>
    <row r="62" spans="1:20" ht="28.8">
      <c r="A62" s="255">
        <v>51</v>
      </c>
      <c r="B62" s="332" t="s">
        <v>345</v>
      </c>
      <c r="C62" s="329" t="s">
        <v>15</v>
      </c>
      <c r="D62" s="330">
        <v>1</v>
      </c>
      <c r="E62" s="331" t="s">
        <v>0</v>
      </c>
      <c r="F62" s="313">
        <f t="shared" si="1"/>
        <v>11.287019520000003</v>
      </c>
      <c r="G62" s="315">
        <f t="shared" si="2"/>
        <v>11.287019520000003</v>
      </c>
      <c r="H62" s="135">
        <f t="shared" si="0"/>
        <v>5.180741959680001</v>
      </c>
      <c r="I62" s="315">
        <f t="shared" si="5"/>
        <v>5.180741959680001</v>
      </c>
      <c r="J62" s="139">
        <f t="shared" si="3"/>
        <v>16.467761479680004</v>
      </c>
      <c r="K62" s="145">
        <f t="shared" si="4"/>
        <v>16.467761479680004</v>
      </c>
      <c r="L62" s="28"/>
      <c r="M62" s="135">
        <v>11.287019520000003</v>
      </c>
      <c r="N62" s="135">
        <v>5.180741959680001</v>
      </c>
      <c r="O62" s="9"/>
      <c r="P62" s="115" t="s">
        <v>315</v>
      </c>
      <c r="Q62" s="116"/>
      <c r="S62" s="106"/>
      <c r="T62" s="106"/>
    </row>
    <row r="63" spans="1:20" ht="28.8">
      <c r="A63" s="255">
        <v>52</v>
      </c>
      <c r="B63" s="332" t="s">
        <v>346</v>
      </c>
      <c r="C63" s="329" t="s">
        <v>15</v>
      </c>
      <c r="D63" s="330">
        <v>1</v>
      </c>
      <c r="E63" s="331" t="s">
        <v>240</v>
      </c>
      <c r="F63" s="313">
        <f t="shared" si="1"/>
        <v>25.619742720000005</v>
      </c>
      <c r="G63" s="315">
        <f t="shared" si="2"/>
        <v>51.23948544000001</v>
      </c>
      <c r="H63" s="135">
        <f t="shared" si="0"/>
        <v>11.75946190848</v>
      </c>
      <c r="I63" s="315">
        <f t="shared" si="5"/>
        <v>23.51892381696</v>
      </c>
      <c r="J63" s="139">
        <f t="shared" si="3"/>
        <v>74.75840925696001</v>
      </c>
      <c r="K63" s="145">
        <f t="shared" si="4"/>
        <v>37.379204628480004</v>
      </c>
      <c r="L63" s="28"/>
      <c r="M63" s="135">
        <v>25.619742720000005</v>
      </c>
      <c r="N63" s="135">
        <v>11.75946190848</v>
      </c>
      <c r="O63" s="9"/>
      <c r="P63" s="115" t="s">
        <v>315</v>
      </c>
      <c r="Q63" s="116"/>
      <c r="S63" s="106"/>
      <c r="T63" s="106"/>
    </row>
    <row r="64" spans="1:20" ht="32.25" customHeight="1">
      <c r="A64" s="255">
        <v>53</v>
      </c>
      <c r="B64" s="332" t="s">
        <v>347</v>
      </c>
      <c r="C64" s="329" t="s">
        <v>15</v>
      </c>
      <c r="D64" s="330">
        <v>1</v>
      </c>
      <c r="E64" s="331" t="s">
        <v>240</v>
      </c>
      <c r="F64" s="313">
        <f t="shared" si="1"/>
        <v>2.236042633846154</v>
      </c>
      <c r="G64" s="315">
        <f t="shared" si="2"/>
        <v>4.472085267692308</v>
      </c>
      <c r="H64" s="135">
        <f t="shared" si="0"/>
        <v>1.026343568935385</v>
      </c>
      <c r="I64" s="315">
        <f t="shared" si="5"/>
        <v>2.05268713787077</v>
      </c>
      <c r="J64" s="139">
        <f t="shared" si="3"/>
        <v>6.524772405563079</v>
      </c>
      <c r="K64" s="145">
        <f t="shared" si="4"/>
        <v>3.2623862027815393</v>
      </c>
      <c r="L64" s="28"/>
      <c r="M64" s="135">
        <v>2.236042633846154</v>
      </c>
      <c r="N64" s="135">
        <v>1.026343568935385</v>
      </c>
      <c r="O64" s="9"/>
      <c r="P64" s="115" t="s">
        <v>315</v>
      </c>
      <c r="Q64" s="116"/>
      <c r="S64" s="106"/>
      <c r="T64" s="106"/>
    </row>
    <row r="65" spans="1:20" ht="16.2">
      <c r="A65" s="255">
        <v>54</v>
      </c>
      <c r="B65" s="332" t="s">
        <v>357</v>
      </c>
      <c r="C65" s="329" t="s">
        <v>15</v>
      </c>
      <c r="D65" s="330">
        <v>1</v>
      </c>
      <c r="E65" s="331" t="s">
        <v>0</v>
      </c>
      <c r="F65" s="313">
        <f t="shared" si="1"/>
        <v>6808.04352</v>
      </c>
      <c r="G65" s="315">
        <f t="shared" si="2"/>
        <v>6808.04352</v>
      </c>
      <c r="H65" s="135">
        <f t="shared" si="0"/>
        <v>486.09430732800007</v>
      </c>
      <c r="I65" s="315">
        <f t="shared" si="5"/>
        <v>486.09430732800007</v>
      </c>
      <c r="J65" s="139">
        <f t="shared" si="3"/>
        <v>7294.137827328001</v>
      </c>
      <c r="K65" s="145">
        <f t="shared" si="4"/>
        <v>7294.137827328001</v>
      </c>
      <c r="L65" s="28"/>
      <c r="M65" s="135">
        <v>6808.04352</v>
      </c>
      <c r="N65" s="135">
        <v>486.09430732800007</v>
      </c>
      <c r="O65" s="9"/>
      <c r="P65" s="115" t="s">
        <v>358</v>
      </c>
      <c r="Q65" s="116"/>
      <c r="S65" s="106"/>
      <c r="T65" s="106"/>
    </row>
    <row r="66" spans="1:20" ht="28.8">
      <c r="A66" s="255">
        <v>55</v>
      </c>
      <c r="B66" s="332" t="s">
        <v>359</v>
      </c>
      <c r="C66" s="329" t="s">
        <v>314</v>
      </c>
      <c r="D66" s="330">
        <v>1</v>
      </c>
      <c r="E66" s="331" t="s">
        <v>0</v>
      </c>
      <c r="F66" s="313">
        <f t="shared" si="1"/>
        <v>8.500407374769232</v>
      </c>
      <c r="G66" s="315">
        <f t="shared" si="2"/>
        <v>8.500407374769232</v>
      </c>
      <c r="H66" s="135">
        <f t="shared" si="0"/>
        <v>3.9016869850190776</v>
      </c>
      <c r="I66" s="315">
        <f t="shared" si="5"/>
        <v>3.9016869850190776</v>
      </c>
      <c r="J66" s="139">
        <f t="shared" si="3"/>
        <v>12.40209435978831</v>
      </c>
      <c r="K66" s="145">
        <f t="shared" si="4"/>
        <v>12.40209435978831</v>
      </c>
      <c r="L66" s="28"/>
      <c r="M66" s="135">
        <v>8.500407374769232</v>
      </c>
      <c r="N66" s="135">
        <v>3.9016869850190776</v>
      </c>
      <c r="O66" s="9"/>
      <c r="P66" s="115" t="s">
        <v>315</v>
      </c>
      <c r="Q66" s="116"/>
      <c r="S66" s="106"/>
      <c r="T66" s="106"/>
    </row>
    <row r="67" spans="1:20" ht="28.8">
      <c r="A67" s="255">
        <v>56</v>
      </c>
      <c r="B67" s="332" t="s">
        <v>360</v>
      </c>
      <c r="C67" s="329" t="s">
        <v>15</v>
      </c>
      <c r="D67" s="330">
        <v>1</v>
      </c>
      <c r="E67" s="331" t="s">
        <v>0</v>
      </c>
      <c r="F67" s="313">
        <f t="shared" si="1"/>
        <v>2.236042633846154</v>
      </c>
      <c r="G67" s="315">
        <f t="shared" si="2"/>
        <v>2.236042633846154</v>
      </c>
      <c r="H67" s="135">
        <f t="shared" si="0"/>
        <v>1.026343568935385</v>
      </c>
      <c r="I67" s="315">
        <f t="shared" si="5"/>
        <v>1.026343568935385</v>
      </c>
      <c r="J67" s="139">
        <f t="shared" si="3"/>
        <v>3.2623862027815393</v>
      </c>
      <c r="K67" s="145">
        <f t="shared" si="4"/>
        <v>3.2623862027815393</v>
      </c>
      <c r="L67" s="28"/>
      <c r="M67" s="135">
        <v>2.236042633846154</v>
      </c>
      <c r="N67" s="135">
        <v>1.026343568935385</v>
      </c>
      <c r="O67" s="9"/>
      <c r="P67" s="115" t="s">
        <v>315</v>
      </c>
      <c r="Q67" s="116"/>
      <c r="S67" s="106"/>
      <c r="T67" s="106"/>
    </row>
    <row r="68" spans="1:20" ht="28.8">
      <c r="A68" s="255">
        <v>57</v>
      </c>
      <c r="B68" s="332" t="s">
        <v>361</v>
      </c>
      <c r="C68" s="329" t="s">
        <v>15</v>
      </c>
      <c r="D68" s="330">
        <v>1</v>
      </c>
      <c r="E68" s="331" t="s">
        <v>240</v>
      </c>
      <c r="F68" s="313">
        <f t="shared" si="1"/>
        <v>2.236042633846154</v>
      </c>
      <c r="G68" s="315">
        <f t="shared" si="2"/>
        <v>4.472085267692308</v>
      </c>
      <c r="H68" s="135">
        <f t="shared" si="0"/>
        <v>1.026343568935385</v>
      </c>
      <c r="I68" s="315">
        <f t="shared" si="5"/>
        <v>2.05268713787077</v>
      </c>
      <c r="J68" s="139">
        <f t="shared" si="3"/>
        <v>6.524772405563079</v>
      </c>
      <c r="K68" s="145">
        <f t="shared" si="4"/>
        <v>3.2623862027815393</v>
      </c>
      <c r="L68" s="28"/>
      <c r="M68" s="135">
        <v>2.236042633846154</v>
      </c>
      <c r="N68" s="135">
        <v>1.026343568935385</v>
      </c>
      <c r="O68" s="9"/>
      <c r="P68" s="115" t="s">
        <v>315</v>
      </c>
      <c r="Q68" s="116"/>
      <c r="S68" s="106"/>
      <c r="T68" s="106"/>
    </row>
    <row r="69" spans="1:20" ht="28.8">
      <c r="A69" s="255">
        <v>58</v>
      </c>
      <c r="B69" s="332" t="s">
        <v>362</v>
      </c>
      <c r="C69" s="329" t="s">
        <v>314</v>
      </c>
      <c r="D69" s="330">
        <v>1</v>
      </c>
      <c r="E69" s="331" t="s">
        <v>0</v>
      </c>
      <c r="F69" s="313">
        <f t="shared" si="1"/>
        <v>8.500407374769232</v>
      </c>
      <c r="G69" s="315">
        <f t="shared" si="2"/>
        <v>8.500407374769232</v>
      </c>
      <c r="H69" s="135">
        <f t="shared" si="0"/>
        <v>3.9016869850190776</v>
      </c>
      <c r="I69" s="315">
        <f t="shared" si="5"/>
        <v>3.9016869850190776</v>
      </c>
      <c r="J69" s="139">
        <f t="shared" si="3"/>
        <v>12.40209435978831</v>
      </c>
      <c r="K69" s="145">
        <f t="shared" si="4"/>
        <v>12.40209435978831</v>
      </c>
      <c r="L69" s="28"/>
      <c r="M69" s="135">
        <v>8.500407374769232</v>
      </c>
      <c r="N69" s="135">
        <v>3.9016869850190776</v>
      </c>
      <c r="O69" s="9"/>
      <c r="P69" s="115" t="s">
        <v>315</v>
      </c>
      <c r="Q69" s="116"/>
      <c r="S69" s="106"/>
      <c r="T69" s="106"/>
    </row>
    <row r="70" spans="1:20" ht="28.8">
      <c r="A70" s="255">
        <v>59</v>
      </c>
      <c r="B70" s="332" t="s">
        <v>363</v>
      </c>
      <c r="C70" s="329" t="s">
        <v>15</v>
      </c>
      <c r="D70" s="330">
        <v>1</v>
      </c>
      <c r="E70" s="331" t="s">
        <v>240</v>
      </c>
      <c r="F70" s="313">
        <f t="shared" si="1"/>
        <v>2.236042633846154</v>
      </c>
      <c r="G70" s="315">
        <f t="shared" si="2"/>
        <v>4.472085267692308</v>
      </c>
      <c r="H70" s="135">
        <f t="shared" si="0"/>
        <v>1.026343568935385</v>
      </c>
      <c r="I70" s="315">
        <f t="shared" si="5"/>
        <v>2.05268713787077</v>
      </c>
      <c r="J70" s="139">
        <f t="shared" si="3"/>
        <v>6.524772405563079</v>
      </c>
      <c r="K70" s="145">
        <f t="shared" si="4"/>
        <v>3.2623862027815393</v>
      </c>
      <c r="L70" s="28"/>
      <c r="M70" s="135">
        <v>2.236042633846154</v>
      </c>
      <c r="N70" s="135">
        <v>1.026343568935385</v>
      </c>
      <c r="O70" s="9"/>
      <c r="P70" s="115" t="s">
        <v>315</v>
      </c>
      <c r="Q70" s="116"/>
      <c r="S70" s="106"/>
      <c r="T70" s="106"/>
    </row>
    <row r="71" spans="1:20" ht="28.8">
      <c r="A71" s="255">
        <v>60</v>
      </c>
      <c r="B71" s="332" t="s">
        <v>364</v>
      </c>
      <c r="C71" s="329" t="s">
        <v>314</v>
      </c>
      <c r="D71" s="330">
        <v>1</v>
      </c>
      <c r="E71" s="331" t="s">
        <v>0</v>
      </c>
      <c r="F71" s="313">
        <f t="shared" si="1"/>
        <v>414.6926218444801</v>
      </c>
      <c r="G71" s="315">
        <f t="shared" si="2"/>
        <v>414.6926218444801</v>
      </c>
      <c r="H71" s="135">
        <f t="shared" si="0"/>
        <v>190.34391342661633</v>
      </c>
      <c r="I71" s="315">
        <f t="shared" si="5"/>
        <v>190.34391342661633</v>
      </c>
      <c r="J71" s="139">
        <f t="shared" si="3"/>
        <v>605.0365352710965</v>
      </c>
      <c r="K71" s="145">
        <f t="shared" si="4"/>
        <v>605.0365352710965</v>
      </c>
      <c r="L71" s="28"/>
      <c r="M71" s="135">
        <v>414.6926218444801</v>
      </c>
      <c r="N71" s="135">
        <v>190.34391342661633</v>
      </c>
      <c r="O71" s="9"/>
      <c r="P71" s="115" t="s">
        <v>315</v>
      </c>
      <c r="Q71" s="116"/>
      <c r="S71" s="106"/>
      <c r="T71" s="106"/>
    </row>
    <row r="72" spans="1:20" ht="28.8">
      <c r="A72" s="255">
        <v>61</v>
      </c>
      <c r="B72" s="332" t="s">
        <v>365</v>
      </c>
      <c r="C72" s="329" t="s">
        <v>15</v>
      </c>
      <c r="D72" s="330">
        <v>1</v>
      </c>
      <c r="E72" s="331" t="s">
        <v>240</v>
      </c>
      <c r="F72" s="313">
        <f t="shared" si="1"/>
        <v>318.9409902276924</v>
      </c>
      <c r="G72" s="315">
        <f t="shared" si="2"/>
        <v>637.8819804553848</v>
      </c>
      <c r="H72" s="135">
        <f t="shared" si="0"/>
        <v>146.3939145145108</v>
      </c>
      <c r="I72" s="315">
        <f t="shared" si="5"/>
        <v>292.7878290290216</v>
      </c>
      <c r="J72" s="139">
        <f t="shared" si="3"/>
        <v>930.6698094844064</v>
      </c>
      <c r="K72" s="145">
        <f t="shared" si="4"/>
        <v>465.3349047422032</v>
      </c>
      <c r="L72" s="28"/>
      <c r="M72" s="135">
        <v>318.9409902276924</v>
      </c>
      <c r="N72" s="135">
        <v>146.3939145145108</v>
      </c>
      <c r="O72" s="9"/>
      <c r="P72" s="115" t="s">
        <v>315</v>
      </c>
      <c r="Q72" s="116"/>
      <c r="S72" s="106"/>
      <c r="T72" s="106"/>
    </row>
    <row r="73" spans="1:20" ht="43.2">
      <c r="A73" s="255">
        <v>62</v>
      </c>
      <c r="B73" s="332" t="s">
        <v>366</v>
      </c>
      <c r="C73" s="329" t="s">
        <v>15</v>
      </c>
      <c r="D73" s="330">
        <v>1</v>
      </c>
      <c r="E73" s="331" t="s">
        <v>3</v>
      </c>
      <c r="F73" s="313">
        <f t="shared" si="1"/>
        <v>48.44529348923077</v>
      </c>
      <c r="G73" s="315">
        <f t="shared" si="2"/>
        <v>290.6717609353846</v>
      </c>
      <c r="H73" s="135">
        <f t="shared" si="0"/>
        <v>22.236389711556924</v>
      </c>
      <c r="I73" s="315">
        <f t="shared" si="5"/>
        <v>133.41833826934155</v>
      </c>
      <c r="J73" s="139">
        <f t="shared" si="3"/>
        <v>424.09009920472613</v>
      </c>
      <c r="K73" s="145">
        <f t="shared" si="4"/>
        <v>70.68168320078769</v>
      </c>
      <c r="L73" s="28"/>
      <c r="M73" s="135">
        <v>48.44529348923077</v>
      </c>
      <c r="N73" s="135">
        <v>22.236389711556924</v>
      </c>
      <c r="O73" s="9"/>
      <c r="P73" s="115" t="s">
        <v>315</v>
      </c>
      <c r="Q73" s="116"/>
      <c r="S73" s="106"/>
      <c r="T73" s="106"/>
    </row>
    <row r="74" spans="1:20" ht="16.2">
      <c r="A74" s="255">
        <v>63</v>
      </c>
      <c r="B74" s="332" t="s">
        <v>367</v>
      </c>
      <c r="C74" s="329" t="s">
        <v>239</v>
      </c>
      <c r="D74" s="330">
        <v>1</v>
      </c>
      <c r="E74" s="331">
        <v>1</v>
      </c>
      <c r="F74" s="313">
        <f t="shared" si="1"/>
        <v>3061.2397091353514</v>
      </c>
      <c r="G74" s="315">
        <f t="shared" si="2"/>
        <v>3061.2397091353514</v>
      </c>
      <c r="H74" s="135">
        <f t="shared" si="0"/>
        <v>1405.1090264931263</v>
      </c>
      <c r="I74" s="315">
        <f t="shared" si="5"/>
        <v>1405.1090264931263</v>
      </c>
      <c r="J74" s="139">
        <f t="shared" si="3"/>
        <v>4466.348735628478</v>
      </c>
      <c r="K74" s="145">
        <f t="shared" si="4"/>
        <v>4466.348735628478</v>
      </c>
      <c r="L74" s="28"/>
      <c r="M74" s="135">
        <v>3061.2397091353514</v>
      </c>
      <c r="N74" s="135">
        <v>1405.1090264931263</v>
      </c>
      <c r="O74" s="9"/>
      <c r="P74" s="115"/>
      <c r="Q74" s="116"/>
      <c r="S74" s="106"/>
      <c r="T74" s="106"/>
    </row>
    <row r="75" spans="1:20" ht="16.2">
      <c r="A75" s="255"/>
      <c r="B75" s="333" t="s">
        <v>368</v>
      </c>
      <c r="C75" s="329"/>
      <c r="D75" s="330"/>
      <c r="E75" s="331"/>
      <c r="F75" s="313"/>
      <c r="G75" s="315"/>
      <c r="H75" s="135"/>
      <c r="I75" s="315"/>
      <c r="J75" s="139"/>
      <c r="K75" s="145"/>
      <c r="L75" s="28"/>
      <c r="M75" s="135">
        <v>0</v>
      </c>
      <c r="N75" s="135">
        <v>0</v>
      </c>
      <c r="O75" s="9"/>
      <c r="P75" s="115"/>
      <c r="Q75" s="116"/>
      <c r="S75" s="106"/>
      <c r="T75" s="106"/>
    </row>
    <row r="76" spans="1:20" ht="20.4">
      <c r="A76" s="255">
        <v>64</v>
      </c>
      <c r="B76" s="332" t="s">
        <v>369</v>
      </c>
      <c r="C76" s="329" t="s">
        <v>26</v>
      </c>
      <c r="D76" s="330">
        <v>1</v>
      </c>
      <c r="E76" s="331" t="s">
        <v>370</v>
      </c>
      <c r="F76" s="313">
        <f aca="true" t="shared" si="6" ref="F76:F90">M76/$J$4</f>
        <v>0.7717620184615385</v>
      </c>
      <c r="G76" s="315">
        <f t="shared" si="2"/>
        <v>1234.8192295384615</v>
      </c>
      <c r="H76" s="135">
        <f aca="true" t="shared" si="7" ref="H76:H90">N76/$J$4</f>
        <v>0.51167821824</v>
      </c>
      <c r="I76" s="315">
        <f t="shared" si="5"/>
        <v>818.685149184</v>
      </c>
      <c r="J76" s="139">
        <f t="shared" si="3"/>
        <v>2053.5043787224613</v>
      </c>
      <c r="K76" s="145">
        <f t="shared" si="4"/>
        <v>1.2834402367015383</v>
      </c>
      <c r="L76" s="28"/>
      <c r="M76" s="135">
        <v>0.7717620184615385</v>
      </c>
      <c r="N76" s="135">
        <v>0.51167821824</v>
      </c>
      <c r="O76" s="9"/>
      <c r="P76" s="115" t="s">
        <v>371</v>
      </c>
      <c r="Q76" s="116"/>
      <c r="S76" s="106"/>
      <c r="T76" s="106"/>
    </row>
    <row r="77" spans="1:20" ht="20.4">
      <c r="A77" s="255">
        <v>65</v>
      </c>
      <c r="B77" s="332" t="s">
        <v>372</v>
      </c>
      <c r="C77" s="329" t="s">
        <v>26</v>
      </c>
      <c r="D77" s="330">
        <v>1</v>
      </c>
      <c r="E77" s="331" t="s">
        <v>373</v>
      </c>
      <c r="F77" s="313">
        <f t="shared" si="6"/>
        <v>1.0577274092307694</v>
      </c>
      <c r="G77" s="315">
        <f aca="true" t="shared" si="8" ref="G77:G122">F77*E77</f>
        <v>1480.818372923077</v>
      </c>
      <c r="H77" s="135">
        <f t="shared" si="7"/>
        <v>0.7012732723200001</v>
      </c>
      <c r="I77" s="315">
        <f t="shared" si="5"/>
        <v>981.7825812480002</v>
      </c>
      <c r="J77" s="139">
        <f aca="true" t="shared" si="9" ref="J77:J122">G77+I77</f>
        <v>2462.6009541710773</v>
      </c>
      <c r="K77" s="145">
        <f aca="true" t="shared" si="10" ref="K77:K122">J77/E77</f>
        <v>1.7590006815507695</v>
      </c>
      <c r="L77" s="28"/>
      <c r="M77" s="135">
        <v>1.0577274092307694</v>
      </c>
      <c r="N77" s="135">
        <v>0.7012732723200001</v>
      </c>
      <c r="O77" s="9"/>
      <c r="P77" s="115" t="s">
        <v>371</v>
      </c>
      <c r="Q77" s="116"/>
      <c r="S77" s="106"/>
      <c r="T77" s="106"/>
    </row>
    <row r="78" spans="1:20" ht="20.4">
      <c r="A78" s="255">
        <v>66</v>
      </c>
      <c r="B78" s="332" t="s">
        <v>374</v>
      </c>
      <c r="C78" s="329" t="s">
        <v>26</v>
      </c>
      <c r="D78" s="330">
        <v>1</v>
      </c>
      <c r="E78" s="331" t="s">
        <v>375</v>
      </c>
      <c r="F78" s="313">
        <f t="shared" si="6"/>
        <v>1.755758592</v>
      </c>
      <c r="G78" s="315">
        <f t="shared" si="8"/>
        <v>1404.6068736</v>
      </c>
      <c r="H78" s="135">
        <f t="shared" si="7"/>
        <v>1.1640679464960002</v>
      </c>
      <c r="I78" s="315">
        <f aca="true" t="shared" si="11" ref="I78:I122">H78*E78</f>
        <v>931.2543571968001</v>
      </c>
      <c r="J78" s="139">
        <f t="shared" si="9"/>
        <v>2335.8612307968</v>
      </c>
      <c r="K78" s="145">
        <f t="shared" si="10"/>
        <v>2.9198265384960003</v>
      </c>
      <c r="L78" s="28"/>
      <c r="M78" s="135">
        <v>1.755758592</v>
      </c>
      <c r="N78" s="135">
        <v>1.1640679464960002</v>
      </c>
      <c r="O78" s="9"/>
      <c r="P78" s="115" t="s">
        <v>371</v>
      </c>
      <c r="Q78" s="116"/>
      <c r="S78" s="106"/>
      <c r="T78" s="106"/>
    </row>
    <row r="79" spans="1:20" ht="20.4">
      <c r="A79" s="255">
        <v>67</v>
      </c>
      <c r="B79" s="332" t="s">
        <v>376</v>
      </c>
      <c r="C79" s="329" t="s">
        <v>26</v>
      </c>
      <c r="D79" s="330">
        <v>1</v>
      </c>
      <c r="E79" s="331" t="s">
        <v>377</v>
      </c>
      <c r="F79" s="313">
        <f t="shared" si="6"/>
        <v>2.618478276923077</v>
      </c>
      <c r="G79" s="315">
        <f t="shared" si="8"/>
        <v>497.51087261538464</v>
      </c>
      <c r="H79" s="135">
        <f t="shared" si="7"/>
        <v>1.7360510976</v>
      </c>
      <c r="I79" s="315">
        <f t="shared" si="11"/>
        <v>329.849708544</v>
      </c>
      <c r="J79" s="139">
        <f t="shared" si="9"/>
        <v>827.3605811593847</v>
      </c>
      <c r="K79" s="145">
        <f t="shared" si="10"/>
        <v>4.354529374523077</v>
      </c>
      <c r="L79" s="28"/>
      <c r="M79" s="135">
        <v>2.618478276923077</v>
      </c>
      <c r="N79" s="135">
        <v>1.7360510976</v>
      </c>
      <c r="O79" s="9"/>
      <c r="P79" s="115" t="s">
        <v>371</v>
      </c>
      <c r="Q79" s="116"/>
      <c r="S79" s="106"/>
      <c r="T79" s="106"/>
    </row>
    <row r="80" spans="1:20" ht="20.4">
      <c r="A80" s="255">
        <v>68</v>
      </c>
      <c r="B80" s="332" t="s">
        <v>378</v>
      </c>
      <c r="C80" s="329" t="s">
        <v>26</v>
      </c>
      <c r="D80" s="330">
        <v>1</v>
      </c>
      <c r="E80" s="331" t="s">
        <v>379</v>
      </c>
      <c r="F80" s="313">
        <f t="shared" si="6"/>
        <v>2.938897329230769</v>
      </c>
      <c r="G80" s="315">
        <f t="shared" si="8"/>
        <v>146.94486646153845</v>
      </c>
      <c r="H80" s="135">
        <f t="shared" si="7"/>
        <v>1.9484889292800003</v>
      </c>
      <c r="I80" s="315">
        <f t="shared" si="11"/>
        <v>97.42444646400001</v>
      </c>
      <c r="J80" s="139">
        <f t="shared" si="9"/>
        <v>244.36931292553845</v>
      </c>
      <c r="K80" s="145">
        <f t="shared" si="10"/>
        <v>4.8873862585107695</v>
      </c>
      <c r="L80" s="28"/>
      <c r="M80" s="135">
        <v>2.938897329230769</v>
      </c>
      <c r="N80" s="135">
        <v>1.9484889292800003</v>
      </c>
      <c r="O80" s="9"/>
      <c r="P80" s="115" t="s">
        <v>371</v>
      </c>
      <c r="Q80" s="116"/>
      <c r="S80" s="106"/>
      <c r="T80" s="106"/>
    </row>
    <row r="81" spans="1:20" ht="20.4">
      <c r="A81" s="255">
        <v>69</v>
      </c>
      <c r="B81" s="332" t="s">
        <v>380</v>
      </c>
      <c r="C81" s="329" t="s">
        <v>26</v>
      </c>
      <c r="D81" s="330">
        <v>1</v>
      </c>
      <c r="E81" s="331" t="s">
        <v>381</v>
      </c>
      <c r="F81" s="313">
        <f t="shared" si="6"/>
        <v>3.565953969230769</v>
      </c>
      <c r="G81" s="315">
        <f t="shared" si="8"/>
        <v>303.10608738461536</v>
      </c>
      <c r="H81" s="135">
        <f t="shared" si="7"/>
        <v>2.3642274816000004</v>
      </c>
      <c r="I81" s="315">
        <f t="shared" si="11"/>
        <v>200.95933593600003</v>
      </c>
      <c r="J81" s="139">
        <f t="shared" si="9"/>
        <v>504.0654233206154</v>
      </c>
      <c r="K81" s="145">
        <f t="shared" si="10"/>
        <v>5.930181450830769</v>
      </c>
      <c r="L81" s="28"/>
      <c r="M81" s="135">
        <v>3.565953969230769</v>
      </c>
      <c r="N81" s="135">
        <v>2.3642274816000004</v>
      </c>
      <c r="O81" s="9"/>
      <c r="P81" s="115" t="s">
        <v>371</v>
      </c>
      <c r="Q81" s="116"/>
      <c r="S81" s="106"/>
      <c r="T81" s="106"/>
    </row>
    <row r="82" spans="1:20" ht="20.4">
      <c r="A82" s="255">
        <v>70</v>
      </c>
      <c r="B82" s="332" t="s">
        <v>382</v>
      </c>
      <c r="C82" s="329" t="s">
        <v>26</v>
      </c>
      <c r="D82" s="330">
        <v>1</v>
      </c>
      <c r="E82" s="331" t="s">
        <v>383</v>
      </c>
      <c r="F82" s="313">
        <f t="shared" si="6"/>
        <v>6.577203987692307</v>
      </c>
      <c r="G82" s="315">
        <f t="shared" si="8"/>
        <v>480.13589110153845</v>
      </c>
      <c r="H82" s="135">
        <f t="shared" si="7"/>
        <v>3.3543740337230763</v>
      </c>
      <c r="I82" s="315">
        <f t="shared" si="11"/>
        <v>244.86930446178457</v>
      </c>
      <c r="J82" s="139">
        <f t="shared" si="9"/>
        <v>725.005195563323</v>
      </c>
      <c r="K82" s="145">
        <f t="shared" si="10"/>
        <v>9.931578021415383</v>
      </c>
      <c r="L82" s="28"/>
      <c r="M82" s="135">
        <v>6.577203987692307</v>
      </c>
      <c r="N82" s="135">
        <v>3.3543740337230763</v>
      </c>
      <c r="O82" s="9"/>
      <c r="P82" s="115" t="s">
        <v>371</v>
      </c>
      <c r="Q82" s="116"/>
      <c r="S82" s="106"/>
      <c r="T82" s="106"/>
    </row>
    <row r="83" spans="1:20" ht="20.4">
      <c r="A83" s="255">
        <v>71</v>
      </c>
      <c r="B83" s="332" t="s">
        <v>384</v>
      </c>
      <c r="C83" s="329" t="s">
        <v>26</v>
      </c>
      <c r="D83" s="330">
        <v>1</v>
      </c>
      <c r="E83" s="331" t="s">
        <v>385</v>
      </c>
      <c r="F83" s="313">
        <f t="shared" si="6"/>
        <v>9.37139593846154</v>
      </c>
      <c r="G83" s="315">
        <f t="shared" si="8"/>
        <v>787.1972588307693</v>
      </c>
      <c r="H83" s="135">
        <f t="shared" si="7"/>
        <v>4.301470735753847</v>
      </c>
      <c r="I83" s="315">
        <f t="shared" si="11"/>
        <v>361.32354180332317</v>
      </c>
      <c r="J83" s="139">
        <f t="shared" si="9"/>
        <v>1148.5208006340924</v>
      </c>
      <c r="K83" s="145">
        <f t="shared" si="10"/>
        <v>13.672866674215387</v>
      </c>
      <c r="L83" s="28"/>
      <c r="M83" s="135">
        <v>9.37139593846154</v>
      </c>
      <c r="N83" s="135">
        <v>4.301470735753847</v>
      </c>
      <c r="O83" s="9"/>
      <c r="P83" s="115" t="s">
        <v>371</v>
      </c>
      <c r="Q83" s="116"/>
      <c r="S83" s="106"/>
      <c r="T83" s="106"/>
    </row>
    <row r="84" spans="1:20" ht="20.4">
      <c r="A84" s="255">
        <v>72</v>
      </c>
      <c r="B84" s="332" t="s">
        <v>386</v>
      </c>
      <c r="C84" s="329" t="s">
        <v>26</v>
      </c>
      <c r="D84" s="330">
        <v>1</v>
      </c>
      <c r="E84" s="331" t="s">
        <v>387</v>
      </c>
      <c r="F84" s="313">
        <f t="shared" si="6"/>
        <v>14.191463187692309</v>
      </c>
      <c r="G84" s="315">
        <f t="shared" si="8"/>
        <v>354.7865796923077</v>
      </c>
      <c r="H84" s="135">
        <f t="shared" si="7"/>
        <v>5.066352358006153</v>
      </c>
      <c r="I84" s="315">
        <f t="shared" si="11"/>
        <v>126.65880895015383</v>
      </c>
      <c r="J84" s="139">
        <f t="shared" si="9"/>
        <v>481.4453886424616</v>
      </c>
      <c r="K84" s="145">
        <f t="shared" si="10"/>
        <v>19.257815545698463</v>
      </c>
      <c r="L84" s="28"/>
      <c r="M84" s="135">
        <v>14.191463187692309</v>
      </c>
      <c r="N84" s="135">
        <v>5.066352358006153</v>
      </c>
      <c r="O84" s="9"/>
      <c r="P84" s="115" t="s">
        <v>371</v>
      </c>
      <c r="Q84" s="116"/>
      <c r="S84" s="106"/>
      <c r="T84" s="106"/>
    </row>
    <row r="85" spans="1:20" ht="20.4">
      <c r="A85" s="255">
        <v>73</v>
      </c>
      <c r="B85" s="332" t="s">
        <v>388</v>
      </c>
      <c r="C85" s="329" t="s">
        <v>26</v>
      </c>
      <c r="D85" s="330">
        <v>1</v>
      </c>
      <c r="E85" s="331" t="s">
        <v>389</v>
      </c>
      <c r="F85" s="313">
        <f t="shared" si="6"/>
        <v>33.35665695507692</v>
      </c>
      <c r="G85" s="315">
        <f t="shared" si="8"/>
        <v>4836.715258486153</v>
      </c>
      <c r="H85" s="135">
        <f t="shared" si="7"/>
        <v>15.31070554238031</v>
      </c>
      <c r="I85" s="315">
        <f t="shared" si="11"/>
        <v>2220.052303645145</v>
      </c>
      <c r="J85" s="139">
        <f t="shared" si="9"/>
        <v>7056.767562131298</v>
      </c>
      <c r="K85" s="145">
        <f t="shared" si="10"/>
        <v>48.667362497457226</v>
      </c>
      <c r="L85" s="28"/>
      <c r="M85" s="135">
        <v>33.35665695507692</v>
      </c>
      <c r="N85" s="135">
        <v>15.31070554238031</v>
      </c>
      <c r="O85" s="9"/>
      <c r="P85" s="115" t="s">
        <v>371</v>
      </c>
      <c r="Q85" s="116"/>
      <c r="S85" s="106"/>
      <c r="T85" s="106"/>
    </row>
    <row r="86" spans="1:20" ht="20.4">
      <c r="A86" s="255">
        <v>74</v>
      </c>
      <c r="B86" s="332" t="s">
        <v>390</v>
      </c>
      <c r="C86" s="329" t="s">
        <v>26</v>
      </c>
      <c r="D86" s="330">
        <v>1</v>
      </c>
      <c r="E86" s="331" t="s">
        <v>391</v>
      </c>
      <c r="F86" s="313">
        <f t="shared" si="6"/>
        <v>64.62404387446153</v>
      </c>
      <c r="G86" s="315">
        <f t="shared" si="8"/>
        <v>27142.098427273846</v>
      </c>
      <c r="H86" s="135">
        <f t="shared" si="7"/>
        <v>29.662436138377846</v>
      </c>
      <c r="I86" s="315">
        <f t="shared" si="11"/>
        <v>12458.223178118695</v>
      </c>
      <c r="J86" s="139">
        <f t="shared" si="9"/>
        <v>39600.32160539254</v>
      </c>
      <c r="K86" s="145">
        <f t="shared" si="10"/>
        <v>94.28648001283939</v>
      </c>
      <c r="L86" s="28"/>
      <c r="M86" s="135">
        <v>64.62404387446153</v>
      </c>
      <c r="N86" s="135">
        <v>29.662436138377846</v>
      </c>
      <c r="O86" s="9"/>
      <c r="P86" s="115" t="s">
        <v>371</v>
      </c>
      <c r="Q86" s="116"/>
      <c r="S86" s="106"/>
      <c r="T86" s="106"/>
    </row>
    <row r="87" spans="1:20" ht="15.75" customHeight="1">
      <c r="A87" s="255">
        <v>75</v>
      </c>
      <c r="B87" s="332" t="s">
        <v>392</v>
      </c>
      <c r="C87" s="329" t="s">
        <v>15</v>
      </c>
      <c r="D87" s="330">
        <v>1</v>
      </c>
      <c r="E87" s="331">
        <v>120</v>
      </c>
      <c r="F87" s="313">
        <f t="shared" si="6"/>
        <v>0.46512443076923077</v>
      </c>
      <c r="G87" s="315">
        <f t="shared" si="8"/>
        <v>55.814931692307695</v>
      </c>
      <c r="H87" s="135">
        <f t="shared" si="7"/>
        <v>0.3083774976</v>
      </c>
      <c r="I87" s="315">
        <f t="shared" si="11"/>
        <v>37.005299711999996</v>
      </c>
      <c r="J87" s="139">
        <f t="shared" si="9"/>
        <v>92.82023140430769</v>
      </c>
      <c r="K87" s="145">
        <f t="shared" si="10"/>
        <v>0.7735019283692307</v>
      </c>
      <c r="L87" s="28"/>
      <c r="M87" s="135">
        <v>0.46512443076923077</v>
      </c>
      <c r="N87" s="135">
        <v>0.3083774976</v>
      </c>
      <c r="O87" s="9"/>
      <c r="P87" s="115" t="s">
        <v>371</v>
      </c>
      <c r="Q87" s="116"/>
      <c r="S87" s="106"/>
      <c r="T87" s="106"/>
    </row>
    <row r="88" spans="1:20" ht="20.4">
      <c r="A88" s="255">
        <v>76</v>
      </c>
      <c r="B88" s="332" t="s">
        <v>393</v>
      </c>
      <c r="C88" s="329" t="s">
        <v>15</v>
      </c>
      <c r="D88" s="330">
        <v>1</v>
      </c>
      <c r="E88" s="331">
        <v>30</v>
      </c>
      <c r="F88" s="313">
        <f t="shared" si="6"/>
        <v>1.5021796430769232</v>
      </c>
      <c r="G88" s="315">
        <f t="shared" si="8"/>
        <v>45.0653892923077</v>
      </c>
      <c r="H88" s="135">
        <f t="shared" si="7"/>
        <v>0.9959451033600002</v>
      </c>
      <c r="I88" s="315">
        <f t="shared" si="11"/>
        <v>29.878353100800005</v>
      </c>
      <c r="J88" s="139">
        <f t="shared" si="9"/>
        <v>74.9437423931077</v>
      </c>
      <c r="K88" s="145">
        <f t="shared" si="10"/>
        <v>2.498124746436923</v>
      </c>
      <c r="L88" s="28"/>
      <c r="M88" s="135">
        <v>1.5021796430769232</v>
      </c>
      <c r="N88" s="135">
        <v>0.9959451033600002</v>
      </c>
      <c r="O88" s="9"/>
      <c r="P88" s="115" t="s">
        <v>371</v>
      </c>
      <c r="Q88" s="116"/>
      <c r="S88" s="106"/>
      <c r="T88" s="106"/>
    </row>
    <row r="89" spans="1:20" ht="20.4">
      <c r="A89" s="255">
        <v>77</v>
      </c>
      <c r="B89" s="332" t="s">
        <v>394</v>
      </c>
      <c r="C89" s="329" t="s">
        <v>15</v>
      </c>
      <c r="D89" s="330">
        <v>1</v>
      </c>
      <c r="E89" s="331">
        <v>30</v>
      </c>
      <c r="F89" s="313">
        <f t="shared" si="6"/>
        <v>2.790746584615385</v>
      </c>
      <c r="G89" s="315">
        <f t="shared" si="8"/>
        <v>83.72239753846155</v>
      </c>
      <c r="H89" s="135">
        <f t="shared" si="7"/>
        <v>1.8502649856000004</v>
      </c>
      <c r="I89" s="315">
        <f t="shared" si="11"/>
        <v>55.507949568000015</v>
      </c>
      <c r="J89" s="139">
        <f t="shared" si="9"/>
        <v>139.23034710646158</v>
      </c>
      <c r="K89" s="145">
        <f t="shared" si="10"/>
        <v>4.641011570215386</v>
      </c>
      <c r="L89" s="28"/>
      <c r="M89" s="135">
        <v>2.790746584615385</v>
      </c>
      <c r="N89" s="135">
        <v>1.8502649856000004</v>
      </c>
      <c r="O89" s="9"/>
      <c r="P89" s="115" t="s">
        <v>371</v>
      </c>
      <c r="Q89" s="116"/>
      <c r="S89" s="106"/>
      <c r="T89" s="106"/>
    </row>
    <row r="90" spans="1:20" ht="20.4">
      <c r="A90" s="255">
        <v>78</v>
      </c>
      <c r="B90" s="332" t="s">
        <v>367</v>
      </c>
      <c r="C90" s="329" t="s">
        <v>239</v>
      </c>
      <c r="D90" s="330">
        <v>1</v>
      </c>
      <c r="E90" s="331">
        <v>1</v>
      </c>
      <c r="F90" s="313">
        <f t="shared" si="6"/>
        <v>6043.853267889231</v>
      </c>
      <c r="G90" s="315">
        <f t="shared" si="8"/>
        <v>6043.853267889231</v>
      </c>
      <c r="H90" s="135">
        <f t="shared" si="7"/>
        <v>3390.6016832858586</v>
      </c>
      <c r="I90" s="315">
        <f t="shared" si="11"/>
        <v>3390.6016832858586</v>
      </c>
      <c r="J90" s="139">
        <f t="shared" si="9"/>
        <v>9434.454951175088</v>
      </c>
      <c r="K90" s="145">
        <f t="shared" si="10"/>
        <v>9434.454951175088</v>
      </c>
      <c r="L90" s="28"/>
      <c r="M90" s="135">
        <v>6043.853267889231</v>
      </c>
      <c r="N90" s="135">
        <v>3390.6016832858586</v>
      </c>
      <c r="O90" s="9"/>
      <c r="P90" s="115" t="s">
        <v>371</v>
      </c>
      <c r="Q90" s="116"/>
      <c r="S90" s="106"/>
      <c r="T90" s="106"/>
    </row>
    <row r="91" spans="1:20" ht="15.75">
      <c r="A91" s="255"/>
      <c r="B91" s="333" t="s">
        <v>395</v>
      </c>
      <c r="C91" s="334"/>
      <c r="D91" s="330"/>
      <c r="E91" s="331"/>
      <c r="F91" s="313"/>
      <c r="G91" s="315"/>
      <c r="H91" s="135"/>
      <c r="I91" s="315"/>
      <c r="J91" s="139"/>
      <c r="K91" s="145"/>
      <c r="L91" s="28"/>
      <c r="M91" s="135">
        <v>0</v>
      </c>
      <c r="N91" s="135">
        <v>0</v>
      </c>
      <c r="O91" s="9"/>
      <c r="P91" s="115"/>
      <c r="Q91" s="116"/>
      <c r="S91" s="106"/>
      <c r="T91" s="106"/>
    </row>
    <row r="92" spans="1:20" ht="16.2">
      <c r="A92" s="255">
        <v>79</v>
      </c>
      <c r="B92" s="332" t="s">
        <v>396</v>
      </c>
      <c r="C92" s="329" t="s">
        <v>15</v>
      </c>
      <c r="D92" s="330">
        <v>1</v>
      </c>
      <c r="E92" s="331">
        <v>206</v>
      </c>
      <c r="F92" s="313">
        <f aca="true" t="shared" si="12" ref="F92:F99">M92/$J$4</f>
        <v>34.040217600000005</v>
      </c>
      <c r="G92" s="315">
        <f aca="true" t="shared" si="13" ref="G92:G99">F92*E92</f>
        <v>7012.284825600002</v>
      </c>
      <c r="H92" s="135">
        <f aca="true" t="shared" si="14" ref="H92:H99">N92/$J$4</f>
        <v>19.096562073600005</v>
      </c>
      <c r="I92" s="315">
        <f aca="true" t="shared" si="15" ref="I92:I99">H92*E92</f>
        <v>3933.891787161601</v>
      </c>
      <c r="J92" s="139">
        <f aca="true" t="shared" si="16" ref="J92:J99">G92+I92</f>
        <v>10946.176612761603</v>
      </c>
      <c r="K92" s="145">
        <f aca="true" t="shared" si="17" ref="K92:K99">J92/E92</f>
        <v>53.13677967360002</v>
      </c>
      <c r="L92" s="28"/>
      <c r="M92" s="135">
        <v>34.040217600000005</v>
      </c>
      <c r="N92" s="135">
        <v>19.096562073600005</v>
      </c>
      <c r="O92" s="9"/>
      <c r="P92" s="115" t="s">
        <v>397</v>
      </c>
      <c r="Q92" s="116"/>
      <c r="S92" s="106"/>
      <c r="T92" s="106"/>
    </row>
    <row r="93" spans="1:20" ht="16.2">
      <c r="A93" s="255">
        <v>80</v>
      </c>
      <c r="B93" s="332" t="s">
        <v>398</v>
      </c>
      <c r="C93" s="329" t="s">
        <v>15</v>
      </c>
      <c r="D93" s="330">
        <v>1</v>
      </c>
      <c r="E93" s="331">
        <v>45</v>
      </c>
      <c r="F93" s="313">
        <f t="shared" si="12"/>
        <v>27.57326532923077</v>
      </c>
      <c r="G93" s="315">
        <f t="shared" si="13"/>
        <v>1240.7969398153848</v>
      </c>
      <c r="H93" s="135">
        <f t="shared" si="14"/>
        <v>15.468601849698466</v>
      </c>
      <c r="I93" s="315">
        <f t="shared" si="15"/>
        <v>696.087083236431</v>
      </c>
      <c r="J93" s="139">
        <f t="shared" si="16"/>
        <v>1936.8840230518158</v>
      </c>
      <c r="K93" s="145">
        <f t="shared" si="17"/>
        <v>43.04186717892924</v>
      </c>
      <c r="L93" s="28"/>
      <c r="M93" s="135">
        <v>27.57326532923077</v>
      </c>
      <c r="N93" s="135">
        <v>15.468601849698466</v>
      </c>
      <c r="O93" s="9"/>
      <c r="P93" s="115" t="s">
        <v>397</v>
      </c>
      <c r="Q93" s="116"/>
      <c r="S93" s="106"/>
      <c r="T93" s="106"/>
    </row>
    <row r="94" spans="1:20" ht="16.2">
      <c r="A94" s="255">
        <v>81</v>
      </c>
      <c r="B94" s="332" t="s">
        <v>399</v>
      </c>
      <c r="C94" s="329" t="s">
        <v>15</v>
      </c>
      <c r="D94" s="330">
        <v>1</v>
      </c>
      <c r="E94" s="331">
        <v>51</v>
      </c>
      <c r="F94" s="313">
        <f t="shared" si="12"/>
        <v>2.024497152</v>
      </c>
      <c r="G94" s="315">
        <f t="shared" si="13"/>
        <v>103.249354752</v>
      </c>
      <c r="H94" s="135">
        <f t="shared" si="14"/>
        <v>1.755239030784</v>
      </c>
      <c r="I94" s="315">
        <f t="shared" si="15"/>
        <v>89.517190569984</v>
      </c>
      <c r="J94" s="139">
        <f t="shared" si="16"/>
        <v>192.76654532198398</v>
      </c>
      <c r="K94" s="145">
        <f t="shared" si="17"/>
        <v>3.7797361827839997</v>
      </c>
      <c r="L94" s="28"/>
      <c r="M94" s="135">
        <v>2.024497152</v>
      </c>
      <c r="N94" s="135">
        <v>1.755239030784</v>
      </c>
      <c r="O94" s="9"/>
      <c r="P94" s="115" t="s">
        <v>400</v>
      </c>
      <c r="Q94" s="116"/>
      <c r="S94" s="106"/>
      <c r="T94" s="106"/>
    </row>
    <row r="95" spans="1:20" ht="16.2">
      <c r="A95" s="255">
        <v>82</v>
      </c>
      <c r="B95" s="332" t="s">
        <v>401</v>
      </c>
      <c r="C95" s="329" t="s">
        <v>15</v>
      </c>
      <c r="D95" s="330">
        <v>1</v>
      </c>
      <c r="E95" s="331">
        <v>41</v>
      </c>
      <c r="F95" s="313">
        <f t="shared" si="12"/>
        <v>2.3111516160000005</v>
      </c>
      <c r="G95" s="315">
        <f t="shared" si="13"/>
        <v>94.75721625600002</v>
      </c>
      <c r="H95" s="135">
        <f t="shared" si="14"/>
        <v>2.003768451072</v>
      </c>
      <c r="I95" s="315">
        <f t="shared" si="15"/>
        <v>82.15450649395201</v>
      </c>
      <c r="J95" s="139">
        <f t="shared" si="16"/>
        <v>176.91172274995205</v>
      </c>
      <c r="K95" s="145">
        <f t="shared" si="17"/>
        <v>4.314920067072001</v>
      </c>
      <c r="L95" s="28"/>
      <c r="M95" s="135">
        <v>2.3111516160000005</v>
      </c>
      <c r="N95" s="135">
        <v>2.003768451072</v>
      </c>
      <c r="O95" s="9"/>
      <c r="P95" s="115" t="s">
        <v>400</v>
      </c>
      <c r="Q95" s="116"/>
      <c r="S95" s="106"/>
      <c r="T95" s="106"/>
    </row>
    <row r="96" spans="1:20" ht="16.2">
      <c r="A96" s="255">
        <v>83</v>
      </c>
      <c r="B96" s="332" t="s">
        <v>402</v>
      </c>
      <c r="C96" s="329" t="s">
        <v>15</v>
      </c>
      <c r="D96" s="330">
        <v>1</v>
      </c>
      <c r="E96" s="331">
        <v>286</v>
      </c>
      <c r="F96" s="313">
        <f t="shared" si="12"/>
        <v>2.114076672</v>
      </c>
      <c r="G96" s="315">
        <f t="shared" si="13"/>
        <v>604.625928192</v>
      </c>
      <c r="H96" s="135">
        <f t="shared" si="14"/>
        <v>1.832904474624</v>
      </c>
      <c r="I96" s="315">
        <f t="shared" si="15"/>
        <v>524.210679742464</v>
      </c>
      <c r="J96" s="139">
        <f t="shared" si="16"/>
        <v>1128.836607934464</v>
      </c>
      <c r="K96" s="145">
        <f t="shared" si="17"/>
        <v>3.9469811466239997</v>
      </c>
      <c r="L96" s="28"/>
      <c r="M96" s="135">
        <v>2.114076672</v>
      </c>
      <c r="N96" s="135">
        <v>1.832904474624</v>
      </c>
      <c r="O96" s="9"/>
      <c r="P96" s="115" t="s">
        <v>400</v>
      </c>
      <c r="Q96" s="116"/>
      <c r="S96" s="106"/>
      <c r="T96" s="106"/>
    </row>
    <row r="97" spans="1:20" ht="16.2">
      <c r="A97" s="255">
        <v>84</v>
      </c>
      <c r="B97" s="332" t="s">
        <v>403</v>
      </c>
      <c r="C97" s="329" t="s">
        <v>15</v>
      </c>
      <c r="D97" s="330">
        <v>1</v>
      </c>
      <c r="E97" s="331">
        <v>6</v>
      </c>
      <c r="F97" s="313">
        <f t="shared" si="12"/>
        <v>8.0621568</v>
      </c>
      <c r="G97" s="315">
        <f t="shared" si="13"/>
        <v>48.3729408</v>
      </c>
      <c r="H97" s="135">
        <f t="shared" si="14"/>
        <v>6.989889945600001</v>
      </c>
      <c r="I97" s="315">
        <f t="shared" si="15"/>
        <v>41.9393396736</v>
      </c>
      <c r="J97" s="139">
        <f t="shared" si="16"/>
        <v>90.3122804736</v>
      </c>
      <c r="K97" s="145">
        <f t="shared" si="17"/>
        <v>15.0520467456</v>
      </c>
      <c r="L97" s="28"/>
      <c r="M97" s="135">
        <v>8.0621568</v>
      </c>
      <c r="N97" s="135">
        <v>6.989889945600001</v>
      </c>
      <c r="O97" s="9"/>
      <c r="P97" s="115" t="s">
        <v>404</v>
      </c>
      <c r="Q97" s="116"/>
      <c r="S97" s="106"/>
      <c r="T97" s="106"/>
    </row>
    <row r="98" spans="1:20" ht="16.2">
      <c r="A98" s="255">
        <v>85</v>
      </c>
      <c r="B98" s="332" t="s">
        <v>405</v>
      </c>
      <c r="C98" s="329" t="s">
        <v>15</v>
      </c>
      <c r="D98" s="330">
        <v>1</v>
      </c>
      <c r="E98" s="331">
        <v>54</v>
      </c>
      <c r="F98" s="313">
        <f t="shared" si="12"/>
        <v>1.648263168</v>
      </c>
      <c r="G98" s="315">
        <f t="shared" si="13"/>
        <v>89.006211072</v>
      </c>
      <c r="H98" s="135">
        <f t="shared" si="14"/>
        <v>1.4290441666559999</v>
      </c>
      <c r="I98" s="315">
        <f t="shared" si="15"/>
        <v>77.16838499942399</v>
      </c>
      <c r="J98" s="139">
        <f t="shared" si="16"/>
        <v>166.174596071424</v>
      </c>
      <c r="K98" s="145">
        <f t="shared" si="17"/>
        <v>3.077307334656</v>
      </c>
      <c r="L98" s="28"/>
      <c r="M98" s="135">
        <v>1.648263168</v>
      </c>
      <c r="N98" s="135">
        <v>1.4290441666559999</v>
      </c>
      <c r="O98" s="9"/>
      <c r="P98" s="115" t="s">
        <v>400</v>
      </c>
      <c r="Q98" s="116"/>
      <c r="S98" s="106"/>
      <c r="T98" s="106"/>
    </row>
    <row r="99" spans="1:20" ht="16.2">
      <c r="A99" s="255">
        <v>86</v>
      </c>
      <c r="B99" s="332" t="s">
        <v>406</v>
      </c>
      <c r="C99" s="329" t="s">
        <v>15</v>
      </c>
      <c r="D99" s="330">
        <v>1</v>
      </c>
      <c r="E99" s="331">
        <v>65</v>
      </c>
      <c r="F99" s="313">
        <f t="shared" si="12"/>
        <v>1.0611727753846154</v>
      </c>
      <c r="G99" s="315">
        <f t="shared" si="13"/>
        <v>68.9762304</v>
      </c>
      <c r="H99" s="135">
        <f t="shared" si="14"/>
        <v>0.9200367962584615</v>
      </c>
      <c r="I99" s="315">
        <f t="shared" si="15"/>
        <v>59.80239175679999</v>
      </c>
      <c r="J99" s="139">
        <f t="shared" si="16"/>
        <v>128.7786221568</v>
      </c>
      <c r="K99" s="145">
        <f t="shared" si="17"/>
        <v>1.9812095716430769</v>
      </c>
      <c r="L99" s="28"/>
      <c r="M99" s="135">
        <v>1.0611727753846154</v>
      </c>
      <c r="N99" s="135">
        <v>0.9200367962584615</v>
      </c>
      <c r="O99" s="9"/>
      <c r="P99" s="115" t="s">
        <v>407</v>
      </c>
      <c r="Q99" s="116"/>
      <c r="S99" s="106"/>
      <c r="T99" s="106"/>
    </row>
    <row r="100" spans="1:20" ht="16.2">
      <c r="A100" s="255"/>
      <c r="B100" s="335" t="s">
        <v>408</v>
      </c>
      <c r="C100" s="329"/>
      <c r="D100" s="330"/>
      <c r="E100" s="331"/>
      <c r="F100" s="313"/>
      <c r="G100" s="315"/>
      <c r="H100" s="135"/>
      <c r="I100" s="315"/>
      <c r="J100" s="139"/>
      <c r="K100" s="145"/>
      <c r="L100" s="28"/>
      <c r="M100" s="135">
        <v>0</v>
      </c>
      <c r="N100" s="135">
        <v>0</v>
      </c>
      <c r="O100" s="9"/>
      <c r="P100" s="115"/>
      <c r="Q100" s="116"/>
      <c r="S100" s="106"/>
      <c r="T100" s="106"/>
    </row>
    <row r="101" spans="1:20" ht="16.2">
      <c r="A101" s="255">
        <v>87</v>
      </c>
      <c r="B101" s="332" t="s">
        <v>409</v>
      </c>
      <c r="C101" s="329" t="s">
        <v>26</v>
      </c>
      <c r="D101" s="330">
        <v>1</v>
      </c>
      <c r="E101" s="331" t="s">
        <v>410</v>
      </c>
      <c r="F101" s="313">
        <f aca="true" t="shared" si="18" ref="F101:F107">M101/$J$4</f>
        <v>8.751230030769232</v>
      </c>
      <c r="G101" s="315">
        <f t="shared" si="8"/>
        <v>3500.4920123076927</v>
      </c>
      <c r="H101" s="135">
        <f aca="true" t="shared" si="19" ref="H101:H107">N101/$J$4</f>
        <v>4.909440047261539</v>
      </c>
      <c r="I101" s="315">
        <f t="shared" si="11"/>
        <v>1963.7760189046155</v>
      </c>
      <c r="J101" s="139">
        <f t="shared" si="9"/>
        <v>5464.268031212308</v>
      </c>
      <c r="K101" s="145">
        <f t="shared" si="10"/>
        <v>13.66067007803077</v>
      </c>
      <c r="L101" s="28"/>
      <c r="M101" s="135">
        <v>8.751230030769232</v>
      </c>
      <c r="N101" s="135">
        <v>4.909440047261539</v>
      </c>
      <c r="O101" s="9"/>
      <c r="P101" s="115" t="s">
        <v>411</v>
      </c>
      <c r="Q101" s="116"/>
      <c r="S101" s="106"/>
      <c r="T101" s="106"/>
    </row>
    <row r="102" spans="1:20" ht="16.2">
      <c r="A102" s="255">
        <v>88</v>
      </c>
      <c r="B102" s="336" t="s">
        <v>412</v>
      </c>
      <c r="C102" s="329" t="s">
        <v>26</v>
      </c>
      <c r="D102" s="330">
        <v>1</v>
      </c>
      <c r="E102" s="331" t="s">
        <v>413</v>
      </c>
      <c r="F102" s="313">
        <f t="shared" si="18"/>
        <v>11.670144236307696</v>
      </c>
      <c r="G102" s="315">
        <f t="shared" si="8"/>
        <v>1517.1187507200004</v>
      </c>
      <c r="H102" s="135">
        <f t="shared" si="19"/>
        <v>6.546950916568618</v>
      </c>
      <c r="I102" s="315">
        <f t="shared" si="11"/>
        <v>851.1036191539204</v>
      </c>
      <c r="J102" s="139">
        <f t="shared" si="9"/>
        <v>2368.222369873921</v>
      </c>
      <c r="K102" s="145">
        <f t="shared" si="10"/>
        <v>18.217095152876315</v>
      </c>
      <c r="L102" s="28"/>
      <c r="M102" s="135">
        <v>11.670144236307696</v>
      </c>
      <c r="N102" s="135">
        <v>6.546950916568618</v>
      </c>
      <c r="O102" s="9"/>
      <c r="P102" s="115" t="s">
        <v>411</v>
      </c>
      <c r="Q102" s="116"/>
      <c r="S102" s="106"/>
      <c r="T102" s="106"/>
    </row>
    <row r="103" spans="1:20" ht="16.2">
      <c r="A103" s="255">
        <v>89</v>
      </c>
      <c r="B103" s="336" t="s">
        <v>414</v>
      </c>
      <c r="C103" s="329" t="s">
        <v>26</v>
      </c>
      <c r="D103" s="330">
        <v>1</v>
      </c>
      <c r="E103" s="331" t="s">
        <v>415</v>
      </c>
      <c r="F103" s="313">
        <f t="shared" si="18"/>
        <v>15.606130530461538</v>
      </c>
      <c r="G103" s="315">
        <f t="shared" si="8"/>
        <v>3433.3487167015383</v>
      </c>
      <c r="H103" s="135">
        <f t="shared" si="19"/>
        <v>8.755039227588924</v>
      </c>
      <c r="I103" s="315">
        <f t="shared" si="11"/>
        <v>1926.1086300695633</v>
      </c>
      <c r="J103" s="139">
        <f t="shared" si="9"/>
        <v>5359.457346771102</v>
      </c>
      <c r="K103" s="145">
        <f t="shared" si="10"/>
        <v>24.361169758050462</v>
      </c>
      <c r="L103" s="28"/>
      <c r="M103" s="135">
        <v>15.606130530461538</v>
      </c>
      <c r="N103" s="135">
        <v>8.755039227588924</v>
      </c>
      <c r="O103" s="9"/>
      <c r="P103" s="115" t="s">
        <v>411</v>
      </c>
      <c r="Q103" s="116"/>
      <c r="S103" s="106"/>
      <c r="T103" s="106"/>
    </row>
    <row r="104" spans="1:20" ht="28.8">
      <c r="A104" s="255">
        <v>90</v>
      </c>
      <c r="B104" s="332" t="s">
        <v>416</v>
      </c>
      <c r="C104" s="334" t="s">
        <v>26</v>
      </c>
      <c r="D104" s="330">
        <v>1</v>
      </c>
      <c r="E104" s="331" t="s">
        <v>417</v>
      </c>
      <c r="F104" s="313">
        <f t="shared" si="18"/>
        <v>11.81622776123077</v>
      </c>
      <c r="G104" s="315">
        <f t="shared" si="8"/>
        <v>1181.622776123077</v>
      </c>
      <c r="H104" s="135">
        <f t="shared" si="19"/>
        <v>6.628903774050463</v>
      </c>
      <c r="I104" s="315">
        <f t="shared" si="11"/>
        <v>662.8903774050463</v>
      </c>
      <c r="J104" s="139">
        <f t="shared" si="9"/>
        <v>1844.5131535281234</v>
      </c>
      <c r="K104" s="145">
        <f t="shared" si="10"/>
        <v>18.445131535281234</v>
      </c>
      <c r="L104" s="28"/>
      <c r="M104" s="135">
        <v>11.81622776123077</v>
      </c>
      <c r="N104" s="135">
        <v>6.628903774050463</v>
      </c>
      <c r="O104" s="9"/>
      <c r="P104" s="115" t="s">
        <v>411</v>
      </c>
      <c r="Q104" s="116"/>
      <c r="S104" s="106"/>
      <c r="T104" s="106"/>
    </row>
    <row r="105" spans="1:20" ht="16.2">
      <c r="A105" s="255">
        <v>91</v>
      </c>
      <c r="B105" s="336" t="s">
        <v>418</v>
      </c>
      <c r="C105" s="329" t="s">
        <v>26</v>
      </c>
      <c r="D105" s="330">
        <v>1</v>
      </c>
      <c r="E105" s="331" t="s">
        <v>419</v>
      </c>
      <c r="F105" s="313">
        <f t="shared" si="18"/>
        <v>3.045703680000001</v>
      </c>
      <c r="G105" s="315">
        <f t="shared" si="8"/>
        <v>913.7111040000002</v>
      </c>
      <c r="H105" s="135">
        <f t="shared" si="19"/>
        <v>1.7086397644800004</v>
      </c>
      <c r="I105" s="315">
        <f t="shared" si="11"/>
        <v>512.5919293440002</v>
      </c>
      <c r="J105" s="139">
        <f t="shared" si="9"/>
        <v>1426.3030333440004</v>
      </c>
      <c r="K105" s="145">
        <f t="shared" si="10"/>
        <v>4.754343444480001</v>
      </c>
      <c r="L105" s="28"/>
      <c r="M105" s="135">
        <v>3.045703680000001</v>
      </c>
      <c r="N105" s="135">
        <v>1.7086397644800004</v>
      </c>
      <c r="O105" s="9"/>
      <c r="P105" s="115" t="s">
        <v>411</v>
      </c>
      <c r="Q105" s="116"/>
      <c r="S105" s="106"/>
      <c r="T105" s="106"/>
    </row>
    <row r="106" spans="1:20" ht="16.2">
      <c r="A106" s="255">
        <v>92</v>
      </c>
      <c r="B106" s="336" t="s">
        <v>420</v>
      </c>
      <c r="C106" s="329" t="s">
        <v>26</v>
      </c>
      <c r="D106" s="330">
        <v>1</v>
      </c>
      <c r="E106" s="331" t="s">
        <v>375</v>
      </c>
      <c r="F106" s="313">
        <f t="shared" si="18"/>
        <v>3.961743341404358</v>
      </c>
      <c r="G106" s="315">
        <f t="shared" si="8"/>
        <v>3169.3946731234864</v>
      </c>
      <c r="H106" s="135">
        <f t="shared" si="19"/>
        <v>2.2225380145278453</v>
      </c>
      <c r="I106" s="315">
        <f t="shared" si="11"/>
        <v>1778.0304116222762</v>
      </c>
      <c r="J106" s="139">
        <f t="shared" si="9"/>
        <v>4947.425084745762</v>
      </c>
      <c r="K106" s="145">
        <f t="shared" si="10"/>
        <v>6.184281355932203</v>
      </c>
      <c r="L106" s="28"/>
      <c r="M106" s="135">
        <v>3.961743341404358</v>
      </c>
      <c r="N106" s="135">
        <v>2.2225380145278453</v>
      </c>
      <c r="O106" s="9"/>
      <c r="P106" s="115" t="s">
        <v>411</v>
      </c>
      <c r="Q106" s="116"/>
      <c r="S106" s="106"/>
      <c r="T106" s="106"/>
    </row>
    <row r="107" spans="1:20" ht="16.2">
      <c r="A107" s="255">
        <v>93</v>
      </c>
      <c r="B107" s="336" t="s">
        <v>421</v>
      </c>
      <c r="C107" s="329" t="s">
        <v>239</v>
      </c>
      <c r="D107" s="330">
        <v>1</v>
      </c>
      <c r="E107" s="331">
        <v>1</v>
      </c>
      <c r="F107" s="313">
        <f t="shared" si="18"/>
        <v>2483.51799955205</v>
      </c>
      <c r="G107" s="315">
        <f t="shared" si="8"/>
        <v>2483.51799955205</v>
      </c>
      <c r="H107" s="135">
        <f t="shared" si="19"/>
        <v>1393.2535977486998</v>
      </c>
      <c r="I107" s="315">
        <f t="shared" si="11"/>
        <v>1393.2535977486998</v>
      </c>
      <c r="J107" s="139">
        <f t="shared" si="9"/>
        <v>3876.77159730075</v>
      </c>
      <c r="K107" s="145">
        <f t="shared" si="10"/>
        <v>3876.77159730075</v>
      </c>
      <c r="L107" s="28"/>
      <c r="M107" s="135">
        <v>2483.51799955205</v>
      </c>
      <c r="N107" s="135">
        <v>1393.2535977486998</v>
      </c>
      <c r="O107" s="9"/>
      <c r="P107" s="115" t="s">
        <v>411</v>
      </c>
      <c r="Q107" s="116"/>
      <c r="S107" s="106"/>
      <c r="T107" s="106"/>
    </row>
    <row r="108" spans="1:20" ht="15.75">
      <c r="A108" s="255"/>
      <c r="B108" s="333" t="s">
        <v>422</v>
      </c>
      <c r="C108" s="334"/>
      <c r="D108" s="330"/>
      <c r="E108" s="331"/>
      <c r="F108" s="313"/>
      <c r="G108" s="315"/>
      <c r="H108" s="135"/>
      <c r="I108" s="315"/>
      <c r="J108" s="139"/>
      <c r="K108" s="145"/>
      <c r="L108" s="28"/>
      <c r="M108" s="135">
        <v>0</v>
      </c>
      <c r="N108" s="135">
        <v>0</v>
      </c>
      <c r="O108" s="9"/>
      <c r="P108" s="115"/>
      <c r="Q108" s="116"/>
      <c r="S108" s="106"/>
      <c r="T108" s="106"/>
    </row>
    <row r="109" spans="1:20" ht="16.2">
      <c r="A109" s="255">
        <v>94</v>
      </c>
      <c r="B109" s="332" t="s">
        <v>423</v>
      </c>
      <c r="C109" s="329" t="s">
        <v>26</v>
      </c>
      <c r="D109" s="330">
        <v>1</v>
      </c>
      <c r="E109" s="331" t="s">
        <v>424</v>
      </c>
      <c r="F109" s="313">
        <f>M109/$J$4</f>
        <v>2.268429075692308</v>
      </c>
      <c r="G109" s="315">
        <f t="shared" si="8"/>
        <v>317.58007059692306</v>
      </c>
      <c r="H109" s="135">
        <f>N109/$J$4</f>
        <v>1.272588711463385</v>
      </c>
      <c r="I109" s="315">
        <f t="shared" si="11"/>
        <v>178.1624196048739</v>
      </c>
      <c r="J109" s="139">
        <f t="shared" si="9"/>
        <v>495.74249020179695</v>
      </c>
      <c r="K109" s="145">
        <f t="shared" si="10"/>
        <v>3.5410177871556927</v>
      </c>
      <c r="L109" s="28"/>
      <c r="M109" s="135">
        <v>2.268429075692308</v>
      </c>
      <c r="N109" s="135">
        <v>1.272588711463385</v>
      </c>
      <c r="O109" s="9"/>
      <c r="P109" s="115" t="s">
        <v>425</v>
      </c>
      <c r="Q109" s="116"/>
      <c r="S109" s="106"/>
      <c r="T109" s="106"/>
    </row>
    <row r="110" spans="1:20" ht="16.2">
      <c r="A110" s="255">
        <v>95</v>
      </c>
      <c r="B110" s="332" t="s">
        <v>426</v>
      </c>
      <c r="C110" s="329" t="s">
        <v>15</v>
      </c>
      <c r="D110" s="330">
        <v>1</v>
      </c>
      <c r="E110" s="331" t="s">
        <v>3</v>
      </c>
      <c r="F110" s="313">
        <f>M110/$J$4</f>
        <v>27.491265614769233</v>
      </c>
      <c r="G110" s="315">
        <f t="shared" si="8"/>
        <v>164.9475936886154</v>
      </c>
      <c r="H110" s="135">
        <f>N110/$J$4</f>
        <v>15.422600009885539</v>
      </c>
      <c r="I110" s="315">
        <f t="shared" si="11"/>
        <v>92.53560005931323</v>
      </c>
      <c r="J110" s="139">
        <f t="shared" si="9"/>
        <v>257.4831937479286</v>
      </c>
      <c r="K110" s="145">
        <f t="shared" si="10"/>
        <v>42.91386562465477</v>
      </c>
      <c r="L110" s="28"/>
      <c r="M110" s="135">
        <v>27.491265614769233</v>
      </c>
      <c r="N110" s="135">
        <v>15.422600009885539</v>
      </c>
      <c r="O110" s="9"/>
      <c r="P110" s="115" t="s">
        <v>425</v>
      </c>
      <c r="Q110" s="116"/>
      <c r="S110" s="106"/>
      <c r="T110" s="106"/>
    </row>
    <row r="111" spans="1:20" ht="16.2">
      <c r="A111" s="255">
        <v>96</v>
      </c>
      <c r="B111" s="332" t="s">
        <v>427</v>
      </c>
      <c r="C111" s="329" t="s">
        <v>26</v>
      </c>
      <c r="D111" s="330">
        <v>1</v>
      </c>
      <c r="E111" s="331" t="s">
        <v>428</v>
      </c>
      <c r="F111" s="313">
        <f>M111/$J$4</f>
        <v>1.8577414301538464</v>
      </c>
      <c r="G111" s="315">
        <f t="shared" si="8"/>
        <v>222.92897161846156</v>
      </c>
      <c r="H111" s="135">
        <f>N111/$J$4</f>
        <v>1.0421929423163079</v>
      </c>
      <c r="I111" s="315">
        <f t="shared" si="11"/>
        <v>125.06315307795694</v>
      </c>
      <c r="J111" s="139">
        <f t="shared" si="9"/>
        <v>347.9921246964185</v>
      </c>
      <c r="K111" s="145">
        <f t="shared" si="10"/>
        <v>2.8999343724701543</v>
      </c>
      <c r="L111" s="28"/>
      <c r="M111" s="135">
        <v>1.8577414301538464</v>
      </c>
      <c r="N111" s="135">
        <v>1.0421929423163079</v>
      </c>
      <c r="O111" s="9"/>
      <c r="P111" s="115" t="s">
        <v>425</v>
      </c>
      <c r="Q111" s="116"/>
      <c r="S111" s="106"/>
      <c r="T111" s="106"/>
    </row>
    <row r="112" spans="1:20" ht="15.75">
      <c r="A112" s="255">
        <v>97</v>
      </c>
      <c r="B112" s="336" t="s">
        <v>429</v>
      </c>
      <c r="C112" s="334" t="s">
        <v>15</v>
      </c>
      <c r="D112" s="330">
        <v>1</v>
      </c>
      <c r="E112" s="331" t="s">
        <v>240</v>
      </c>
      <c r="F112" s="313">
        <f>M112/$J$4</f>
        <v>0.3410912492307693</v>
      </c>
      <c r="G112" s="315">
        <f t="shared" si="8"/>
        <v>0.6821824984615386</v>
      </c>
      <c r="H112" s="135">
        <f>N112/$J$4</f>
        <v>0.19135219081846158</v>
      </c>
      <c r="I112" s="315">
        <f t="shared" si="11"/>
        <v>0.38270438163692316</v>
      </c>
      <c r="J112" s="139">
        <f t="shared" si="9"/>
        <v>1.0648868800984617</v>
      </c>
      <c r="K112" s="145">
        <f t="shared" si="10"/>
        <v>0.5324434400492308</v>
      </c>
      <c r="L112" s="28"/>
      <c r="M112" s="135">
        <v>0.3410912492307693</v>
      </c>
      <c r="N112" s="135">
        <v>0.19135219081846158</v>
      </c>
      <c r="O112" s="9"/>
      <c r="P112" s="115" t="s">
        <v>425</v>
      </c>
      <c r="Q112" s="116"/>
      <c r="S112" s="106"/>
      <c r="T112" s="106"/>
    </row>
    <row r="113" spans="1:20" ht="16.2">
      <c r="A113" s="255">
        <v>98</v>
      </c>
      <c r="B113" s="336" t="s">
        <v>421</v>
      </c>
      <c r="C113" s="329" t="s">
        <v>239</v>
      </c>
      <c r="D113" s="330">
        <v>1</v>
      </c>
      <c r="E113" s="331">
        <v>1</v>
      </c>
      <c r="F113" s="313">
        <f>M113/$J$4</f>
        <v>496.16883834847954</v>
      </c>
      <c r="G113" s="315">
        <f t="shared" si="8"/>
        <v>496.16883834847954</v>
      </c>
      <c r="H113" s="135">
        <f>N113/$J$4</f>
        <v>278.35071831349705</v>
      </c>
      <c r="I113" s="315">
        <f t="shared" si="11"/>
        <v>278.35071831349705</v>
      </c>
      <c r="J113" s="139">
        <f t="shared" si="9"/>
        <v>774.5195566619766</v>
      </c>
      <c r="K113" s="145">
        <f t="shared" si="10"/>
        <v>774.5195566619766</v>
      </c>
      <c r="L113" s="28"/>
      <c r="M113" s="135">
        <v>496.16883834847954</v>
      </c>
      <c r="N113" s="135">
        <v>278.35071831349705</v>
      </c>
      <c r="O113" s="9"/>
      <c r="P113" s="115" t="s">
        <v>425</v>
      </c>
      <c r="Q113" s="116"/>
      <c r="S113" s="106"/>
      <c r="T113" s="106"/>
    </row>
    <row r="114" spans="1:20" ht="16.2">
      <c r="A114" s="255">
        <v>99</v>
      </c>
      <c r="B114" s="337" t="s">
        <v>430</v>
      </c>
      <c r="C114" s="329" t="s">
        <v>15</v>
      </c>
      <c r="D114" s="330">
        <v>1</v>
      </c>
      <c r="E114" s="331">
        <v>1</v>
      </c>
      <c r="F114" s="313">
        <f aca="true" t="shared" si="20" ref="F114:F122">M114/$J$4</f>
        <v>11.019659106461537</v>
      </c>
      <c r="G114" s="315">
        <f t="shared" si="8"/>
        <v>11.019659106461537</v>
      </c>
      <c r="H114" s="135">
        <f aca="true" t="shared" si="21" ref="H114:H122">N114/$J$4</f>
        <v>6.182028758724923</v>
      </c>
      <c r="I114" s="315">
        <f t="shared" si="11"/>
        <v>6.182028758724923</v>
      </c>
      <c r="J114" s="139">
        <f t="shared" si="9"/>
        <v>17.20168786518646</v>
      </c>
      <c r="K114" s="145">
        <f t="shared" si="10"/>
        <v>17.20168786518646</v>
      </c>
      <c r="L114" s="28"/>
      <c r="M114" s="135">
        <v>11.019659106461537</v>
      </c>
      <c r="N114" s="135">
        <v>6.182028758724923</v>
      </c>
      <c r="O114" s="9"/>
      <c r="P114" s="115" t="s">
        <v>425</v>
      </c>
      <c r="Q114" s="116"/>
      <c r="S114" s="106"/>
      <c r="T114" s="106"/>
    </row>
    <row r="115" spans="1:20" ht="32.4">
      <c r="A115" s="255">
        <v>100</v>
      </c>
      <c r="B115" s="337" t="s">
        <v>431</v>
      </c>
      <c r="C115" s="329" t="s">
        <v>26</v>
      </c>
      <c r="D115" s="330">
        <v>1</v>
      </c>
      <c r="E115" s="331">
        <v>300</v>
      </c>
      <c r="F115" s="313">
        <f t="shared" si="20"/>
        <v>2.268429075692308</v>
      </c>
      <c r="G115" s="315">
        <f t="shared" si="8"/>
        <v>680.5287227076923</v>
      </c>
      <c r="H115" s="135">
        <f t="shared" si="21"/>
        <v>1.272588711463385</v>
      </c>
      <c r="I115" s="315">
        <f t="shared" si="11"/>
        <v>381.7766134390155</v>
      </c>
      <c r="J115" s="139">
        <f t="shared" si="9"/>
        <v>1062.3053361467078</v>
      </c>
      <c r="K115" s="145">
        <f t="shared" si="10"/>
        <v>3.5410177871556927</v>
      </c>
      <c r="L115" s="28"/>
      <c r="M115" s="135">
        <v>2.268429075692308</v>
      </c>
      <c r="N115" s="135">
        <v>1.272588711463385</v>
      </c>
      <c r="O115" s="9"/>
      <c r="P115" s="115" t="s">
        <v>425</v>
      </c>
      <c r="Q115" s="116"/>
      <c r="S115" s="106"/>
      <c r="T115" s="106"/>
    </row>
    <row r="116" spans="1:20" ht="16.2">
      <c r="A116" s="255">
        <v>101</v>
      </c>
      <c r="B116" s="336" t="s">
        <v>440</v>
      </c>
      <c r="C116" s="329" t="s">
        <v>26</v>
      </c>
      <c r="D116" s="330">
        <v>1</v>
      </c>
      <c r="E116" s="331">
        <v>100</v>
      </c>
      <c r="F116" s="313">
        <f t="shared" si="20"/>
        <v>1.2747854769230773</v>
      </c>
      <c r="G116" s="315">
        <f t="shared" si="8"/>
        <v>127.47854769230773</v>
      </c>
      <c r="H116" s="135">
        <f t="shared" si="21"/>
        <v>0.7151546525538464</v>
      </c>
      <c r="I116" s="315">
        <f t="shared" si="11"/>
        <v>71.51546525538464</v>
      </c>
      <c r="J116" s="139">
        <f t="shared" si="9"/>
        <v>198.99401294769237</v>
      </c>
      <c r="K116" s="145">
        <f t="shared" si="10"/>
        <v>1.9899401294769237</v>
      </c>
      <c r="L116" s="28"/>
      <c r="M116" s="135">
        <v>1.2747854769230773</v>
      </c>
      <c r="N116" s="135">
        <v>0.7151546525538464</v>
      </c>
      <c r="O116" s="9"/>
      <c r="P116" s="115" t="s">
        <v>425</v>
      </c>
      <c r="Q116" s="116"/>
      <c r="S116" s="106"/>
      <c r="T116" s="106"/>
    </row>
    <row r="117" spans="1:20" ht="16.2">
      <c r="A117" s="255">
        <v>102</v>
      </c>
      <c r="B117" s="338" t="s">
        <v>432</v>
      </c>
      <c r="C117" s="329" t="s">
        <v>26</v>
      </c>
      <c r="D117" s="330">
        <v>1</v>
      </c>
      <c r="E117" s="331">
        <v>100</v>
      </c>
      <c r="F117" s="313">
        <f t="shared" si="20"/>
        <v>1.4057093907692306</v>
      </c>
      <c r="G117" s="315">
        <f t="shared" si="8"/>
        <v>140.57093907692305</v>
      </c>
      <c r="H117" s="135">
        <f t="shared" si="21"/>
        <v>0.7886029682215385</v>
      </c>
      <c r="I117" s="315">
        <f t="shared" si="11"/>
        <v>78.86029682215386</v>
      </c>
      <c r="J117" s="139">
        <f t="shared" si="9"/>
        <v>219.4312358990769</v>
      </c>
      <c r="K117" s="145">
        <f t="shared" si="10"/>
        <v>2.194312358990769</v>
      </c>
      <c r="L117" s="28"/>
      <c r="M117" s="135">
        <v>1.4057093907692306</v>
      </c>
      <c r="N117" s="135">
        <v>0.7886029682215385</v>
      </c>
      <c r="O117" s="9"/>
      <c r="P117" s="115" t="s">
        <v>425</v>
      </c>
      <c r="Q117" s="116"/>
      <c r="S117" s="106"/>
      <c r="T117" s="106"/>
    </row>
    <row r="118" spans="1:20" ht="16.2">
      <c r="A118" s="255">
        <v>103</v>
      </c>
      <c r="B118" s="338" t="s">
        <v>433</v>
      </c>
      <c r="C118" s="329" t="s">
        <v>15</v>
      </c>
      <c r="D118" s="330">
        <v>1</v>
      </c>
      <c r="E118" s="331">
        <v>200</v>
      </c>
      <c r="F118" s="313">
        <f t="shared" si="20"/>
        <v>1.0143157956923077</v>
      </c>
      <c r="G118" s="315">
        <f t="shared" si="8"/>
        <v>202.86315913846153</v>
      </c>
      <c r="H118" s="135">
        <f t="shared" si="21"/>
        <v>0.5690311613833847</v>
      </c>
      <c r="I118" s="315">
        <f t="shared" si="11"/>
        <v>113.80623227667695</v>
      </c>
      <c r="J118" s="139">
        <f t="shared" si="9"/>
        <v>316.6693914151385</v>
      </c>
      <c r="K118" s="145">
        <f t="shared" si="10"/>
        <v>1.5833469570756924</v>
      </c>
      <c r="L118" s="28"/>
      <c r="M118" s="135">
        <v>1.0143157956923077</v>
      </c>
      <c r="N118" s="135">
        <v>0.5690311613833847</v>
      </c>
      <c r="O118" s="9"/>
      <c r="P118" s="115" t="s">
        <v>425</v>
      </c>
      <c r="Q118" s="116"/>
      <c r="S118" s="106"/>
      <c r="T118" s="106"/>
    </row>
    <row r="119" spans="1:20" ht="16.2">
      <c r="A119" s="255">
        <v>104</v>
      </c>
      <c r="B119" s="338" t="s">
        <v>434</v>
      </c>
      <c r="C119" s="329" t="s">
        <v>15</v>
      </c>
      <c r="D119" s="330">
        <v>1</v>
      </c>
      <c r="E119" s="331">
        <v>182</v>
      </c>
      <c r="F119" s="313">
        <f t="shared" si="20"/>
        <v>2.1471521870769235</v>
      </c>
      <c r="G119" s="315">
        <f t="shared" si="8"/>
        <v>390.78169804800007</v>
      </c>
      <c r="H119" s="135">
        <f t="shared" si="21"/>
        <v>1.2045523769501543</v>
      </c>
      <c r="I119" s="315">
        <f t="shared" si="11"/>
        <v>219.2285326049281</v>
      </c>
      <c r="J119" s="139">
        <f t="shared" si="9"/>
        <v>610.0102306529282</v>
      </c>
      <c r="K119" s="145">
        <f t="shared" si="10"/>
        <v>3.3517045640270777</v>
      </c>
      <c r="L119" s="28"/>
      <c r="M119" s="135">
        <v>2.1471521870769235</v>
      </c>
      <c r="N119" s="135">
        <v>1.2045523769501543</v>
      </c>
      <c r="O119" s="9"/>
      <c r="P119" s="115" t="s">
        <v>425</v>
      </c>
      <c r="Q119" s="116"/>
      <c r="S119" s="106"/>
      <c r="T119" s="106"/>
    </row>
    <row r="120" spans="1:20" ht="16.2">
      <c r="A120" s="255">
        <v>105</v>
      </c>
      <c r="B120" s="338" t="s">
        <v>435</v>
      </c>
      <c r="C120" s="329" t="s">
        <v>15</v>
      </c>
      <c r="D120" s="330">
        <v>1</v>
      </c>
      <c r="E120" s="331">
        <v>364</v>
      </c>
      <c r="F120" s="313">
        <f t="shared" si="20"/>
        <v>0.1722683076923077</v>
      </c>
      <c r="G120" s="315">
        <f t="shared" si="8"/>
        <v>62.705664</v>
      </c>
      <c r="H120" s="135">
        <f t="shared" si="21"/>
        <v>0.09664252061538463</v>
      </c>
      <c r="I120" s="315">
        <f t="shared" si="11"/>
        <v>35.177877504</v>
      </c>
      <c r="J120" s="139">
        <f t="shared" si="9"/>
        <v>97.883541504</v>
      </c>
      <c r="K120" s="145">
        <f t="shared" si="10"/>
        <v>0.2689108283076923</v>
      </c>
      <c r="L120" s="28"/>
      <c r="M120" s="135">
        <v>0.1722683076923077</v>
      </c>
      <c r="N120" s="135">
        <v>0.09664252061538463</v>
      </c>
      <c r="O120" s="9"/>
      <c r="P120" s="115" t="s">
        <v>425</v>
      </c>
      <c r="Q120" s="116"/>
      <c r="S120" s="106"/>
      <c r="T120" s="106"/>
    </row>
    <row r="121" spans="1:20" ht="16.2">
      <c r="A121" s="255">
        <v>106</v>
      </c>
      <c r="B121" s="336" t="s">
        <v>436</v>
      </c>
      <c r="C121" s="329" t="s">
        <v>15</v>
      </c>
      <c r="D121" s="330">
        <v>1</v>
      </c>
      <c r="E121" s="331">
        <v>1</v>
      </c>
      <c r="F121" s="313">
        <f t="shared" si="20"/>
        <v>2551.193776430474</v>
      </c>
      <c r="G121" s="315">
        <f t="shared" si="8"/>
        <v>2551.193776430474</v>
      </c>
      <c r="H121" s="135">
        <f t="shared" si="21"/>
        <v>1170.9979433815874</v>
      </c>
      <c r="I121" s="315">
        <f t="shared" si="11"/>
        <v>1170.9979433815874</v>
      </c>
      <c r="J121" s="139">
        <f t="shared" si="9"/>
        <v>3722.1917198120614</v>
      </c>
      <c r="K121" s="145">
        <f t="shared" si="10"/>
        <v>3722.1917198120614</v>
      </c>
      <c r="L121" s="28"/>
      <c r="M121" s="135">
        <v>2551.193776430474</v>
      </c>
      <c r="N121" s="135">
        <v>1170.9979433815874</v>
      </c>
      <c r="O121" s="9"/>
      <c r="P121" s="115"/>
      <c r="Q121" s="116"/>
      <c r="S121" s="106"/>
      <c r="T121" s="106"/>
    </row>
    <row r="122" spans="1:20" ht="16.8" thickBot="1">
      <c r="A122" s="266">
        <v>107</v>
      </c>
      <c r="B122" s="339" t="s">
        <v>437</v>
      </c>
      <c r="C122" s="340" t="s">
        <v>15</v>
      </c>
      <c r="D122" s="341">
        <v>1</v>
      </c>
      <c r="E122" s="342">
        <v>1</v>
      </c>
      <c r="F122" s="209">
        <f t="shared" si="20"/>
        <v>2551.193776430474</v>
      </c>
      <c r="G122" s="204">
        <f t="shared" si="8"/>
        <v>2551.193776430474</v>
      </c>
      <c r="H122" s="170">
        <f t="shared" si="21"/>
        <v>1170.9979433815874</v>
      </c>
      <c r="I122" s="204">
        <f t="shared" si="11"/>
        <v>1170.9979433815874</v>
      </c>
      <c r="J122" s="147">
        <f t="shared" si="9"/>
        <v>3722.1917198120614</v>
      </c>
      <c r="K122" s="343">
        <f t="shared" si="10"/>
        <v>3722.1917198120614</v>
      </c>
      <c r="L122" s="28"/>
      <c r="M122" s="135">
        <v>2551.193776430474</v>
      </c>
      <c r="N122" s="135">
        <v>1170.9979433815874</v>
      </c>
      <c r="O122" s="9"/>
      <c r="P122" s="150"/>
      <c r="Q122" s="151"/>
      <c r="S122" s="106"/>
      <c r="T122" s="106"/>
    </row>
    <row r="123" spans="6:17" ht="16.2" thickBot="1">
      <c r="F123" s="34"/>
      <c r="G123" s="94">
        <f>SUM(G11:G122)</f>
        <v>171828.68408225555</v>
      </c>
      <c r="H123" s="81"/>
      <c r="I123" s="94">
        <f>SUM(I11:I122)</f>
        <v>54471.94185240058</v>
      </c>
      <c r="J123" s="95"/>
      <c r="K123" s="289"/>
      <c r="M123" s="345"/>
      <c r="N123" s="345"/>
      <c r="P123" s="345"/>
      <c r="Q123" s="345"/>
    </row>
    <row r="124" spans="6:17" ht="16.2" thickBot="1">
      <c r="F124" s="37"/>
      <c r="G124" s="83" t="s">
        <v>19</v>
      </c>
      <c r="H124" s="210">
        <v>0.05</v>
      </c>
      <c r="I124" s="242"/>
      <c r="J124" s="39">
        <f>H124*G123</f>
        <v>8591.434204112778</v>
      </c>
      <c r="K124" s="289"/>
      <c r="M124" s="345"/>
      <c r="N124" s="345"/>
      <c r="P124" s="345"/>
      <c r="Q124" s="345"/>
    </row>
    <row r="125" spans="6:17" ht="16.2" thickBot="1">
      <c r="F125" s="34"/>
      <c r="G125" s="40"/>
      <c r="H125" s="211"/>
      <c r="I125" s="243"/>
      <c r="J125" s="41"/>
      <c r="K125" s="289"/>
      <c r="M125" s="345"/>
      <c r="N125" s="345"/>
      <c r="P125" s="345"/>
      <c r="Q125" s="345"/>
    </row>
    <row r="126" spans="6:17" ht="16.2" thickBot="1">
      <c r="F126" s="37"/>
      <c r="G126" s="38" t="s">
        <v>20</v>
      </c>
      <c r="H126" s="210"/>
      <c r="I126" s="242"/>
      <c r="J126" s="39">
        <f>SUM(J11:J124)</f>
        <v>234892.06013876887</v>
      </c>
      <c r="K126" s="289"/>
      <c r="M126" s="345"/>
      <c r="N126" s="345"/>
      <c r="P126" s="345"/>
      <c r="Q126" s="345"/>
    </row>
    <row r="127" spans="6:17" ht="16.2" thickBot="1">
      <c r="F127" s="42"/>
      <c r="G127" s="43"/>
      <c r="H127" s="212"/>
      <c r="I127" s="244"/>
      <c r="J127" s="44"/>
      <c r="K127" s="289"/>
      <c r="M127" s="345"/>
      <c r="N127" s="345"/>
      <c r="P127" s="345"/>
      <c r="Q127" s="345"/>
    </row>
    <row r="128" spans="6:17" ht="15.75">
      <c r="F128" s="45"/>
      <c r="G128" s="84" t="s">
        <v>21</v>
      </c>
      <c r="H128" s="213">
        <v>0.1</v>
      </c>
      <c r="I128" s="245"/>
      <c r="J128" s="47">
        <f>J126*H128</f>
        <v>23489.206013876887</v>
      </c>
      <c r="K128" s="289"/>
      <c r="M128" s="345"/>
      <c r="N128" s="345"/>
      <c r="P128" s="345"/>
      <c r="Q128" s="345"/>
    </row>
    <row r="129" spans="6:17" ht="16.2" thickBot="1">
      <c r="F129" s="48"/>
      <c r="G129" s="85" t="s">
        <v>22</v>
      </c>
      <c r="H129" s="214"/>
      <c r="I129" s="246"/>
      <c r="J129" s="50">
        <f>J126+J128</f>
        <v>258381.26615264575</v>
      </c>
      <c r="K129" s="289"/>
      <c r="M129" s="345"/>
      <c r="N129" s="345"/>
      <c r="P129" s="345"/>
      <c r="Q129" s="345"/>
    </row>
    <row r="130" spans="6:17" ht="16.2" thickBot="1">
      <c r="F130" s="51"/>
      <c r="G130" s="86"/>
      <c r="H130" s="215"/>
      <c r="I130" s="247"/>
      <c r="J130" s="53"/>
      <c r="K130" s="289"/>
      <c r="M130" s="345"/>
      <c r="N130" s="345"/>
      <c r="P130" s="345"/>
      <c r="Q130" s="345"/>
    </row>
    <row r="131" spans="6:17" ht="15.75">
      <c r="F131" s="54"/>
      <c r="G131" s="84" t="s">
        <v>23</v>
      </c>
      <c r="H131" s="213">
        <v>0.1</v>
      </c>
      <c r="I131" s="245"/>
      <c r="J131" s="47">
        <f>J129*H131</f>
        <v>25838.126615264577</v>
      </c>
      <c r="K131" s="289"/>
      <c r="M131" s="345"/>
      <c r="N131" s="345"/>
      <c r="P131" s="345"/>
      <c r="Q131" s="345"/>
    </row>
    <row r="132" spans="6:17" ht="16.2" thickBot="1">
      <c r="F132" s="48"/>
      <c r="G132" s="85" t="s">
        <v>22</v>
      </c>
      <c r="H132" s="214"/>
      <c r="I132" s="246"/>
      <c r="J132" s="50">
        <f>J129+J131</f>
        <v>284219.3927679103</v>
      </c>
      <c r="K132" s="289"/>
      <c r="M132" s="345"/>
      <c r="N132" s="345"/>
      <c r="P132" s="345"/>
      <c r="Q132" s="345"/>
    </row>
    <row r="133" spans="6:17" ht="16.2" thickBot="1">
      <c r="F133" s="51"/>
      <c r="G133" s="86"/>
      <c r="H133" s="215"/>
      <c r="I133" s="247"/>
      <c r="J133" s="53"/>
      <c r="K133" s="289"/>
      <c r="M133" s="345"/>
      <c r="N133" s="345"/>
      <c r="P133" s="345"/>
      <c r="Q133" s="345"/>
    </row>
    <row r="134" spans="6:17" ht="15.75">
      <c r="F134" s="54"/>
      <c r="G134" s="87" t="s">
        <v>24</v>
      </c>
      <c r="H134" s="213">
        <v>0.18</v>
      </c>
      <c r="I134" s="245"/>
      <c r="J134" s="55">
        <f>J132*H134</f>
        <v>51159.49069822385</v>
      </c>
      <c r="K134" s="289"/>
      <c r="M134" s="345"/>
      <c r="N134" s="345"/>
      <c r="P134" s="345"/>
      <c r="Q134" s="345"/>
    </row>
    <row r="135" spans="6:17" ht="16.2" thickBot="1">
      <c r="F135" s="48"/>
      <c r="G135" s="88" t="s">
        <v>25</v>
      </c>
      <c r="H135" s="216" t="s">
        <v>9</v>
      </c>
      <c r="I135" s="248"/>
      <c r="J135" s="58">
        <f>J132+J134</f>
        <v>335378.8834661342</v>
      </c>
      <c r="K135" s="289"/>
      <c r="M135" s="345"/>
      <c r="N135" s="345"/>
      <c r="P135" s="345"/>
      <c r="Q135" s="345"/>
    </row>
    <row r="136" spans="13:17" ht="15.75">
      <c r="M136" s="345"/>
      <c r="N136" s="345"/>
      <c r="P136" s="345"/>
      <c r="Q136" s="345"/>
    </row>
    <row r="137" spans="10:17" ht="15.75">
      <c r="J137" s="59"/>
      <c r="M137" s="345"/>
      <c r="N137" s="345"/>
      <c r="P137" s="345"/>
      <c r="Q137" s="345"/>
    </row>
    <row r="138" spans="10:17" ht="15.75">
      <c r="J138" s="59"/>
      <c r="M138" s="345"/>
      <c r="N138" s="345"/>
      <c r="P138" s="345"/>
      <c r="Q138" s="345"/>
    </row>
    <row r="139" spans="2:17" ht="15.75">
      <c r="B139" s="346" t="s">
        <v>438</v>
      </c>
      <c r="M139" s="345"/>
      <c r="N139" s="345"/>
      <c r="P139" s="345"/>
      <c r="Q139" s="345"/>
    </row>
    <row r="140" ht="15.75">
      <c r="B140" s="347"/>
    </row>
    <row r="141" ht="15.75">
      <c r="B141" s="346" t="s">
        <v>439</v>
      </c>
    </row>
  </sheetData>
  <mergeCells count="19">
    <mergeCell ref="Q7:Q8"/>
    <mergeCell ref="H7:I7"/>
    <mergeCell ref="J7:J8"/>
    <mergeCell ref="K7:K8"/>
    <mergeCell ref="M7:M8"/>
    <mergeCell ref="N7:N8"/>
    <mergeCell ref="P7:P8"/>
    <mergeCell ref="A5:F5"/>
    <mergeCell ref="A6:F6"/>
    <mergeCell ref="A7:A8"/>
    <mergeCell ref="B7:B8"/>
    <mergeCell ref="C7:C8"/>
    <mergeCell ref="D7:E7"/>
    <mergeCell ref="F7:G7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168"/>
  <sheetViews>
    <sheetView showGridLines="0" zoomScale="70" zoomScaleNormal="70" workbookViewId="0" topLeftCell="A1">
      <pane ySplit="10" topLeftCell="A133" activePane="bottomLeft" state="frozen"/>
      <selection pane="topLeft" activeCell="A292" sqref="A292:IV292"/>
      <selection pane="bottomLeft" activeCell="V128" sqref="V128"/>
    </sheetView>
  </sheetViews>
  <sheetFormatPr defaultColWidth="9.00390625" defaultRowHeight="15.75"/>
  <cols>
    <col min="1" max="1" width="6.25390625" style="15" customWidth="1"/>
    <col min="2" max="2" width="80.75390625" style="98" customWidth="1"/>
    <col min="3" max="3" width="7.125" style="15" bestFit="1" customWidth="1"/>
    <col min="4" max="4" width="5.25390625" style="15" customWidth="1"/>
    <col min="5" max="5" width="6.50390625" style="15" bestFit="1" customWidth="1"/>
    <col min="6" max="6" width="8.50390625" style="15" bestFit="1" customWidth="1"/>
    <col min="7" max="7" width="18.00390625" style="15" bestFit="1" customWidth="1"/>
    <col min="8" max="8" width="9.125" style="15" customWidth="1"/>
    <col min="9" max="9" width="12.50390625" style="15" bestFit="1" customWidth="1"/>
    <col min="10" max="10" width="14.00390625" style="15" bestFit="1" customWidth="1"/>
    <col min="11" max="11" width="13.875" style="96" bestFit="1" customWidth="1"/>
    <col min="12" max="12" width="2.00390625" style="109" customWidth="1"/>
    <col min="13" max="13" width="15.00390625" style="15" bestFit="1" customWidth="1"/>
    <col min="14" max="14" width="10.625" style="15" customWidth="1"/>
    <col min="15" max="15" width="2.875" style="15" customWidth="1"/>
    <col min="16" max="16" width="15.00390625" style="15" bestFit="1" customWidth="1"/>
    <col min="17" max="17" width="9.50390625" style="15" customWidth="1"/>
    <col min="18" max="18" width="6.625" style="15" customWidth="1"/>
    <col min="19" max="19" width="6.75390625" style="15" customWidth="1"/>
    <col min="20" max="16384" width="9.0039062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89"/>
      <c r="L1" s="91"/>
      <c r="M1" s="14"/>
      <c r="N1" s="14"/>
      <c r="P1" s="14"/>
      <c r="Q1" s="14"/>
    </row>
    <row r="2" spans="1:17" ht="18" customHeight="1" thickBot="1">
      <c r="A2" s="390" t="s">
        <v>290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90"/>
      <c r="L2" s="108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90"/>
      <c r="L3" s="108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206">
        <f>J135</f>
        <v>27.6</v>
      </c>
      <c r="I4" s="207">
        <f>H4*J4</f>
        <v>27.6</v>
      </c>
      <c r="J4" s="78">
        <f>TOTAL!C7</f>
        <v>1</v>
      </c>
      <c r="K4" s="90"/>
      <c r="L4" s="108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90"/>
      <c r="L5" s="108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91"/>
      <c r="L6" s="91"/>
      <c r="M6" s="29"/>
      <c r="N6" s="29"/>
      <c r="P6" s="29"/>
      <c r="Q6" s="29"/>
    </row>
    <row r="7" spans="1:17" ht="16.2" customHeight="1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282</v>
      </c>
      <c r="N7" s="403" t="s">
        <v>283</v>
      </c>
      <c r="O7" s="30"/>
      <c r="P7" s="409" t="s">
        <v>286</v>
      </c>
      <c r="Q7" s="403" t="s">
        <v>287</v>
      </c>
    </row>
    <row r="8" spans="1:17" ht="15.75">
      <c r="A8" s="384"/>
      <c r="B8" s="386"/>
      <c r="C8" s="415"/>
      <c r="D8" s="128" t="s">
        <v>275</v>
      </c>
      <c r="E8" s="129" t="s">
        <v>276</v>
      </c>
      <c r="F8" s="128" t="s">
        <v>278</v>
      </c>
      <c r="G8" s="129" t="s">
        <v>276</v>
      </c>
      <c r="H8" s="128" t="s">
        <v>278</v>
      </c>
      <c r="I8" s="129" t="s">
        <v>276</v>
      </c>
      <c r="J8" s="413"/>
      <c r="K8" s="414"/>
      <c r="L8" s="79"/>
      <c r="M8" s="410"/>
      <c r="N8" s="404"/>
      <c r="O8" s="30"/>
      <c r="P8" s="410"/>
      <c r="Q8" s="404"/>
    </row>
    <row r="9" spans="1:17" ht="15.75">
      <c r="A9" s="140" t="s">
        <v>0</v>
      </c>
      <c r="B9" s="131" t="s">
        <v>240</v>
      </c>
      <c r="C9" s="130" t="s">
        <v>1</v>
      </c>
      <c r="D9" s="130" t="s">
        <v>2</v>
      </c>
      <c r="E9" s="130" t="s">
        <v>10</v>
      </c>
      <c r="F9" s="130" t="s">
        <v>3</v>
      </c>
      <c r="G9" s="130" t="s">
        <v>4</v>
      </c>
      <c r="H9" s="130" t="s">
        <v>5</v>
      </c>
      <c r="I9" s="130" t="s">
        <v>6</v>
      </c>
      <c r="J9" s="130" t="s">
        <v>7</v>
      </c>
      <c r="K9" s="14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6.2" thickBot="1">
      <c r="A10" s="252"/>
      <c r="B10" s="219"/>
      <c r="C10" s="220"/>
      <c r="D10" s="219"/>
      <c r="E10" s="219"/>
      <c r="F10" s="219"/>
      <c r="G10" s="219"/>
      <c r="H10" s="219"/>
      <c r="I10" s="219"/>
      <c r="J10" s="219"/>
      <c r="K10" s="253"/>
      <c r="L10" s="221"/>
      <c r="M10" s="222"/>
      <c r="N10" s="223"/>
      <c r="O10" s="30"/>
      <c r="P10" s="222"/>
      <c r="Q10" s="223"/>
    </row>
    <row r="11" spans="1:17" s="92" customFormat="1" ht="13.2">
      <c r="A11" s="411"/>
      <c r="B11" s="412"/>
      <c r="C11" s="412"/>
      <c r="D11" s="224"/>
      <c r="E11" s="224"/>
      <c r="F11" s="224"/>
      <c r="G11" s="224"/>
      <c r="H11" s="224"/>
      <c r="I11" s="224"/>
      <c r="J11" s="224"/>
      <c r="K11" s="270"/>
      <c r="L11" s="225"/>
      <c r="M11" s="226"/>
      <c r="N11" s="227"/>
      <c r="O11" s="228"/>
      <c r="P11" s="226"/>
      <c r="Q11" s="227"/>
    </row>
    <row r="12" spans="1:17" ht="15.75">
      <c r="A12" s="255">
        <v>1</v>
      </c>
      <c r="B12" s="229" t="s">
        <v>94</v>
      </c>
      <c r="C12" s="230"/>
      <c r="D12" s="153"/>
      <c r="E12" s="153"/>
      <c r="F12" s="217"/>
      <c r="G12" s="155"/>
      <c r="H12" s="153"/>
      <c r="I12" s="155"/>
      <c r="J12" s="157"/>
      <c r="K12" s="301"/>
      <c r="L12" s="110"/>
      <c r="M12" s="162"/>
      <c r="N12" s="163"/>
      <c r="O12" s="9"/>
      <c r="P12" s="162"/>
      <c r="Q12" s="163"/>
    </row>
    <row r="13" spans="1:17" ht="30">
      <c r="A13" s="255">
        <f>A12+1</f>
        <v>2</v>
      </c>
      <c r="B13" s="231" t="s">
        <v>95</v>
      </c>
      <c r="C13" s="232" t="s">
        <v>102</v>
      </c>
      <c r="D13" s="153">
        <v>1</v>
      </c>
      <c r="E13" s="153">
        <v>1</v>
      </c>
      <c r="F13" s="217">
        <v>14735</v>
      </c>
      <c r="G13" s="158">
        <f>F13*E13</f>
        <v>14735</v>
      </c>
      <c r="H13" s="218">
        <v>125</v>
      </c>
      <c r="I13" s="158">
        <f>H13*E13</f>
        <v>125</v>
      </c>
      <c r="J13" s="159">
        <f>G13+I13</f>
        <v>14860</v>
      </c>
      <c r="K13" s="302">
        <f aca="true" t="shared" si="0" ref="K13:K19">J13/E13</f>
        <v>14860</v>
      </c>
      <c r="L13" s="110"/>
      <c r="M13" s="162">
        <v>0</v>
      </c>
      <c r="N13" s="163">
        <v>0</v>
      </c>
      <c r="O13" s="9"/>
      <c r="P13" s="162" t="s">
        <v>532</v>
      </c>
      <c r="Q13" s="163"/>
    </row>
    <row r="14" spans="1:17" ht="30">
      <c r="A14" s="255">
        <f aca="true" t="shared" si="1" ref="A14:A19">A13+1</f>
        <v>3</v>
      </c>
      <c r="B14" s="231" t="s">
        <v>96</v>
      </c>
      <c r="C14" s="232" t="s">
        <v>103</v>
      </c>
      <c r="D14" s="153">
        <v>1</v>
      </c>
      <c r="E14" s="153">
        <v>1</v>
      </c>
      <c r="F14" s="217">
        <f aca="true" t="shared" si="2" ref="F14:F19">M14/$J$4</f>
        <v>0</v>
      </c>
      <c r="G14" s="158">
        <f aca="true" t="shared" si="3" ref="G14:G19">F14*E14</f>
        <v>0</v>
      </c>
      <c r="H14" s="218">
        <f aca="true" t="shared" si="4" ref="H14:H19">N14/$J$4</f>
        <v>0</v>
      </c>
      <c r="I14" s="158">
        <f aca="true" t="shared" si="5" ref="I14:I19">H14*E14</f>
        <v>0</v>
      </c>
      <c r="J14" s="159">
        <f aca="true" t="shared" si="6" ref="J14:J19">G14+I14</f>
        <v>0</v>
      </c>
      <c r="K14" s="302">
        <f t="shared" si="0"/>
        <v>0</v>
      </c>
      <c r="L14" s="110"/>
      <c r="M14" s="162">
        <v>0</v>
      </c>
      <c r="N14" s="163">
        <v>0</v>
      </c>
      <c r="O14" s="9"/>
      <c r="P14" s="162"/>
      <c r="Q14" s="163"/>
    </row>
    <row r="15" spans="1:17" ht="15.75">
      <c r="A15" s="255">
        <f t="shared" si="1"/>
        <v>4</v>
      </c>
      <c r="B15" s="231" t="s">
        <v>97</v>
      </c>
      <c r="C15" s="232" t="s">
        <v>103</v>
      </c>
      <c r="D15" s="153">
        <v>1</v>
      </c>
      <c r="E15" s="153">
        <v>1</v>
      </c>
      <c r="F15" s="217">
        <f t="shared" si="2"/>
        <v>0</v>
      </c>
      <c r="G15" s="158">
        <f t="shared" si="3"/>
        <v>0</v>
      </c>
      <c r="H15" s="218">
        <f t="shared" si="4"/>
        <v>0</v>
      </c>
      <c r="I15" s="158">
        <f t="shared" si="5"/>
        <v>0</v>
      </c>
      <c r="J15" s="159">
        <f t="shared" si="6"/>
        <v>0</v>
      </c>
      <c r="K15" s="302">
        <f t="shared" si="0"/>
        <v>0</v>
      </c>
      <c r="L15" s="110"/>
      <c r="M15" s="162">
        <v>0</v>
      </c>
      <c r="N15" s="163">
        <v>0</v>
      </c>
      <c r="O15" s="9"/>
      <c r="P15" s="162"/>
      <c r="Q15" s="163"/>
    </row>
    <row r="16" spans="1:17" ht="15.75">
      <c r="A16" s="255">
        <f t="shared" si="1"/>
        <v>5</v>
      </c>
      <c r="B16" s="231" t="s">
        <v>98</v>
      </c>
      <c r="C16" s="232" t="s">
        <v>103</v>
      </c>
      <c r="D16" s="153">
        <v>1</v>
      </c>
      <c r="E16" s="153">
        <v>1</v>
      </c>
      <c r="F16" s="217">
        <f t="shared" si="2"/>
        <v>0</v>
      </c>
      <c r="G16" s="158">
        <f t="shared" si="3"/>
        <v>0</v>
      </c>
      <c r="H16" s="218">
        <f t="shared" si="4"/>
        <v>0</v>
      </c>
      <c r="I16" s="158">
        <f t="shared" si="5"/>
        <v>0</v>
      </c>
      <c r="J16" s="159">
        <f t="shared" si="6"/>
        <v>0</v>
      </c>
      <c r="K16" s="302">
        <f t="shared" si="0"/>
        <v>0</v>
      </c>
      <c r="L16" s="110"/>
      <c r="M16" s="162">
        <v>0</v>
      </c>
      <c r="N16" s="163">
        <v>0</v>
      </c>
      <c r="O16" s="9"/>
      <c r="P16" s="162"/>
      <c r="Q16" s="163"/>
    </row>
    <row r="17" spans="1:17" ht="15.75">
      <c r="A17" s="255">
        <f t="shared" si="1"/>
        <v>6</v>
      </c>
      <c r="B17" s="231" t="s">
        <v>99</v>
      </c>
      <c r="C17" s="232" t="s">
        <v>103</v>
      </c>
      <c r="D17" s="153">
        <v>1</v>
      </c>
      <c r="E17" s="153">
        <v>1</v>
      </c>
      <c r="F17" s="217">
        <f t="shared" si="2"/>
        <v>0</v>
      </c>
      <c r="G17" s="158">
        <f t="shared" si="3"/>
        <v>0</v>
      </c>
      <c r="H17" s="218">
        <f t="shared" si="4"/>
        <v>0</v>
      </c>
      <c r="I17" s="158">
        <f t="shared" si="5"/>
        <v>0</v>
      </c>
      <c r="J17" s="159">
        <f t="shared" si="6"/>
        <v>0</v>
      </c>
      <c r="K17" s="302">
        <f t="shared" si="0"/>
        <v>0</v>
      </c>
      <c r="L17" s="110"/>
      <c r="M17" s="162">
        <v>0</v>
      </c>
      <c r="N17" s="163">
        <v>0</v>
      </c>
      <c r="O17" s="9"/>
      <c r="P17" s="162"/>
      <c r="Q17" s="163"/>
    </row>
    <row r="18" spans="1:17" ht="15.75">
      <c r="A18" s="255">
        <f t="shared" si="1"/>
        <v>7</v>
      </c>
      <c r="B18" s="231" t="s">
        <v>100</v>
      </c>
      <c r="C18" s="232" t="s">
        <v>103</v>
      </c>
      <c r="D18" s="153">
        <v>1</v>
      </c>
      <c r="E18" s="153">
        <v>2</v>
      </c>
      <c r="F18" s="217">
        <f t="shared" si="2"/>
        <v>0</v>
      </c>
      <c r="G18" s="158">
        <f t="shared" si="3"/>
        <v>0</v>
      </c>
      <c r="H18" s="218">
        <f t="shared" si="4"/>
        <v>0</v>
      </c>
      <c r="I18" s="158">
        <f t="shared" si="5"/>
        <v>0</v>
      </c>
      <c r="J18" s="159">
        <f t="shared" si="6"/>
        <v>0</v>
      </c>
      <c r="K18" s="302">
        <f t="shared" si="0"/>
        <v>0</v>
      </c>
      <c r="L18" s="110"/>
      <c r="M18" s="162">
        <v>0</v>
      </c>
      <c r="N18" s="163">
        <v>0</v>
      </c>
      <c r="O18" s="9"/>
      <c r="P18" s="162"/>
      <c r="Q18" s="163"/>
    </row>
    <row r="19" spans="1:17" ht="30">
      <c r="A19" s="255">
        <f t="shared" si="1"/>
        <v>8</v>
      </c>
      <c r="B19" s="231" t="s">
        <v>101</v>
      </c>
      <c r="C19" s="232" t="s">
        <v>103</v>
      </c>
      <c r="D19" s="153">
        <v>1</v>
      </c>
      <c r="E19" s="153">
        <v>1</v>
      </c>
      <c r="F19" s="217">
        <f t="shared" si="2"/>
        <v>0</v>
      </c>
      <c r="G19" s="158">
        <f t="shared" si="3"/>
        <v>0</v>
      </c>
      <c r="H19" s="218">
        <f t="shared" si="4"/>
        <v>0</v>
      </c>
      <c r="I19" s="158">
        <f t="shared" si="5"/>
        <v>0</v>
      </c>
      <c r="J19" s="159">
        <f t="shared" si="6"/>
        <v>0</v>
      </c>
      <c r="K19" s="302">
        <f t="shared" si="0"/>
        <v>0</v>
      </c>
      <c r="L19" s="110"/>
      <c r="M19" s="162">
        <v>0</v>
      </c>
      <c r="N19" s="163">
        <v>0</v>
      </c>
      <c r="O19" s="9"/>
      <c r="P19" s="162"/>
      <c r="Q19" s="163"/>
    </row>
    <row r="20" spans="1:17" ht="15.75">
      <c r="A20" s="255"/>
      <c r="B20" s="233" t="s">
        <v>241</v>
      </c>
      <c r="C20" s="230"/>
      <c r="D20" s="153"/>
      <c r="E20" s="153"/>
      <c r="F20" s="217"/>
      <c r="G20" s="158"/>
      <c r="H20" s="218"/>
      <c r="I20" s="158"/>
      <c r="J20" s="159"/>
      <c r="K20" s="302"/>
      <c r="L20" s="110"/>
      <c r="M20" s="162">
        <v>0</v>
      </c>
      <c r="N20" s="163">
        <v>0</v>
      </c>
      <c r="O20" s="9"/>
      <c r="P20" s="162"/>
      <c r="Q20" s="163"/>
    </row>
    <row r="21" spans="1:17" ht="58.8">
      <c r="A21" s="255">
        <f>A19+1</f>
        <v>9</v>
      </c>
      <c r="B21" s="234" t="s">
        <v>242</v>
      </c>
      <c r="C21" s="232" t="s">
        <v>102</v>
      </c>
      <c r="D21" s="153">
        <v>1</v>
      </c>
      <c r="E21" s="153">
        <v>2</v>
      </c>
      <c r="F21" s="217">
        <v>5580</v>
      </c>
      <c r="G21" s="158">
        <f>F21*E21</f>
        <v>11160</v>
      </c>
      <c r="H21" s="218">
        <v>80</v>
      </c>
      <c r="I21" s="158">
        <f>H21*E21</f>
        <v>160</v>
      </c>
      <c r="J21" s="159">
        <f>G21+I21</f>
        <v>11320</v>
      </c>
      <c r="K21" s="302">
        <f>J21/E21</f>
        <v>5660</v>
      </c>
      <c r="L21" s="110"/>
      <c r="M21" s="162">
        <v>0</v>
      </c>
      <c r="N21" s="163">
        <v>0</v>
      </c>
      <c r="O21" s="9"/>
      <c r="P21" s="162" t="s">
        <v>541</v>
      </c>
      <c r="Q21" s="163"/>
    </row>
    <row r="22" spans="1:17" ht="15.75">
      <c r="A22" s="255">
        <f>A21+1</f>
        <v>10</v>
      </c>
      <c r="B22" s="231" t="s">
        <v>243</v>
      </c>
      <c r="C22" s="232"/>
      <c r="D22" s="153"/>
      <c r="E22" s="153"/>
      <c r="F22" s="217">
        <f>M22/$J$4</f>
        <v>0</v>
      </c>
      <c r="G22" s="158">
        <f>F22*E22</f>
        <v>0</v>
      </c>
      <c r="H22" s="218">
        <f>N22/$J$4</f>
        <v>0</v>
      </c>
      <c r="I22" s="158">
        <f>H22*E22</f>
        <v>0</v>
      </c>
      <c r="J22" s="159">
        <f>G22+I22</f>
        <v>0</v>
      </c>
      <c r="K22" s="302" t="e">
        <f>J22/E22</f>
        <v>#DIV/0!</v>
      </c>
      <c r="L22" s="110"/>
      <c r="M22" s="162">
        <v>0</v>
      </c>
      <c r="N22" s="163">
        <v>0</v>
      </c>
      <c r="O22" s="9"/>
      <c r="P22" s="162"/>
      <c r="Q22" s="163"/>
    </row>
    <row r="23" spans="1:17" ht="15.75">
      <c r="A23" s="255">
        <f>A22+1</f>
        <v>11</v>
      </c>
      <c r="B23" s="231" t="s">
        <v>244</v>
      </c>
      <c r="C23" s="232"/>
      <c r="D23" s="153"/>
      <c r="E23" s="153"/>
      <c r="F23" s="217">
        <f>M23/$J$4</f>
        <v>0</v>
      </c>
      <c r="G23" s="158">
        <f>F23*E23</f>
        <v>0</v>
      </c>
      <c r="H23" s="218">
        <f>N23/$J$4</f>
        <v>0</v>
      </c>
      <c r="I23" s="158">
        <f>H23*E23</f>
        <v>0</v>
      </c>
      <c r="J23" s="159">
        <f>G23+I23</f>
        <v>0</v>
      </c>
      <c r="K23" s="302" t="e">
        <f>J23/E23</f>
        <v>#DIV/0!</v>
      </c>
      <c r="L23" s="110"/>
      <c r="M23" s="162">
        <v>0</v>
      </c>
      <c r="N23" s="163">
        <v>0</v>
      </c>
      <c r="O23" s="9"/>
      <c r="P23" s="162"/>
      <c r="Q23" s="163"/>
    </row>
    <row r="24" spans="1:17" ht="15.75">
      <c r="A24" s="255">
        <f>A23+1</f>
        <v>12</v>
      </c>
      <c r="B24" s="231" t="s">
        <v>245</v>
      </c>
      <c r="C24" s="232"/>
      <c r="D24" s="153"/>
      <c r="E24" s="153"/>
      <c r="F24" s="217">
        <f>M24/$J$4</f>
        <v>0</v>
      </c>
      <c r="G24" s="158">
        <f>F24*E24</f>
        <v>0</v>
      </c>
      <c r="H24" s="218">
        <f>N24/$J$4</f>
        <v>0</v>
      </c>
      <c r="I24" s="158">
        <f>H24*E24</f>
        <v>0</v>
      </c>
      <c r="J24" s="159">
        <f>G24+I24</f>
        <v>0</v>
      </c>
      <c r="K24" s="302" t="e">
        <f>J24/E24</f>
        <v>#DIV/0!</v>
      </c>
      <c r="L24" s="110"/>
      <c r="M24" s="162">
        <v>0</v>
      </c>
      <c r="N24" s="163">
        <v>0</v>
      </c>
      <c r="O24" s="9"/>
      <c r="P24" s="162"/>
      <c r="Q24" s="163"/>
    </row>
    <row r="25" spans="1:17" ht="15.75">
      <c r="A25" s="255"/>
      <c r="B25" s="233" t="s">
        <v>246</v>
      </c>
      <c r="C25" s="230"/>
      <c r="D25" s="153"/>
      <c r="E25" s="153"/>
      <c r="F25" s="217"/>
      <c r="G25" s="155"/>
      <c r="H25" s="153"/>
      <c r="I25" s="155"/>
      <c r="J25" s="157"/>
      <c r="K25" s="301"/>
      <c r="L25" s="110"/>
      <c r="M25" s="162"/>
      <c r="N25" s="163"/>
      <c r="O25" s="9"/>
      <c r="P25" s="162"/>
      <c r="Q25" s="163"/>
    </row>
    <row r="26" spans="1:17" ht="58.8">
      <c r="A26" s="255">
        <f>A24+1</f>
        <v>13</v>
      </c>
      <c r="B26" s="234" t="s">
        <v>247</v>
      </c>
      <c r="C26" s="232" t="s">
        <v>102</v>
      </c>
      <c r="D26" s="153">
        <v>1</v>
      </c>
      <c r="E26" s="153">
        <v>2</v>
      </c>
      <c r="F26" s="217">
        <v>5580</v>
      </c>
      <c r="G26" s="158">
        <f>F26*E26</f>
        <v>11160</v>
      </c>
      <c r="H26" s="218">
        <v>80</v>
      </c>
      <c r="I26" s="158">
        <f>H26*E26</f>
        <v>160</v>
      </c>
      <c r="J26" s="159">
        <f>G26+I26</f>
        <v>11320</v>
      </c>
      <c r="K26" s="302">
        <f>J26/E26</f>
        <v>5660</v>
      </c>
      <c r="L26" s="110"/>
      <c r="M26" s="162">
        <v>0</v>
      </c>
      <c r="N26" s="163">
        <v>0</v>
      </c>
      <c r="O26" s="9"/>
      <c r="P26" s="162" t="s">
        <v>541</v>
      </c>
      <c r="Q26" s="163"/>
    </row>
    <row r="27" spans="1:17" ht="15.75">
      <c r="A27" s="255">
        <f>A26+1</f>
        <v>14</v>
      </c>
      <c r="B27" s="231" t="s">
        <v>243</v>
      </c>
      <c r="C27" s="232"/>
      <c r="D27" s="153"/>
      <c r="E27" s="153"/>
      <c r="F27" s="217">
        <f>M27/$J$4</f>
        <v>0</v>
      </c>
      <c r="G27" s="158">
        <f>F27*E27</f>
        <v>0</v>
      </c>
      <c r="H27" s="218">
        <f>N27/$J$4</f>
        <v>0</v>
      </c>
      <c r="I27" s="158">
        <f>H27*E27</f>
        <v>0</v>
      </c>
      <c r="J27" s="159">
        <f>G27+I27</f>
        <v>0</v>
      </c>
      <c r="K27" s="302" t="e">
        <f>J27/E27</f>
        <v>#DIV/0!</v>
      </c>
      <c r="L27" s="110"/>
      <c r="M27" s="162"/>
      <c r="N27" s="163"/>
      <c r="O27" s="9"/>
      <c r="P27" s="162"/>
      <c r="Q27" s="163"/>
    </row>
    <row r="28" spans="1:17" ht="15.75">
      <c r="A28" s="255">
        <f>A27+1</f>
        <v>15</v>
      </c>
      <c r="B28" s="231" t="s">
        <v>244</v>
      </c>
      <c r="C28" s="232"/>
      <c r="D28" s="153"/>
      <c r="E28" s="153"/>
      <c r="F28" s="217">
        <f>M28/$J$4</f>
        <v>0</v>
      </c>
      <c r="G28" s="158">
        <f>F28*E28</f>
        <v>0</v>
      </c>
      <c r="H28" s="218">
        <f>N28/$J$4</f>
        <v>0</v>
      </c>
      <c r="I28" s="158">
        <f>H28*E28</f>
        <v>0</v>
      </c>
      <c r="J28" s="159">
        <f>G28+I28</f>
        <v>0</v>
      </c>
      <c r="K28" s="302" t="e">
        <f>J28/E28</f>
        <v>#DIV/0!</v>
      </c>
      <c r="L28" s="110"/>
      <c r="M28" s="162"/>
      <c r="N28" s="163"/>
      <c r="O28" s="9"/>
      <c r="P28" s="162"/>
      <c r="Q28" s="163"/>
    </row>
    <row r="29" spans="1:17" ht="15.75">
      <c r="A29" s="255">
        <f>A28+1</f>
        <v>16</v>
      </c>
      <c r="B29" s="231" t="s">
        <v>245</v>
      </c>
      <c r="C29" s="232"/>
      <c r="D29" s="153"/>
      <c r="E29" s="153"/>
      <c r="F29" s="217">
        <f>M29/$J$4</f>
        <v>0</v>
      </c>
      <c r="G29" s="158">
        <f>F29*E29</f>
        <v>0</v>
      </c>
      <c r="H29" s="218">
        <f>N29/$J$4</f>
        <v>0</v>
      </c>
      <c r="I29" s="158">
        <f>H29*E29</f>
        <v>0</v>
      </c>
      <c r="J29" s="159">
        <f>G29+I29</f>
        <v>0</v>
      </c>
      <c r="K29" s="302" t="e">
        <f>J29/E29</f>
        <v>#DIV/0!</v>
      </c>
      <c r="L29" s="110"/>
      <c r="M29" s="162"/>
      <c r="N29" s="163"/>
      <c r="O29" s="9"/>
      <c r="P29" s="162"/>
      <c r="Q29" s="163"/>
    </row>
    <row r="30" spans="1:17" ht="15.75">
      <c r="A30" s="255"/>
      <c r="B30" s="235" t="s">
        <v>104</v>
      </c>
      <c r="C30" s="233"/>
      <c r="D30" s="295"/>
      <c r="E30" s="295"/>
      <c r="F30" s="217"/>
      <c r="G30" s="155"/>
      <c r="H30" s="153"/>
      <c r="I30" s="155"/>
      <c r="J30" s="157"/>
      <c r="K30" s="301"/>
      <c r="L30" s="110"/>
      <c r="M30" s="162"/>
      <c r="N30" s="163"/>
      <c r="O30" s="9"/>
      <c r="P30" s="162"/>
      <c r="Q30" s="163"/>
    </row>
    <row r="31" spans="1:17" ht="32.4">
      <c r="A31" s="255">
        <f>A29+1</f>
        <v>17</v>
      </c>
      <c r="B31" s="236" t="s">
        <v>105</v>
      </c>
      <c r="C31" s="237" t="s">
        <v>27</v>
      </c>
      <c r="D31" s="153">
        <v>1</v>
      </c>
      <c r="E31" s="153">
        <v>1</v>
      </c>
      <c r="F31" s="217">
        <v>2073.456</v>
      </c>
      <c r="G31" s="158">
        <f aca="true" t="shared" si="7" ref="G31:G36">F31*E31</f>
        <v>2073.456</v>
      </c>
      <c r="H31" s="218">
        <v>60</v>
      </c>
      <c r="I31" s="158">
        <f aca="true" t="shared" si="8" ref="I31:I36">H31*E31</f>
        <v>60</v>
      </c>
      <c r="J31" s="159">
        <f aca="true" t="shared" si="9" ref="J31:J36">G31+I31</f>
        <v>2133.456</v>
      </c>
      <c r="K31" s="302">
        <f aca="true" t="shared" si="10" ref="K31:K36">J31/E31</f>
        <v>2133.456</v>
      </c>
      <c r="L31" s="110"/>
      <c r="M31" s="162">
        <v>0</v>
      </c>
      <c r="N31" s="163">
        <v>0</v>
      </c>
      <c r="O31" s="9"/>
      <c r="P31" s="162" t="s">
        <v>532</v>
      </c>
      <c r="Q31" s="163"/>
    </row>
    <row r="32" spans="1:17" ht="32.4">
      <c r="A32" s="255">
        <f>A31+1</f>
        <v>18</v>
      </c>
      <c r="B32" s="236" t="s">
        <v>106</v>
      </c>
      <c r="C32" s="237" t="s">
        <v>27</v>
      </c>
      <c r="D32" s="153">
        <v>1</v>
      </c>
      <c r="E32" s="153">
        <v>1</v>
      </c>
      <c r="F32" s="217">
        <v>2104.8192</v>
      </c>
      <c r="G32" s="158">
        <f t="shared" si="7"/>
        <v>2104.8192</v>
      </c>
      <c r="H32" s="218">
        <v>60</v>
      </c>
      <c r="I32" s="158">
        <f t="shared" si="8"/>
        <v>60</v>
      </c>
      <c r="J32" s="159">
        <f t="shared" si="9"/>
        <v>2164.8192</v>
      </c>
      <c r="K32" s="302">
        <f t="shared" si="10"/>
        <v>2164.8192</v>
      </c>
      <c r="L32" s="110"/>
      <c r="M32" s="162">
        <v>0</v>
      </c>
      <c r="N32" s="163">
        <v>0</v>
      </c>
      <c r="O32" s="9"/>
      <c r="P32" s="162" t="s">
        <v>532</v>
      </c>
      <c r="Q32" s="163"/>
    </row>
    <row r="33" spans="1:17" ht="32.4">
      <c r="A33" s="255">
        <f aca="true" t="shared" si="11" ref="A33:A47">A32+1</f>
        <v>19</v>
      </c>
      <c r="B33" s="236" t="s">
        <v>107</v>
      </c>
      <c r="C33" s="237" t="s">
        <v>27</v>
      </c>
      <c r="D33" s="153">
        <v>1</v>
      </c>
      <c r="E33" s="153">
        <v>1</v>
      </c>
      <c r="F33" s="217">
        <v>1444.4496000000001</v>
      </c>
      <c r="G33" s="158">
        <f t="shared" si="7"/>
        <v>1444.4496000000001</v>
      </c>
      <c r="H33" s="218">
        <v>60</v>
      </c>
      <c r="I33" s="158">
        <f t="shared" si="8"/>
        <v>60</v>
      </c>
      <c r="J33" s="159">
        <f t="shared" si="9"/>
        <v>1504.4496000000001</v>
      </c>
      <c r="K33" s="302">
        <f t="shared" si="10"/>
        <v>1504.4496000000001</v>
      </c>
      <c r="L33" s="110"/>
      <c r="M33" s="162">
        <v>0</v>
      </c>
      <c r="N33" s="163">
        <v>0</v>
      </c>
      <c r="O33" s="9"/>
      <c r="P33" s="162" t="s">
        <v>532</v>
      </c>
      <c r="Q33" s="163"/>
    </row>
    <row r="34" spans="1:17" ht="32.4">
      <c r="A34" s="255">
        <f t="shared" si="11"/>
        <v>20</v>
      </c>
      <c r="B34" s="236" t="s">
        <v>108</v>
      </c>
      <c r="C34" s="237" t="s">
        <v>27</v>
      </c>
      <c r="D34" s="153">
        <v>1</v>
      </c>
      <c r="E34" s="153">
        <v>2</v>
      </c>
      <c r="F34" s="217">
        <v>343.25280000000004</v>
      </c>
      <c r="G34" s="158">
        <f t="shared" si="7"/>
        <v>686.5056000000001</v>
      </c>
      <c r="H34" s="218">
        <v>60</v>
      </c>
      <c r="I34" s="158">
        <f t="shared" si="8"/>
        <v>120</v>
      </c>
      <c r="J34" s="159">
        <f t="shared" si="9"/>
        <v>806.5056000000001</v>
      </c>
      <c r="K34" s="302">
        <f t="shared" si="10"/>
        <v>403.25280000000004</v>
      </c>
      <c r="L34" s="110"/>
      <c r="M34" s="162">
        <v>0</v>
      </c>
      <c r="N34" s="163">
        <v>0</v>
      </c>
      <c r="O34" s="9"/>
      <c r="P34" s="162" t="s">
        <v>532</v>
      </c>
      <c r="Q34" s="163"/>
    </row>
    <row r="35" spans="1:17" ht="32.4">
      <c r="A35" s="255">
        <f t="shared" si="11"/>
        <v>21</v>
      </c>
      <c r="B35" s="236" t="s">
        <v>109</v>
      </c>
      <c r="C35" s="237" t="s">
        <v>27</v>
      </c>
      <c r="D35" s="153">
        <v>1</v>
      </c>
      <c r="E35" s="153">
        <v>1</v>
      </c>
      <c r="F35" s="217">
        <v>1521.1152</v>
      </c>
      <c r="G35" s="158">
        <f t="shared" si="7"/>
        <v>1521.1152</v>
      </c>
      <c r="H35" s="218">
        <v>60</v>
      </c>
      <c r="I35" s="158">
        <f t="shared" si="8"/>
        <v>60</v>
      </c>
      <c r="J35" s="159">
        <f t="shared" si="9"/>
        <v>1581.1152</v>
      </c>
      <c r="K35" s="302">
        <f t="shared" si="10"/>
        <v>1581.1152</v>
      </c>
      <c r="L35" s="110"/>
      <c r="M35" s="162">
        <v>0</v>
      </c>
      <c r="N35" s="163">
        <v>0</v>
      </c>
      <c r="O35" s="9"/>
      <c r="P35" s="162" t="s">
        <v>532</v>
      </c>
      <c r="Q35" s="163"/>
    </row>
    <row r="36" spans="1:17" ht="32.4">
      <c r="A36" s="255">
        <f t="shared" si="11"/>
        <v>22</v>
      </c>
      <c r="B36" s="236" t="s">
        <v>110</v>
      </c>
      <c r="C36" s="237" t="s">
        <v>27</v>
      </c>
      <c r="D36" s="153">
        <v>1</v>
      </c>
      <c r="E36" s="153">
        <v>1</v>
      </c>
      <c r="F36" s="217">
        <v>343.248</v>
      </c>
      <c r="G36" s="158">
        <f t="shared" si="7"/>
        <v>343.248</v>
      </c>
      <c r="H36" s="218">
        <v>60</v>
      </c>
      <c r="I36" s="158">
        <f t="shared" si="8"/>
        <v>60</v>
      </c>
      <c r="J36" s="159">
        <f t="shared" si="9"/>
        <v>403.248</v>
      </c>
      <c r="K36" s="302">
        <f t="shared" si="10"/>
        <v>403.248</v>
      </c>
      <c r="L36" s="110"/>
      <c r="M36" s="162">
        <v>0</v>
      </c>
      <c r="N36" s="163">
        <v>0</v>
      </c>
      <c r="O36" s="9"/>
      <c r="P36" s="162" t="s">
        <v>532</v>
      </c>
      <c r="Q36" s="163"/>
    </row>
    <row r="37" spans="1:17" ht="32.4">
      <c r="A37" s="255">
        <f t="shared" si="11"/>
        <v>23</v>
      </c>
      <c r="B37" s="236" t="s">
        <v>111</v>
      </c>
      <c r="C37" s="237" t="s">
        <v>27</v>
      </c>
      <c r="D37" s="153">
        <v>1</v>
      </c>
      <c r="E37" s="153">
        <v>1</v>
      </c>
      <c r="F37" s="217">
        <v>83.6352</v>
      </c>
      <c r="G37" s="158">
        <f aca="true" t="shared" si="12" ref="G37:G44">F37*E37</f>
        <v>83.6352</v>
      </c>
      <c r="H37" s="218">
        <v>24</v>
      </c>
      <c r="I37" s="158">
        <f aca="true" t="shared" si="13" ref="I37:I44">H37*E37</f>
        <v>24</v>
      </c>
      <c r="J37" s="159">
        <f aca="true" t="shared" si="14" ref="J37:J44">G37+I37</f>
        <v>107.6352</v>
      </c>
      <c r="K37" s="302">
        <f aca="true" t="shared" si="15" ref="K37:K44">J37/E37</f>
        <v>107.6352</v>
      </c>
      <c r="L37" s="110"/>
      <c r="M37" s="162">
        <v>0</v>
      </c>
      <c r="N37" s="163">
        <v>0</v>
      </c>
      <c r="O37" s="9"/>
      <c r="P37" s="162" t="s">
        <v>532</v>
      </c>
      <c r="Q37" s="163"/>
    </row>
    <row r="38" spans="1:17" ht="32.4">
      <c r="A38" s="255">
        <f t="shared" si="11"/>
        <v>24</v>
      </c>
      <c r="B38" s="236" t="s">
        <v>112</v>
      </c>
      <c r="C38" s="237" t="s">
        <v>27</v>
      </c>
      <c r="D38" s="153">
        <v>1</v>
      </c>
      <c r="E38" s="153">
        <v>1</v>
      </c>
      <c r="F38" s="217">
        <v>81.89280000000001</v>
      </c>
      <c r="G38" s="158">
        <f t="shared" si="12"/>
        <v>81.89280000000001</v>
      </c>
      <c r="H38" s="218">
        <v>24</v>
      </c>
      <c r="I38" s="158">
        <f t="shared" si="13"/>
        <v>24</v>
      </c>
      <c r="J38" s="159">
        <f t="shared" si="14"/>
        <v>105.89280000000001</v>
      </c>
      <c r="K38" s="302">
        <f t="shared" si="15"/>
        <v>105.89280000000001</v>
      </c>
      <c r="L38" s="110"/>
      <c r="M38" s="162">
        <v>0</v>
      </c>
      <c r="N38" s="163">
        <v>0</v>
      </c>
      <c r="O38" s="9"/>
      <c r="P38" s="162" t="s">
        <v>532</v>
      </c>
      <c r="Q38" s="163"/>
    </row>
    <row r="39" spans="1:17" ht="32.4">
      <c r="A39" s="255">
        <f t="shared" si="11"/>
        <v>25</v>
      </c>
      <c r="B39" s="236" t="s">
        <v>113</v>
      </c>
      <c r="C39" s="237" t="s">
        <v>27</v>
      </c>
      <c r="D39" s="153">
        <v>1</v>
      </c>
      <c r="E39" s="153">
        <v>1</v>
      </c>
      <c r="F39" s="217">
        <v>1209.2256</v>
      </c>
      <c r="G39" s="158">
        <f t="shared" si="12"/>
        <v>1209.2256</v>
      </c>
      <c r="H39" s="218">
        <v>60</v>
      </c>
      <c r="I39" s="158">
        <f t="shared" si="13"/>
        <v>60</v>
      </c>
      <c r="J39" s="159">
        <f t="shared" si="14"/>
        <v>1269.2256</v>
      </c>
      <c r="K39" s="302">
        <f t="shared" si="15"/>
        <v>1269.2256</v>
      </c>
      <c r="L39" s="110"/>
      <c r="M39" s="162">
        <v>0</v>
      </c>
      <c r="N39" s="163">
        <v>0</v>
      </c>
      <c r="O39" s="9"/>
      <c r="P39" s="162" t="s">
        <v>532</v>
      </c>
      <c r="Q39" s="163"/>
    </row>
    <row r="40" spans="1:17" ht="32.4">
      <c r="A40" s="255">
        <f>A39+1</f>
        <v>26</v>
      </c>
      <c r="B40" s="236" t="s">
        <v>115</v>
      </c>
      <c r="C40" s="237" t="s">
        <v>27</v>
      </c>
      <c r="D40" s="153">
        <v>1</v>
      </c>
      <c r="E40" s="153">
        <v>1</v>
      </c>
      <c r="F40" s="217">
        <v>641.2032</v>
      </c>
      <c r="G40" s="158">
        <f t="shared" si="12"/>
        <v>641.2032</v>
      </c>
      <c r="H40" s="218">
        <v>60</v>
      </c>
      <c r="I40" s="158">
        <f t="shared" si="13"/>
        <v>60</v>
      </c>
      <c r="J40" s="159">
        <f t="shared" si="14"/>
        <v>701.2032</v>
      </c>
      <c r="K40" s="302">
        <f t="shared" si="15"/>
        <v>701.2032</v>
      </c>
      <c r="L40" s="110"/>
      <c r="M40" s="162">
        <v>0</v>
      </c>
      <c r="N40" s="163">
        <v>0</v>
      </c>
      <c r="O40" s="9"/>
      <c r="P40" s="162" t="s">
        <v>532</v>
      </c>
      <c r="Q40" s="163"/>
    </row>
    <row r="41" spans="1:17" ht="32.4">
      <c r="A41" s="255">
        <f t="shared" si="11"/>
        <v>27</v>
      </c>
      <c r="B41" s="236" t="s">
        <v>116</v>
      </c>
      <c r="C41" s="237" t="s">
        <v>27</v>
      </c>
      <c r="D41" s="153">
        <v>1</v>
      </c>
      <c r="E41" s="153">
        <v>1</v>
      </c>
      <c r="F41" s="217">
        <v>101.0592</v>
      </c>
      <c r="G41" s="158">
        <f t="shared" si="12"/>
        <v>101.0592</v>
      </c>
      <c r="H41" s="218">
        <v>24</v>
      </c>
      <c r="I41" s="158">
        <f t="shared" si="13"/>
        <v>24</v>
      </c>
      <c r="J41" s="159">
        <f t="shared" si="14"/>
        <v>125.0592</v>
      </c>
      <c r="K41" s="302">
        <f t="shared" si="15"/>
        <v>125.0592</v>
      </c>
      <c r="L41" s="110"/>
      <c r="M41" s="162">
        <v>0</v>
      </c>
      <c r="N41" s="163">
        <v>0</v>
      </c>
      <c r="O41" s="9"/>
      <c r="P41" s="162" t="s">
        <v>532</v>
      </c>
      <c r="Q41" s="163"/>
    </row>
    <row r="42" spans="1:17" ht="32.4">
      <c r="A42" s="255">
        <f t="shared" si="11"/>
        <v>28</v>
      </c>
      <c r="B42" s="236" t="s">
        <v>117</v>
      </c>
      <c r="C42" s="237" t="s">
        <v>27</v>
      </c>
      <c r="D42" s="153">
        <v>1</v>
      </c>
      <c r="E42" s="153">
        <v>1</v>
      </c>
      <c r="F42" s="217">
        <v>1209.2256</v>
      </c>
      <c r="G42" s="158">
        <f t="shared" si="12"/>
        <v>1209.2256</v>
      </c>
      <c r="H42" s="218">
        <v>60</v>
      </c>
      <c r="I42" s="158">
        <f t="shared" si="13"/>
        <v>60</v>
      </c>
      <c r="J42" s="159">
        <f t="shared" si="14"/>
        <v>1269.2256</v>
      </c>
      <c r="K42" s="302">
        <f t="shared" si="15"/>
        <v>1269.2256</v>
      </c>
      <c r="L42" s="110"/>
      <c r="M42" s="162">
        <v>0</v>
      </c>
      <c r="N42" s="163">
        <v>0</v>
      </c>
      <c r="O42" s="9"/>
      <c r="P42" s="162" t="s">
        <v>532</v>
      </c>
      <c r="Q42" s="163"/>
    </row>
    <row r="43" spans="1:17" ht="32.4">
      <c r="A43" s="255">
        <f t="shared" si="11"/>
        <v>29</v>
      </c>
      <c r="B43" s="236" t="s">
        <v>118</v>
      </c>
      <c r="C43" s="237" t="s">
        <v>27</v>
      </c>
      <c r="D43" s="153">
        <v>1</v>
      </c>
      <c r="E43" s="153">
        <v>1</v>
      </c>
      <c r="F43" s="217">
        <v>101.0592</v>
      </c>
      <c r="G43" s="158">
        <f t="shared" si="12"/>
        <v>101.0592</v>
      </c>
      <c r="H43" s="218">
        <v>24</v>
      </c>
      <c r="I43" s="158">
        <f t="shared" si="13"/>
        <v>24</v>
      </c>
      <c r="J43" s="159">
        <f t="shared" si="14"/>
        <v>125.0592</v>
      </c>
      <c r="K43" s="302">
        <f t="shared" si="15"/>
        <v>125.0592</v>
      </c>
      <c r="L43" s="110"/>
      <c r="M43" s="162">
        <v>0</v>
      </c>
      <c r="N43" s="163">
        <v>0</v>
      </c>
      <c r="O43" s="9"/>
      <c r="P43" s="162" t="s">
        <v>532</v>
      </c>
      <c r="Q43" s="163"/>
    </row>
    <row r="44" spans="1:17" ht="32.4">
      <c r="A44" s="255">
        <f t="shared" si="11"/>
        <v>30</v>
      </c>
      <c r="B44" s="236" t="s">
        <v>119</v>
      </c>
      <c r="C44" s="237" t="s">
        <v>27</v>
      </c>
      <c r="D44" s="153">
        <v>1</v>
      </c>
      <c r="E44" s="153">
        <v>1</v>
      </c>
      <c r="F44" s="217">
        <v>81.89280000000001</v>
      </c>
      <c r="G44" s="158">
        <f t="shared" si="12"/>
        <v>81.89280000000001</v>
      </c>
      <c r="H44" s="218">
        <v>24</v>
      </c>
      <c r="I44" s="158">
        <f t="shared" si="13"/>
        <v>24</v>
      </c>
      <c r="J44" s="159">
        <f t="shared" si="14"/>
        <v>105.89280000000001</v>
      </c>
      <c r="K44" s="302">
        <f t="shared" si="15"/>
        <v>105.89280000000001</v>
      </c>
      <c r="L44" s="110"/>
      <c r="M44" s="162">
        <v>0</v>
      </c>
      <c r="N44" s="163">
        <v>0</v>
      </c>
      <c r="O44" s="9"/>
      <c r="P44" s="162" t="s">
        <v>532</v>
      </c>
      <c r="Q44" s="163"/>
    </row>
    <row r="45" spans="1:17" ht="30">
      <c r="A45" s="255">
        <f t="shared" si="11"/>
        <v>31</v>
      </c>
      <c r="B45" s="231" t="s">
        <v>120</v>
      </c>
      <c r="C45" s="237" t="s">
        <v>27</v>
      </c>
      <c r="D45" s="153">
        <v>1</v>
      </c>
      <c r="E45" s="153">
        <v>1</v>
      </c>
      <c r="F45" s="217">
        <v>3045.7152000000006</v>
      </c>
      <c r="G45" s="158">
        <f>F45*E45</f>
        <v>3045.7152000000006</v>
      </c>
      <c r="H45" s="218">
        <v>120</v>
      </c>
      <c r="I45" s="158">
        <f>H45*E45</f>
        <v>120</v>
      </c>
      <c r="J45" s="159">
        <f>G45+I45</f>
        <v>3165.7152000000006</v>
      </c>
      <c r="K45" s="302">
        <f>J45/E45</f>
        <v>3165.7152000000006</v>
      </c>
      <c r="L45" s="110"/>
      <c r="M45" s="162">
        <v>0</v>
      </c>
      <c r="N45" s="163">
        <v>0</v>
      </c>
      <c r="O45" s="9"/>
      <c r="P45" s="162" t="s">
        <v>532</v>
      </c>
      <c r="Q45" s="163"/>
    </row>
    <row r="46" spans="1:17" ht="30">
      <c r="A46" s="255">
        <f t="shared" si="11"/>
        <v>32</v>
      </c>
      <c r="B46" s="231" t="s">
        <v>121</v>
      </c>
      <c r="C46" s="237" t="s">
        <v>27</v>
      </c>
      <c r="D46" s="153">
        <v>1</v>
      </c>
      <c r="E46" s="153">
        <v>1</v>
      </c>
      <c r="F46" s="217">
        <v>2563.0704</v>
      </c>
      <c r="G46" s="158">
        <f>F46*E46</f>
        <v>2563.0704</v>
      </c>
      <c r="H46" s="218">
        <v>120</v>
      </c>
      <c r="I46" s="158">
        <f>H46*E46</f>
        <v>120</v>
      </c>
      <c r="J46" s="159">
        <f>G46+I46</f>
        <v>2683.0704</v>
      </c>
      <c r="K46" s="302">
        <f>J46/E46</f>
        <v>2683.0704</v>
      </c>
      <c r="L46" s="110"/>
      <c r="M46" s="162">
        <v>0</v>
      </c>
      <c r="N46" s="163">
        <v>0</v>
      </c>
      <c r="O46" s="9"/>
      <c r="P46" s="162" t="s">
        <v>532</v>
      </c>
      <c r="Q46" s="163"/>
    </row>
    <row r="47" spans="1:17" ht="17.4">
      <c r="A47" s="255">
        <f t="shared" si="11"/>
        <v>33</v>
      </c>
      <c r="B47" s="236" t="s">
        <v>122</v>
      </c>
      <c r="C47" s="237" t="s">
        <v>27</v>
      </c>
      <c r="D47" s="153">
        <v>1</v>
      </c>
      <c r="E47" s="153">
        <v>3</v>
      </c>
      <c r="F47" s="217">
        <v>144</v>
      </c>
      <c r="G47" s="158">
        <f>F47*E47</f>
        <v>432</v>
      </c>
      <c r="H47" s="218">
        <v>60</v>
      </c>
      <c r="I47" s="158">
        <f>H47*E47</f>
        <v>180</v>
      </c>
      <c r="J47" s="159">
        <f>G47+I47</f>
        <v>612</v>
      </c>
      <c r="K47" s="302">
        <f>J47/E47</f>
        <v>204</v>
      </c>
      <c r="L47" s="110"/>
      <c r="M47" s="162">
        <v>0</v>
      </c>
      <c r="N47" s="163">
        <v>0</v>
      </c>
      <c r="O47" s="9"/>
      <c r="P47" s="162"/>
      <c r="Q47" s="163"/>
    </row>
    <row r="48" spans="1:17" ht="16.2">
      <c r="A48" s="255">
        <f>A47+1</f>
        <v>34</v>
      </c>
      <c r="B48" s="236" t="s">
        <v>114</v>
      </c>
      <c r="C48" s="230" t="s">
        <v>15</v>
      </c>
      <c r="D48" s="153">
        <v>1</v>
      </c>
      <c r="E48" s="153">
        <v>2</v>
      </c>
      <c r="F48" s="217">
        <v>186</v>
      </c>
      <c r="G48" s="158">
        <f>F48*E48</f>
        <v>372</v>
      </c>
      <c r="H48" s="218">
        <v>60</v>
      </c>
      <c r="I48" s="158">
        <f>H48*E48</f>
        <v>120</v>
      </c>
      <c r="J48" s="159">
        <f>G48+I48</f>
        <v>492</v>
      </c>
      <c r="K48" s="302">
        <f>J48/E48</f>
        <v>246</v>
      </c>
      <c r="L48" s="110"/>
      <c r="M48" s="162">
        <v>0</v>
      </c>
      <c r="N48" s="163">
        <v>0</v>
      </c>
      <c r="O48" s="9"/>
      <c r="P48" s="162"/>
      <c r="Q48" s="163"/>
    </row>
    <row r="49" spans="1:17" ht="17.4">
      <c r="A49" s="255">
        <f>A48+1</f>
        <v>35</v>
      </c>
      <c r="B49" s="236" t="s">
        <v>238</v>
      </c>
      <c r="C49" s="237" t="s">
        <v>27</v>
      </c>
      <c r="D49" s="153">
        <v>1</v>
      </c>
      <c r="E49" s="153">
        <v>1</v>
      </c>
      <c r="F49" s="217">
        <v>6175.757280000001</v>
      </c>
      <c r="G49" s="158">
        <f>F49*E49</f>
        <v>6175.757280000001</v>
      </c>
      <c r="H49" s="218">
        <v>0</v>
      </c>
      <c r="I49" s="158">
        <f>H49*E49</f>
        <v>0</v>
      </c>
      <c r="J49" s="159">
        <f>G49+I49</f>
        <v>6175.757280000001</v>
      </c>
      <c r="K49" s="302">
        <f>J49/E49</f>
        <v>6175.757280000001</v>
      </c>
      <c r="L49" s="110"/>
      <c r="M49" s="162">
        <v>0</v>
      </c>
      <c r="N49" s="163">
        <v>0</v>
      </c>
      <c r="O49" s="9"/>
      <c r="P49" s="162"/>
      <c r="Q49" s="163"/>
    </row>
    <row r="50" spans="1:17" ht="17.4">
      <c r="A50" s="255"/>
      <c r="B50" s="238" t="s">
        <v>123</v>
      </c>
      <c r="C50" s="237"/>
      <c r="D50" s="153"/>
      <c r="E50" s="153"/>
      <c r="F50" s="217"/>
      <c r="G50" s="155"/>
      <c r="H50" s="153"/>
      <c r="I50" s="155"/>
      <c r="J50" s="157"/>
      <c r="K50" s="301"/>
      <c r="L50" s="110"/>
      <c r="M50" s="162"/>
      <c r="N50" s="163"/>
      <c r="O50" s="9"/>
      <c r="P50" s="162"/>
      <c r="Q50" s="163"/>
    </row>
    <row r="51" spans="1:17" ht="17.4">
      <c r="A51" s="255">
        <f>A49+1</f>
        <v>36</v>
      </c>
      <c r="B51" s="234" t="s">
        <v>124</v>
      </c>
      <c r="C51" s="237" t="s">
        <v>135</v>
      </c>
      <c r="D51" s="153">
        <v>1</v>
      </c>
      <c r="E51" s="153">
        <v>730</v>
      </c>
      <c r="F51" s="217">
        <v>15</v>
      </c>
      <c r="G51" s="158">
        <f>F51*E51</f>
        <v>10950</v>
      </c>
      <c r="H51" s="218">
        <v>12</v>
      </c>
      <c r="I51" s="158">
        <f>H51*E51</f>
        <v>8760</v>
      </c>
      <c r="J51" s="159">
        <f>G51+I51</f>
        <v>19710</v>
      </c>
      <c r="K51" s="302">
        <f>J51/E51</f>
        <v>27</v>
      </c>
      <c r="L51" s="110"/>
      <c r="M51" s="162">
        <v>0</v>
      </c>
      <c r="N51" s="163">
        <v>0</v>
      </c>
      <c r="O51" s="9"/>
      <c r="P51" s="162"/>
      <c r="Q51" s="163"/>
    </row>
    <row r="52" spans="1:17" ht="17.4">
      <c r="A52" s="255">
        <f aca="true" t="shared" si="16" ref="A52:A61">A51+1</f>
        <v>37</v>
      </c>
      <c r="B52" s="234" t="s">
        <v>125</v>
      </c>
      <c r="C52" s="237" t="s">
        <v>135</v>
      </c>
      <c r="D52" s="153">
        <v>1</v>
      </c>
      <c r="E52" s="153">
        <v>700</v>
      </c>
      <c r="F52" s="217">
        <v>16</v>
      </c>
      <c r="G52" s="158">
        <f>F52*E52</f>
        <v>11200</v>
      </c>
      <c r="H52" s="218">
        <v>12</v>
      </c>
      <c r="I52" s="158">
        <f>H52*E52</f>
        <v>8400</v>
      </c>
      <c r="J52" s="159">
        <f>G52+I52</f>
        <v>19600</v>
      </c>
      <c r="K52" s="302">
        <f>J52/E52</f>
        <v>28</v>
      </c>
      <c r="L52" s="110"/>
      <c r="M52" s="162">
        <v>0</v>
      </c>
      <c r="N52" s="163">
        <v>0</v>
      </c>
      <c r="O52" s="9"/>
      <c r="P52" s="162"/>
      <c r="Q52" s="163"/>
    </row>
    <row r="53" spans="1:17" ht="17.4">
      <c r="A53" s="255">
        <f t="shared" si="16"/>
        <v>38</v>
      </c>
      <c r="B53" s="234" t="s">
        <v>126</v>
      </c>
      <c r="C53" s="237" t="s">
        <v>135</v>
      </c>
      <c r="D53" s="153">
        <v>1</v>
      </c>
      <c r="E53" s="153">
        <v>300</v>
      </c>
      <c r="F53" s="217">
        <v>18</v>
      </c>
      <c r="G53" s="158">
        <f>F53*E53</f>
        <v>5400</v>
      </c>
      <c r="H53" s="218">
        <v>14.399999999999999</v>
      </c>
      <c r="I53" s="158">
        <f>H53*E53</f>
        <v>4320</v>
      </c>
      <c r="J53" s="159">
        <f>G53+I53</f>
        <v>9720</v>
      </c>
      <c r="K53" s="302">
        <f>J53/E53</f>
        <v>32.4</v>
      </c>
      <c r="L53" s="110"/>
      <c r="M53" s="162">
        <v>0</v>
      </c>
      <c r="N53" s="163">
        <v>0</v>
      </c>
      <c r="O53" s="9"/>
      <c r="P53" s="162"/>
      <c r="Q53" s="163"/>
    </row>
    <row r="54" spans="1:17" ht="17.4">
      <c r="A54" s="255">
        <f t="shared" si="16"/>
        <v>39</v>
      </c>
      <c r="B54" s="234" t="s">
        <v>127</v>
      </c>
      <c r="C54" s="237" t="s">
        <v>135</v>
      </c>
      <c r="D54" s="153">
        <v>1</v>
      </c>
      <c r="E54" s="153">
        <v>180</v>
      </c>
      <c r="F54" s="217">
        <v>22</v>
      </c>
      <c r="G54" s="158">
        <f aca="true" t="shared" si="17" ref="G54:G61">F54*E54</f>
        <v>3960</v>
      </c>
      <c r="H54" s="218">
        <v>16.8</v>
      </c>
      <c r="I54" s="158">
        <f aca="true" t="shared" si="18" ref="I54:I61">H54*E54</f>
        <v>3024</v>
      </c>
      <c r="J54" s="159">
        <f aca="true" t="shared" si="19" ref="J54:J61">G54+I54</f>
        <v>6984</v>
      </c>
      <c r="K54" s="302">
        <f aca="true" t="shared" si="20" ref="K54:K61">J54/E54</f>
        <v>38.8</v>
      </c>
      <c r="L54" s="110"/>
      <c r="M54" s="162">
        <v>0</v>
      </c>
      <c r="N54" s="163">
        <v>0</v>
      </c>
      <c r="O54" s="9"/>
      <c r="P54" s="162"/>
      <c r="Q54" s="163"/>
    </row>
    <row r="55" spans="1:17" ht="17.4">
      <c r="A55" s="255">
        <f t="shared" si="16"/>
        <v>40</v>
      </c>
      <c r="B55" s="234" t="s">
        <v>128</v>
      </c>
      <c r="C55" s="237" t="s">
        <v>135</v>
      </c>
      <c r="D55" s="153">
        <v>1</v>
      </c>
      <c r="E55" s="153">
        <v>7</v>
      </c>
      <c r="F55" s="217">
        <v>1.2</v>
      </c>
      <c r="G55" s="158">
        <f t="shared" si="17"/>
        <v>8.4</v>
      </c>
      <c r="H55" s="218">
        <v>0.96</v>
      </c>
      <c r="I55" s="158">
        <f t="shared" si="18"/>
        <v>6.72</v>
      </c>
      <c r="J55" s="159">
        <f t="shared" si="19"/>
        <v>15.120000000000001</v>
      </c>
      <c r="K55" s="302">
        <f t="shared" si="20"/>
        <v>2.16</v>
      </c>
      <c r="L55" s="110"/>
      <c r="M55" s="162">
        <v>0</v>
      </c>
      <c r="N55" s="163">
        <v>0</v>
      </c>
      <c r="O55" s="9"/>
      <c r="P55" s="162"/>
      <c r="Q55" s="163"/>
    </row>
    <row r="56" spans="1:17" ht="17.4">
      <c r="A56" s="255">
        <f t="shared" si="16"/>
        <v>41</v>
      </c>
      <c r="B56" s="234" t="s">
        <v>129</v>
      </c>
      <c r="C56" s="237" t="s">
        <v>135</v>
      </c>
      <c r="D56" s="153">
        <v>1</v>
      </c>
      <c r="E56" s="153">
        <v>2</v>
      </c>
      <c r="F56" s="217">
        <v>1.8</v>
      </c>
      <c r="G56" s="158">
        <f>F56*E56</f>
        <v>3.6</v>
      </c>
      <c r="H56" s="218">
        <v>0.96</v>
      </c>
      <c r="I56" s="158">
        <f>H56*E56</f>
        <v>1.92</v>
      </c>
      <c r="J56" s="159">
        <f>G56+I56</f>
        <v>5.52</v>
      </c>
      <c r="K56" s="302">
        <f>J56/E56</f>
        <v>2.76</v>
      </c>
      <c r="L56" s="110"/>
      <c r="M56" s="162">
        <v>0</v>
      </c>
      <c r="N56" s="163">
        <v>0</v>
      </c>
      <c r="O56" s="9"/>
      <c r="P56" s="162"/>
      <c r="Q56" s="163"/>
    </row>
    <row r="57" spans="1:17" ht="17.4">
      <c r="A57" s="255">
        <f t="shared" si="16"/>
        <v>42</v>
      </c>
      <c r="B57" s="234" t="s">
        <v>130</v>
      </c>
      <c r="C57" s="237" t="s">
        <v>135</v>
      </c>
      <c r="D57" s="153">
        <v>1</v>
      </c>
      <c r="E57" s="153">
        <v>215</v>
      </c>
      <c r="F57" s="217">
        <v>2.25</v>
      </c>
      <c r="G57" s="158">
        <f>F57*E57</f>
        <v>483.75</v>
      </c>
      <c r="H57" s="218">
        <v>0.96</v>
      </c>
      <c r="I57" s="158">
        <f>H57*E57</f>
        <v>206.4</v>
      </c>
      <c r="J57" s="159">
        <f>G57+I57</f>
        <v>690.15</v>
      </c>
      <c r="K57" s="302">
        <f>J57/E57</f>
        <v>3.21</v>
      </c>
      <c r="L57" s="110"/>
      <c r="M57" s="162">
        <v>0</v>
      </c>
      <c r="N57" s="163">
        <v>0</v>
      </c>
      <c r="O57" s="9"/>
      <c r="P57" s="162"/>
      <c r="Q57" s="163"/>
    </row>
    <row r="58" spans="1:17" ht="17.4">
      <c r="A58" s="255">
        <f t="shared" si="16"/>
        <v>43</v>
      </c>
      <c r="B58" s="234" t="s">
        <v>131</v>
      </c>
      <c r="C58" s="237" t="s">
        <v>135</v>
      </c>
      <c r="D58" s="153">
        <v>1</v>
      </c>
      <c r="E58" s="153">
        <v>35</v>
      </c>
      <c r="F58" s="217">
        <v>2.7</v>
      </c>
      <c r="G58" s="158">
        <f>F58*E58</f>
        <v>94.5</v>
      </c>
      <c r="H58" s="218">
        <v>0.96</v>
      </c>
      <c r="I58" s="158">
        <f>H58*E58</f>
        <v>33.6</v>
      </c>
      <c r="J58" s="159">
        <f>G58+I58</f>
        <v>128.1</v>
      </c>
      <c r="K58" s="302">
        <f>J58/E58</f>
        <v>3.6599999999999997</v>
      </c>
      <c r="L58" s="110"/>
      <c r="M58" s="162">
        <v>0</v>
      </c>
      <c r="N58" s="163">
        <v>0</v>
      </c>
      <c r="O58" s="9"/>
      <c r="P58" s="162"/>
      <c r="Q58" s="163"/>
    </row>
    <row r="59" spans="1:17" ht="17.4">
      <c r="A59" s="255">
        <f t="shared" si="16"/>
        <v>44</v>
      </c>
      <c r="B59" s="239" t="s">
        <v>132</v>
      </c>
      <c r="C59" s="237" t="s">
        <v>135</v>
      </c>
      <c r="D59" s="153">
        <v>1</v>
      </c>
      <c r="E59" s="153">
        <v>480</v>
      </c>
      <c r="F59" s="217">
        <v>11</v>
      </c>
      <c r="G59" s="158">
        <f t="shared" si="17"/>
        <v>5280</v>
      </c>
      <c r="H59" s="218">
        <v>1.7999999999999998</v>
      </c>
      <c r="I59" s="158">
        <f t="shared" si="18"/>
        <v>863.9999999999999</v>
      </c>
      <c r="J59" s="159">
        <f t="shared" si="19"/>
        <v>6144</v>
      </c>
      <c r="K59" s="302">
        <f t="shared" si="20"/>
        <v>12.8</v>
      </c>
      <c r="L59" s="110"/>
      <c r="M59" s="162">
        <v>0</v>
      </c>
      <c r="N59" s="163">
        <v>0</v>
      </c>
      <c r="O59" s="9"/>
      <c r="P59" s="162"/>
      <c r="Q59" s="163"/>
    </row>
    <row r="60" spans="1:17" ht="17.4">
      <c r="A60" s="255">
        <f t="shared" si="16"/>
        <v>45</v>
      </c>
      <c r="B60" s="234" t="s">
        <v>133</v>
      </c>
      <c r="C60" s="237" t="s">
        <v>135</v>
      </c>
      <c r="D60" s="153">
        <v>1</v>
      </c>
      <c r="E60" s="153">
        <v>1100</v>
      </c>
      <c r="F60" s="217">
        <v>11</v>
      </c>
      <c r="G60" s="158">
        <f>F60*E60</f>
        <v>12100</v>
      </c>
      <c r="H60" s="218">
        <v>1.7999999999999998</v>
      </c>
      <c r="I60" s="158">
        <f>H60*E60</f>
        <v>1979.9999999999998</v>
      </c>
      <c r="J60" s="159">
        <f>G60+I60</f>
        <v>14080</v>
      </c>
      <c r="K60" s="302">
        <f>J60/E60</f>
        <v>12.8</v>
      </c>
      <c r="L60" s="110"/>
      <c r="M60" s="162">
        <v>0</v>
      </c>
      <c r="N60" s="163">
        <v>0</v>
      </c>
      <c r="O60" s="9"/>
      <c r="P60" s="162"/>
      <c r="Q60" s="163"/>
    </row>
    <row r="61" spans="1:17" ht="17.4">
      <c r="A61" s="255">
        <f t="shared" si="16"/>
        <v>46</v>
      </c>
      <c r="B61" s="236" t="s">
        <v>238</v>
      </c>
      <c r="C61" s="237" t="s">
        <v>27</v>
      </c>
      <c r="D61" s="153">
        <v>1</v>
      </c>
      <c r="E61" s="153">
        <v>1</v>
      </c>
      <c r="F61" s="217">
        <v>5948</v>
      </c>
      <c r="G61" s="158">
        <f t="shared" si="17"/>
        <v>5948</v>
      </c>
      <c r="H61" s="218">
        <v>0</v>
      </c>
      <c r="I61" s="158">
        <f t="shared" si="18"/>
        <v>0</v>
      </c>
      <c r="J61" s="159">
        <f t="shared" si="19"/>
        <v>5948</v>
      </c>
      <c r="K61" s="302">
        <f t="shared" si="20"/>
        <v>5948</v>
      </c>
      <c r="L61" s="110"/>
      <c r="M61" s="162">
        <v>0</v>
      </c>
      <c r="N61" s="163">
        <v>0</v>
      </c>
      <c r="O61" s="9"/>
      <c r="P61" s="162"/>
      <c r="Q61" s="163"/>
    </row>
    <row r="62" spans="1:17" ht="17.4">
      <c r="A62" s="255"/>
      <c r="B62" s="238" t="s">
        <v>136</v>
      </c>
      <c r="C62" s="237"/>
      <c r="D62" s="153"/>
      <c r="E62" s="153"/>
      <c r="F62" s="217"/>
      <c r="G62" s="155"/>
      <c r="H62" s="153">
        <v>0</v>
      </c>
      <c r="I62" s="155"/>
      <c r="J62" s="157"/>
      <c r="K62" s="301"/>
      <c r="L62" s="110"/>
      <c r="M62" s="162"/>
      <c r="N62" s="163"/>
      <c r="O62" s="9"/>
      <c r="P62" s="162"/>
      <c r="Q62" s="163"/>
    </row>
    <row r="63" spans="1:17" ht="17.4">
      <c r="A63" s="255">
        <f>A61+1</f>
        <v>47</v>
      </c>
      <c r="B63" s="234" t="s">
        <v>137</v>
      </c>
      <c r="C63" s="237" t="s">
        <v>15</v>
      </c>
      <c r="D63" s="153">
        <v>1</v>
      </c>
      <c r="E63" s="153">
        <v>33</v>
      </c>
      <c r="F63" s="217">
        <v>80</v>
      </c>
      <c r="G63" s="158">
        <f>F63*E63</f>
        <v>2640</v>
      </c>
      <c r="H63" s="218">
        <v>14.399999999999999</v>
      </c>
      <c r="I63" s="158">
        <f>H63*E63</f>
        <v>475.19999999999993</v>
      </c>
      <c r="J63" s="159">
        <f>G63+I63</f>
        <v>3115.2</v>
      </c>
      <c r="K63" s="302">
        <f>J63/E63</f>
        <v>94.39999999999999</v>
      </c>
      <c r="L63" s="110"/>
      <c r="M63" s="162">
        <v>0</v>
      </c>
      <c r="N63" s="163">
        <v>0</v>
      </c>
      <c r="O63" s="9"/>
      <c r="P63" s="162"/>
      <c r="Q63" s="163"/>
    </row>
    <row r="64" spans="1:17" ht="17.4">
      <c r="A64" s="255">
        <f aca="true" t="shared" si="21" ref="A64:A79">A63+1</f>
        <v>48</v>
      </c>
      <c r="B64" s="234" t="s">
        <v>138</v>
      </c>
      <c r="C64" s="237" t="s">
        <v>15</v>
      </c>
      <c r="D64" s="153">
        <v>1</v>
      </c>
      <c r="E64" s="153">
        <v>4</v>
      </c>
      <c r="F64" s="217">
        <v>60</v>
      </c>
      <c r="G64" s="158">
        <f aca="true" t="shared" si="22" ref="G64:G73">F64*E64</f>
        <v>240</v>
      </c>
      <c r="H64" s="218">
        <v>14.399999999999999</v>
      </c>
      <c r="I64" s="158">
        <f aca="true" t="shared" si="23" ref="I64:I73">H64*E64</f>
        <v>57.599999999999994</v>
      </c>
      <c r="J64" s="159">
        <f aca="true" t="shared" si="24" ref="J64:J73">G64+I64</f>
        <v>297.6</v>
      </c>
      <c r="K64" s="302">
        <f aca="true" t="shared" si="25" ref="K64:K73">J64/E64</f>
        <v>74.4</v>
      </c>
      <c r="L64" s="110"/>
      <c r="M64" s="162">
        <v>0</v>
      </c>
      <c r="N64" s="163">
        <v>0</v>
      </c>
      <c r="O64" s="9"/>
      <c r="P64" s="162"/>
      <c r="Q64" s="163"/>
    </row>
    <row r="65" spans="1:17" ht="17.4">
      <c r="A65" s="255">
        <f t="shared" si="21"/>
        <v>49</v>
      </c>
      <c r="B65" s="234" t="s">
        <v>139</v>
      </c>
      <c r="C65" s="237" t="s">
        <v>15</v>
      </c>
      <c r="D65" s="153">
        <v>1</v>
      </c>
      <c r="E65" s="153">
        <v>2</v>
      </c>
      <c r="F65" s="217">
        <v>25</v>
      </c>
      <c r="G65" s="158">
        <f t="shared" si="22"/>
        <v>50</v>
      </c>
      <c r="H65" s="218">
        <v>14.399999999999999</v>
      </c>
      <c r="I65" s="158">
        <f t="shared" si="23"/>
        <v>28.799999999999997</v>
      </c>
      <c r="J65" s="159">
        <f t="shared" si="24"/>
        <v>78.8</v>
      </c>
      <c r="K65" s="302">
        <f t="shared" si="25"/>
        <v>39.4</v>
      </c>
      <c r="L65" s="110"/>
      <c r="M65" s="162">
        <v>0</v>
      </c>
      <c r="N65" s="163">
        <v>0</v>
      </c>
      <c r="O65" s="9"/>
      <c r="P65" s="162"/>
      <c r="Q65" s="163"/>
    </row>
    <row r="66" spans="1:17" ht="17.4">
      <c r="A66" s="255">
        <f t="shared" si="21"/>
        <v>50</v>
      </c>
      <c r="B66" s="234" t="s">
        <v>140</v>
      </c>
      <c r="C66" s="237" t="s">
        <v>15</v>
      </c>
      <c r="D66" s="153">
        <v>1</v>
      </c>
      <c r="E66" s="153">
        <v>3</v>
      </c>
      <c r="F66" s="217">
        <v>20</v>
      </c>
      <c r="G66" s="158">
        <f t="shared" si="22"/>
        <v>60</v>
      </c>
      <c r="H66" s="218">
        <v>12</v>
      </c>
      <c r="I66" s="158">
        <f t="shared" si="23"/>
        <v>36</v>
      </c>
      <c r="J66" s="159">
        <f t="shared" si="24"/>
        <v>96</v>
      </c>
      <c r="K66" s="302">
        <f t="shared" si="25"/>
        <v>32</v>
      </c>
      <c r="L66" s="110"/>
      <c r="M66" s="162">
        <v>0</v>
      </c>
      <c r="N66" s="163">
        <v>0</v>
      </c>
      <c r="O66" s="9"/>
      <c r="P66" s="162"/>
      <c r="Q66" s="163"/>
    </row>
    <row r="67" spans="1:17" ht="17.4">
      <c r="A67" s="255">
        <f t="shared" si="21"/>
        <v>51</v>
      </c>
      <c r="B67" s="234" t="s">
        <v>141</v>
      </c>
      <c r="C67" s="237" t="s">
        <v>15</v>
      </c>
      <c r="D67" s="153">
        <v>1</v>
      </c>
      <c r="E67" s="153">
        <v>30</v>
      </c>
      <c r="F67" s="217">
        <v>40</v>
      </c>
      <c r="G67" s="158">
        <f t="shared" si="22"/>
        <v>1200</v>
      </c>
      <c r="H67" s="218">
        <v>12</v>
      </c>
      <c r="I67" s="158">
        <f t="shared" si="23"/>
        <v>360</v>
      </c>
      <c r="J67" s="159">
        <f t="shared" si="24"/>
        <v>1560</v>
      </c>
      <c r="K67" s="302">
        <f t="shared" si="25"/>
        <v>52</v>
      </c>
      <c r="L67" s="110"/>
      <c r="M67" s="162">
        <v>0</v>
      </c>
      <c r="N67" s="163">
        <v>0</v>
      </c>
      <c r="O67" s="9"/>
      <c r="P67" s="162"/>
      <c r="Q67" s="163"/>
    </row>
    <row r="68" spans="1:17" ht="17.4">
      <c r="A68" s="255">
        <f t="shared" si="21"/>
        <v>52</v>
      </c>
      <c r="B68" s="234" t="s">
        <v>142</v>
      </c>
      <c r="C68" s="237" t="s">
        <v>15</v>
      </c>
      <c r="D68" s="153">
        <v>1</v>
      </c>
      <c r="E68" s="153">
        <v>1</v>
      </c>
      <c r="F68" s="217">
        <v>50</v>
      </c>
      <c r="G68" s="158">
        <f t="shared" si="22"/>
        <v>50</v>
      </c>
      <c r="H68" s="218">
        <v>12</v>
      </c>
      <c r="I68" s="158">
        <f t="shared" si="23"/>
        <v>12</v>
      </c>
      <c r="J68" s="159">
        <f t="shared" si="24"/>
        <v>62</v>
      </c>
      <c r="K68" s="302">
        <f t="shared" si="25"/>
        <v>62</v>
      </c>
      <c r="L68" s="110"/>
      <c r="M68" s="162">
        <v>0</v>
      </c>
      <c r="N68" s="163">
        <v>0</v>
      </c>
      <c r="O68" s="9"/>
      <c r="P68" s="162"/>
      <c r="Q68" s="163"/>
    </row>
    <row r="69" spans="1:17" ht="17.4">
      <c r="A69" s="255">
        <f t="shared" si="21"/>
        <v>53</v>
      </c>
      <c r="B69" s="234" t="s">
        <v>143</v>
      </c>
      <c r="C69" s="237" t="s">
        <v>15</v>
      </c>
      <c r="D69" s="153">
        <v>1</v>
      </c>
      <c r="E69" s="153">
        <v>1</v>
      </c>
      <c r="F69" s="217">
        <v>75</v>
      </c>
      <c r="G69" s="158">
        <f t="shared" si="22"/>
        <v>75</v>
      </c>
      <c r="H69" s="218">
        <v>12</v>
      </c>
      <c r="I69" s="158">
        <f t="shared" si="23"/>
        <v>12</v>
      </c>
      <c r="J69" s="159">
        <f t="shared" si="24"/>
        <v>87</v>
      </c>
      <c r="K69" s="302">
        <f t="shared" si="25"/>
        <v>87</v>
      </c>
      <c r="L69" s="110"/>
      <c r="M69" s="162">
        <v>0</v>
      </c>
      <c r="N69" s="163">
        <v>0</v>
      </c>
      <c r="O69" s="9"/>
      <c r="P69" s="162"/>
      <c r="Q69" s="163"/>
    </row>
    <row r="70" spans="1:17" ht="17.4">
      <c r="A70" s="255">
        <f t="shared" si="21"/>
        <v>54</v>
      </c>
      <c r="B70" s="234" t="s">
        <v>144</v>
      </c>
      <c r="C70" s="237" t="s">
        <v>15</v>
      </c>
      <c r="D70" s="153">
        <v>1</v>
      </c>
      <c r="E70" s="153">
        <v>14</v>
      </c>
      <c r="F70" s="217">
        <v>23</v>
      </c>
      <c r="G70" s="158">
        <f t="shared" si="22"/>
        <v>322</v>
      </c>
      <c r="H70" s="218">
        <v>12</v>
      </c>
      <c r="I70" s="158">
        <f t="shared" si="23"/>
        <v>168</v>
      </c>
      <c r="J70" s="159">
        <f t="shared" si="24"/>
        <v>490</v>
      </c>
      <c r="K70" s="302">
        <f t="shared" si="25"/>
        <v>35</v>
      </c>
      <c r="L70" s="110"/>
      <c r="M70" s="162">
        <v>0</v>
      </c>
      <c r="N70" s="163">
        <v>0</v>
      </c>
      <c r="O70" s="9"/>
      <c r="P70" s="162"/>
      <c r="Q70" s="163"/>
    </row>
    <row r="71" spans="1:17" ht="17.4">
      <c r="A71" s="255">
        <f t="shared" si="21"/>
        <v>55</v>
      </c>
      <c r="B71" s="234" t="s">
        <v>145</v>
      </c>
      <c r="C71" s="237" t="s">
        <v>15</v>
      </c>
      <c r="D71" s="153">
        <v>1</v>
      </c>
      <c r="E71" s="153">
        <v>5</v>
      </c>
      <c r="F71" s="217">
        <v>25</v>
      </c>
      <c r="G71" s="158">
        <f t="shared" si="22"/>
        <v>125</v>
      </c>
      <c r="H71" s="218">
        <v>12</v>
      </c>
      <c r="I71" s="158">
        <f t="shared" si="23"/>
        <v>60</v>
      </c>
      <c r="J71" s="159">
        <f t="shared" si="24"/>
        <v>185</v>
      </c>
      <c r="K71" s="302">
        <f t="shared" si="25"/>
        <v>37</v>
      </c>
      <c r="L71" s="110"/>
      <c r="M71" s="162">
        <v>0</v>
      </c>
      <c r="N71" s="163">
        <v>0</v>
      </c>
      <c r="O71" s="9"/>
      <c r="P71" s="162"/>
      <c r="Q71" s="163"/>
    </row>
    <row r="72" spans="1:17" ht="17.4">
      <c r="A72" s="255">
        <f t="shared" si="21"/>
        <v>56</v>
      </c>
      <c r="B72" s="234" t="s">
        <v>146</v>
      </c>
      <c r="C72" s="237" t="s">
        <v>15</v>
      </c>
      <c r="D72" s="153">
        <v>1</v>
      </c>
      <c r="E72" s="153">
        <v>8</v>
      </c>
      <c r="F72" s="217">
        <v>20</v>
      </c>
      <c r="G72" s="158">
        <f t="shared" si="22"/>
        <v>160</v>
      </c>
      <c r="H72" s="218">
        <v>12</v>
      </c>
      <c r="I72" s="158">
        <f t="shared" si="23"/>
        <v>96</v>
      </c>
      <c r="J72" s="159">
        <f t="shared" si="24"/>
        <v>256</v>
      </c>
      <c r="K72" s="302">
        <f t="shared" si="25"/>
        <v>32</v>
      </c>
      <c r="L72" s="110"/>
      <c r="M72" s="162">
        <v>0</v>
      </c>
      <c r="N72" s="163">
        <v>0</v>
      </c>
      <c r="O72" s="9"/>
      <c r="P72" s="162"/>
      <c r="Q72" s="163"/>
    </row>
    <row r="73" spans="1:17" ht="17.4">
      <c r="A73" s="255">
        <f t="shared" si="21"/>
        <v>57</v>
      </c>
      <c r="B73" s="234" t="s">
        <v>147</v>
      </c>
      <c r="C73" s="237" t="s">
        <v>15</v>
      </c>
      <c r="D73" s="153">
        <v>1</v>
      </c>
      <c r="E73" s="153">
        <v>2</v>
      </c>
      <c r="F73" s="217">
        <v>28</v>
      </c>
      <c r="G73" s="158">
        <f t="shared" si="22"/>
        <v>56</v>
      </c>
      <c r="H73" s="218">
        <v>14.399999999999999</v>
      </c>
      <c r="I73" s="158">
        <f t="shared" si="23"/>
        <v>28.799999999999997</v>
      </c>
      <c r="J73" s="159">
        <f t="shared" si="24"/>
        <v>84.8</v>
      </c>
      <c r="K73" s="302">
        <f t="shared" si="25"/>
        <v>42.4</v>
      </c>
      <c r="L73" s="110"/>
      <c r="M73" s="162">
        <v>0</v>
      </c>
      <c r="N73" s="163">
        <v>0</v>
      </c>
      <c r="O73" s="9"/>
      <c r="P73" s="162"/>
      <c r="Q73" s="163"/>
    </row>
    <row r="74" spans="1:17" ht="17.4">
      <c r="A74" s="255">
        <f t="shared" si="21"/>
        <v>58</v>
      </c>
      <c r="B74" s="234" t="s">
        <v>148</v>
      </c>
      <c r="C74" s="237" t="s">
        <v>15</v>
      </c>
      <c r="D74" s="153">
        <v>1</v>
      </c>
      <c r="E74" s="153">
        <v>81</v>
      </c>
      <c r="F74" s="217">
        <v>40</v>
      </c>
      <c r="G74" s="158">
        <f aca="true" t="shared" si="26" ref="G74:G79">F74*E74</f>
        <v>3240</v>
      </c>
      <c r="H74" s="218">
        <v>14.399999999999999</v>
      </c>
      <c r="I74" s="158">
        <f aca="true" t="shared" si="27" ref="I74:I79">H74*E74</f>
        <v>1166.3999999999999</v>
      </c>
      <c r="J74" s="159">
        <f aca="true" t="shared" si="28" ref="J74:J79">G74+I74</f>
        <v>4406.4</v>
      </c>
      <c r="K74" s="302">
        <f aca="true" t="shared" si="29" ref="K74:K79">J74/E74</f>
        <v>54.4</v>
      </c>
      <c r="L74" s="110"/>
      <c r="M74" s="162">
        <v>0</v>
      </c>
      <c r="N74" s="163">
        <v>0</v>
      </c>
      <c r="O74" s="9"/>
      <c r="P74" s="162"/>
      <c r="Q74" s="163"/>
    </row>
    <row r="75" spans="1:17" ht="17.4">
      <c r="A75" s="255">
        <f t="shared" si="21"/>
        <v>59</v>
      </c>
      <c r="B75" s="234" t="s">
        <v>149</v>
      </c>
      <c r="C75" s="237" t="s">
        <v>15</v>
      </c>
      <c r="D75" s="153">
        <v>1</v>
      </c>
      <c r="E75" s="153">
        <v>11</v>
      </c>
      <c r="F75" s="217">
        <v>50</v>
      </c>
      <c r="G75" s="158">
        <f t="shared" si="26"/>
        <v>550</v>
      </c>
      <c r="H75" s="218">
        <v>14.399999999999999</v>
      </c>
      <c r="I75" s="158">
        <f t="shared" si="27"/>
        <v>158.39999999999998</v>
      </c>
      <c r="J75" s="159">
        <f t="shared" si="28"/>
        <v>708.4</v>
      </c>
      <c r="K75" s="302">
        <f t="shared" si="29"/>
        <v>64.39999999999999</v>
      </c>
      <c r="L75" s="110"/>
      <c r="M75" s="162">
        <v>0</v>
      </c>
      <c r="N75" s="163">
        <v>0</v>
      </c>
      <c r="O75" s="9"/>
      <c r="P75" s="162"/>
      <c r="Q75" s="163"/>
    </row>
    <row r="76" spans="1:17" ht="17.4">
      <c r="A76" s="255">
        <f t="shared" si="21"/>
        <v>60</v>
      </c>
      <c r="B76" s="234" t="s">
        <v>150</v>
      </c>
      <c r="C76" s="237" t="s">
        <v>15</v>
      </c>
      <c r="D76" s="153">
        <v>1</v>
      </c>
      <c r="E76" s="153">
        <v>3</v>
      </c>
      <c r="F76" s="217">
        <v>35</v>
      </c>
      <c r="G76" s="158">
        <f t="shared" si="26"/>
        <v>105</v>
      </c>
      <c r="H76" s="218">
        <v>14.399999999999999</v>
      </c>
      <c r="I76" s="158">
        <f t="shared" si="27"/>
        <v>43.199999999999996</v>
      </c>
      <c r="J76" s="159">
        <f t="shared" si="28"/>
        <v>148.2</v>
      </c>
      <c r="K76" s="302">
        <f t="shared" si="29"/>
        <v>49.4</v>
      </c>
      <c r="L76" s="110"/>
      <c r="M76" s="162">
        <v>0</v>
      </c>
      <c r="N76" s="163">
        <v>0</v>
      </c>
      <c r="O76" s="9"/>
      <c r="P76" s="162"/>
      <c r="Q76" s="163"/>
    </row>
    <row r="77" spans="1:17" ht="17.4">
      <c r="A77" s="255">
        <f t="shared" si="21"/>
        <v>61</v>
      </c>
      <c r="B77" s="234" t="s">
        <v>151</v>
      </c>
      <c r="C77" s="237" t="s">
        <v>15</v>
      </c>
      <c r="D77" s="153">
        <v>1</v>
      </c>
      <c r="E77" s="153">
        <v>6</v>
      </c>
      <c r="F77" s="217">
        <v>40</v>
      </c>
      <c r="G77" s="158">
        <f t="shared" si="26"/>
        <v>240</v>
      </c>
      <c r="H77" s="218">
        <v>14.399999999999999</v>
      </c>
      <c r="I77" s="158">
        <f t="shared" si="27"/>
        <v>86.39999999999999</v>
      </c>
      <c r="J77" s="159">
        <f t="shared" si="28"/>
        <v>326.4</v>
      </c>
      <c r="K77" s="302">
        <f t="shared" si="29"/>
        <v>54.4</v>
      </c>
      <c r="L77" s="110"/>
      <c r="M77" s="162">
        <v>0</v>
      </c>
      <c r="N77" s="163">
        <v>0</v>
      </c>
      <c r="O77" s="9"/>
      <c r="P77" s="162"/>
      <c r="Q77" s="163"/>
    </row>
    <row r="78" spans="1:17" ht="17.4">
      <c r="A78" s="255">
        <f t="shared" si="21"/>
        <v>62</v>
      </c>
      <c r="B78" s="234" t="s">
        <v>152</v>
      </c>
      <c r="C78" s="237" t="s">
        <v>15</v>
      </c>
      <c r="D78" s="153">
        <v>1</v>
      </c>
      <c r="E78" s="153">
        <v>2</v>
      </c>
      <c r="F78" s="217">
        <v>45</v>
      </c>
      <c r="G78" s="158">
        <f t="shared" si="26"/>
        <v>90</v>
      </c>
      <c r="H78" s="218">
        <v>14.399999999999999</v>
      </c>
      <c r="I78" s="158">
        <f t="shared" si="27"/>
        <v>28.799999999999997</v>
      </c>
      <c r="J78" s="159">
        <f t="shared" si="28"/>
        <v>118.8</v>
      </c>
      <c r="K78" s="302">
        <f t="shared" si="29"/>
        <v>59.4</v>
      </c>
      <c r="L78" s="110"/>
      <c r="M78" s="162">
        <v>0</v>
      </c>
      <c r="N78" s="163">
        <v>0</v>
      </c>
      <c r="O78" s="9"/>
      <c r="P78" s="162"/>
      <c r="Q78" s="163"/>
    </row>
    <row r="79" spans="1:17" ht="17.4">
      <c r="A79" s="255">
        <f t="shared" si="21"/>
        <v>63</v>
      </c>
      <c r="B79" s="234" t="s">
        <v>153</v>
      </c>
      <c r="C79" s="237" t="s">
        <v>15</v>
      </c>
      <c r="D79" s="153">
        <v>1</v>
      </c>
      <c r="E79" s="153">
        <v>1</v>
      </c>
      <c r="F79" s="217">
        <v>55</v>
      </c>
      <c r="G79" s="158">
        <f t="shared" si="26"/>
        <v>55</v>
      </c>
      <c r="H79" s="218">
        <v>14.399999999999999</v>
      </c>
      <c r="I79" s="158">
        <f t="shared" si="27"/>
        <v>14.399999999999999</v>
      </c>
      <c r="J79" s="159">
        <f t="shared" si="28"/>
        <v>69.4</v>
      </c>
      <c r="K79" s="302">
        <f t="shared" si="29"/>
        <v>69.4</v>
      </c>
      <c r="L79" s="110"/>
      <c r="M79" s="162">
        <v>0</v>
      </c>
      <c r="N79" s="163">
        <v>0</v>
      </c>
      <c r="O79" s="9"/>
      <c r="P79" s="162"/>
      <c r="Q79" s="163"/>
    </row>
    <row r="80" spans="1:17" ht="17.4">
      <c r="A80" s="255"/>
      <c r="B80" s="238" t="s">
        <v>154</v>
      </c>
      <c r="C80" s="237"/>
      <c r="D80" s="153"/>
      <c r="E80" s="153"/>
      <c r="F80" s="217"/>
      <c r="G80" s="155"/>
      <c r="H80" s="153">
        <v>0</v>
      </c>
      <c r="I80" s="155"/>
      <c r="J80" s="157"/>
      <c r="K80" s="301"/>
      <c r="L80" s="110"/>
      <c r="M80" s="162"/>
      <c r="N80" s="163"/>
      <c r="O80" s="9"/>
      <c r="P80" s="162"/>
      <c r="Q80" s="163"/>
    </row>
    <row r="81" spans="1:17" ht="17.4">
      <c r="A81" s="255">
        <f>A79+1</f>
        <v>64</v>
      </c>
      <c r="B81" s="240" t="s">
        <v>155</v>
      </c>
      <c r="C81" s="237" t="s">
        <v>15</v>
      </c>
      <c r="D81" s="153">
        <v>1</v>
      </c>
      <c r="E81" s="153">
        <v>1</v>
      </c>
      <c r="F81" s="217">
        <v>50</v>
      </c>
      <c r="G81" s="158">
        <f aca="true" t="shared" si="30" ref="G81:G89">F81*E81</f>
        <v>50</v>
      </c>
      <c r="H81" s="218">
        <v>24</v>
      </c>
      <c r="I81" s="158">
        <f aca="true" t="shared" si="31" ref="I81:I89">H81*E81</f>
        <v>24</v>
      </c>
      <c r="J81" s="159">
        <f aca="true" t="shared" si="32" ref="J81:J89">G81+I81</f>
        <v>74</v>
      </c>
      <c r="K81" s="302">
        <f aca="true" t="shared" si="33" ref="K81:K89">J81/E81</f>
        <v>74</v>
      </c>
      <c r="L81" s="110"/>
      <c r="M81" s="162">
        <v>0</v>
      </c>
      <c r="N81" s="163">
        <v>0</v>
      </c>
      <c r="O81" s="9"/>
      <c r="P81" s="162"/>
      <c r="Q81" s="163"/>
    </row>
    <row r="82" spans="1:17" ht="17.4">
      <c r="A82" s="255">
        <f aca="true" t="shared" si="34" ref="A82:A89">A81+1</f>
        <v>65</v>
      </c>
      <c r="B82" s="240" t="s">
        <v>156</v>
      </c>
      <c r="C82" s="237" t="s">
        <v>15</v>
      </c>
      <c r="D82" s="153">
        <v>1</v>
      </c>
      <c r="E82" s="153">
        <v>1</v>
      </c>
      <c r="F82" s="217">
        <v>225</v>
      </c>
      <c r="G82" s="158">
        <f t="shared" si="30"/>
        <v>225</v>
      </c>
      <c r="H82" s="218">
        <v>24</v>
      </c>
      <c r="I82" s="158">
        <f t="shared" si="31"/>
        <v>24</v>
      </c>
      <c r="J82" s="159">
        <f t="shared" si="32"/>
        <v>249</v>
      </c>
      <c r="K82" s="302">
        <f t="shared" si="33"/>
        <v>249</v>
      </c>
      <c r="L82" s="110"/>
      <c r="M82" s="162">
        <v>0</v>
      </c>
      <c r="N82" s="163">
        <v>0</v>
      </c>
      <c r="O82" s="9"/>
      <c r="P82" s="162"/>
      <c r="Q82" s="163"/>
    </row>
    <row r="83" spans="1:17" ht="17.4">
      <c r="A83" s="255">
        <f t="shared" si="34"/>
        <v>66</v>
      </c>
      <c r="B83" s="240" t="s">
        <v>157</v>
      </c>
      <c r="C83" s="237" t="s">
        <v>15</v>
      </c>
      <c r="D83" s="153">
        <v>1</v>
      </c>
      <c r="E83" s="153">
        <v>1</v>
      </c>
      <c r="F83" s="217">
        <v>200</v>
      </c>
      <c r="G83" s="158">
        <f t="shared" si="30"/>
        <v>200</v>
      </c>
      <c r="H83" s="218">
        <v>24</v>
      </c>
      <c r="I83" s="158">
        <f t="shared" si="31"/>
        <v>24</v>
      </c>
      <c r="J83" s="159">
        <f t="shared" si="32"/>
        <v>224</v>
      </c>
      <c r="K83" s="302">
        <f t="shared" si="33"/>
        <v>224</v>
      </c>
      <c r="L83" s="110"/>
      <c r="M83" s="162">
        <v>0</v>
      </c>
      <c r="N83" s="163">
        <v>0</v>
      </c>
      <c r="O83" s="9"/>
      <c r="P83" s="162"/>
      <c r="Q83" s="163"/>
    </row>
    <row r="84" spans="1:17" ht="17.4">
      <c r="A84" s="255">
        <f t="shared" si="34"/>
        <v>67</v>
      </c>
      <c r="B84" s="240" t="s">
        <v>158</v>
      </c>
      <c r="C84" s="237" t="s">
        <v>15</v>
      </c>
      <c r="D84" s="153">
        <v>1</v>
      </c>
      <c r="E84" s="153">
        <v>1</v>
      </c>
      <c r="F84" s="217">
        <v>150</v>
      </c>
      <c r="G84" s="158">
        <f t="shared" si="30"/>
        <v>150</v>
      </c>
      <c r="H84" s="218">
        <v>24</v>
      </c>
      <c r="I84" s="158">
        <f t="shared" si="31"/>
        <v>24</v>
      </c>
      <c r="J84" s="159">
        <f t="shared" si="32"/>
        <v>174</v>
      </c>
      <c r="K84" s="302">
        <f t="shared" si="33"/>
        <v>174</v>
      </c>
      <c r="L84" s="110"/>
      <c r="M84" s="162">
        <v>0</v>
      </c>
      <c r="N84" s="163">
        <v>0</v>
      </c>
      <c r="O84" s="9"/>
      <c r="P84" s="162"/>
      <c r="Q84" s="163"/>
    </row>
    <row r="85" spans="1:17" ht="17.4">
      <c r="A85" s="255">
        <f t="shared" si="34"/>
        <v>68</v>
      </c>
      <c r="B85" s="240" t="s">
        <v>159</v>
      </c>
      <c r="C85" s="237" t="s">
        <v>15</v>
      </c>
      <c r="D85" s="153">
        <v>1</v>
      </c>
      <c r="E85" s="153">
        <v>2</v>
      </c>
      <c r="F85" s="217">
        <v>40</v>
      </c>
      <c r="G85" s="158">
        <f t="shared" si="30"/>
        <v>80</v>
      </c>
      <c r="H85" s="218">
        <v>24</v>
      </c>
      <c r="I85" s="158">
        <f t="shared" si="31"/>
        <v>48</v>
      </c>
      <c r="J85" s="159">
        <f t="shared" si="32"/>
        <v>128</v>
      </c>
      <c r="K85" s="302">
        <f t="shared" si="33"/>
        <v>64</v>
      </c>
      <c r="L85" s="110"/>
      <c r="M85" s="162">
        <v>0</v>
      </c>
      <c r="N85" s="163">
        <v>0</v>
      </c>
      <c r="O85" s="9"/>
      <c r="P85" s="162"/>
      <c r="Q85" s="163"/>
    </row>
    <row r="86" spans="1:17" ht="17.4">
      <c r="A86" s="255">
        <f t="shared" si="34"/>
        <v>69</v>
      </c>
      <c r="B86" s="240" t="s">
        <v>160</v>
      </c>
      <c r="C86" s="237" t="s">
        <v>15</v>
      </c>
      <c r="D86" s="153">
        <v>1</v>
      </c>
      <c r="E86" s="153">
        <v>1</v>
      </c>
      <c r="F86" s="217">
        <v>35</v>
      </c>
      <c r="G86" s="158">
        <f t="shared" si="30"/>
        <v>35</v>
      </c>
      <c r="H86" s="218">
        <v>24</v>
      </c>
      <c r="I86" s="158">
        <f t="shared" si="31"/>
        <v>24</v>
      </c>
      <c r="J86" s="159">
        <f t="shared" si="32"/>
        <v>59</v>
      </c>
      <c r="K86" s="302">
        <f t="shared" si="33"/>
        <v>59</v>
      </c>
      <c r="L86" s="110"/>
      <c r="M86" s="162">
        <v>0</v>
      </c>
      <c r="N86" s="163">
        <v>0</v>
      </c>
      <c r="O86" s="9"/>
      <c r="P86" s="162"/>
      <c r="Q86" s="163"/>
    </row>
    <row r="87" spans="1:17" ht="17.4">
      <c r="A87" s="255">
        <f t="shared" si="34"/>
        <v>70</v>
      </c>
      <c r="B87" s="240" t="s">
        <v>161</v>
      </c>
      <c r="C87" s="237" t="s">
        <v>15</v>
      </c>
      <c r="D87" s="153">
        <v>1</v>
      </c>
      <c r="E87" s="153">
        <v>1</v>
      </c>
      <c r="F87" s="217">
        <v>25</v>
      </c>
      <c r="G87" s="158">
        <f t="shared" si="30"/>
        <v>25</v>
      </c>
      <c r="H87" s="218">
        <v>24</v>
      </c>
      <c r="I87" s="158">
        <f t="shared" si="31"/>
        <v>24</v>
      </c>
      <c r="J87" s="159">
        <f t="shared" si="32"/>
        <v>49</v>
      </c>
      <c r="K87" s="302">
        <f t="shared" si="33"/>
        <v>49</v>
      </c>
      <c r="L87" s="110"/>
      <c r="M87" s="162">
        <v>0</v>
      </c>
      <c r="N87" s="163">
        <v>0</v>
      </c>
      <c r="O87" s="9"/>
      <c r="P87" s="162"/>
      <c r="Q87" s="163"/>
    </row>
    <row r="88" spans="1:17" ht="17.4">
      <c r="A88" s="255">
        <f t="shared" si="34"/>
        <v>71</v>
      </c>
      <c r="B88" s="240" t="s">
        <v>162</v>
      </c>
      <c r="C88" s="237" t="s">
        <v>15</v>
      </c>
      <c r="D88" s="153">
        <v>1</v>
      </c>
      <c r="E88" s="153">
        <v>2</v>
      </c>
      <c r="F88" s="217">
        <v>125</v>
      </c>
      <c r="G88" s="158">
        <f t="shared" si="30"/>
        <v>250</v>
      </c>
      <c r="H88" s="218">
        <v>24</v>
      </c>
      <c r="I88" s="158">
        <f t="shared" si="31"/>
        <v>48</v>
      </c>
      <c r="J88" s="159">
        <f t="shared" si="32"/>
        <v>298</v>
      </c>
      <c r="K88" s="302">
        <f t="shared" si="33"/>
        <v>149</v>
      </c>
      <c r="L88" s="110"/>
      <c r="M88" s="162">
        <v>0</v>
      </c>
      <c r="N88" s="163">
        <v>0</v>
      </c>
      <c r="O88" s="9"/>
      <c r="P88" s="162"/>
      <c r="Q88" s="163"/>
    </row>
    <row r="89" spans="1:17" ht="17.4">
      <c r="A89" s="255">
        <f t="shared" si="34"/>
        <v>72</v>
      </c>
      <c r="B89" s="240" t="s">
        <v>163</v>
      </c>
      <c r="C89" s="237" t="s">
        <v>15</v>
      </c>
      <c r="D89" s="153">
        <v>1</v>
      </c>
      <c r="E89" s="153">
        <v>1</v>
      </c>
      <c r="F89" s="217">
        <v>175</v>
      </c>
      <c r="G89" s="158">
        <f t="shared" si="30"/>
        <v>175</v>
      </c>
      <c r="H89" s="218">
        <v>24</v>
      </c>
      <c r="I89" s="158">
        <f t="shared" si="31"/>
        <v>24</v>
      </c>
      <c r="J89" s="159">
        <f t="shared" si="32"/>
        <v>199</v>
      </c>
      <c r="K89" s="302">
        <f t="shared" si="33"/>
        <v>199</v>
      </c>
      <c r="L89" s="110"/>
      <c r="M89" s="162">
        <v>0</v>
      </c>
      <c r="N89" s="163">
        <v>0</v>
      </c>
      <c r="O89" s="9"/>
      <c r="P89" s="162"/>
      <c r="Q89" s="163"/>
    </row>
    <row r="90" spans="1:17" ht="17.4">
      <c r="A90" s="255" t="s">
        <v>248</v>
      </c>
      <c r="B90" s="238" t="s">
        <v>164</v>
      </c>
      <c r="C90" s="237"/>
      <c r="D90" s="153"/>
      <c r="E90" s="153"/>
      <c r="F90" s="217"/>
      <c r="G90" s="155"/>
      <c r="H90" s="153">
        <v>0</v>
      </c>
      <c r="I90" s="155"/>
      <c r="J90" s="157"/>
      <c r="K90" s="301"/>
      <c r="L90" s="110"/>
      <c r="M90" s="162"/>
      <c r="N90" s="163"/>
      <c r="O90" s="9"/>
      <c r="P90" s="162"/>
      <c r="Q90" s="163"/>
    </row>
    <row r="91" spans="1:17" ht="17.4">
      <c r="A91" s="255">
        <f>A89+1</f>
        <v>73</v>
      </c>
      <c r="B91" s="240" t="s">
        <v>165</v>
      </c>
      <c r="C91" s="237" t="s">
        <v>15</v>
      </c>
      <c r="D91" s="153">
        <v>1</v>
      </c>
      <c r="E91" s="153">
        <v>2</v>
      </c>
      <c r="F91" s="217">
        <v>182</v>
      </c>
      <c r="G91" s="158">
        <f aca="true" t="shared" si="35" ref="G91:G109">F91*E91</f>
        <v>364</v>
      </c>
      <c r="H91" s="218">
        <v>9.6</v>
      </c>
      <c r="I91" s="158">
        <f aca="true" t="shared" si="36" ref="I91:I109">H91*E91</f>
        <v>19.2</v>
      </c>
      <c r="J91" s="159">
        <f aca="true" t="shared" si="37" ref="J91:J109">G91+I91</f>
        <v>383.2</v>
      </c>
      <c r="K91" s="302">
        <f aca="true" t="shared" si="38" ref="K91:K109">J91/E91</f>
        <v>191.6</v>
      </c>
      <c r="L91" s="110"/>
      <c r="M91" s="162">
        <v>0</v>
      </c>
      <c r="N91" s="163">
        <v>0</v>
      </c>
      <c r="O91" s="9"/>
      <c r="P91" s="162"/>
      <c r="Q91" s="163"/>
    </row>
    <row r="92" spans="1:17" ht="17.4">
      <c r="A92" s="255">
        <f aca="true" t="shared" si="39" ref="A92:A109">A91+1</f>
        <v>74</v>
      </c>
      <c r="B92" s="240" t="s">
        <v>166</v>
      </c>
      <c r="C92" s="237" t="s">
        <v>15</v>
      </c>
      <c r="D92" s="153">
        <v>1</v>
      </c>
      <c r="E92" s="153">
        <v>1</v>
      </c>
      <c r="F92" s="217">
        <v>255</v>
      </c>
      <c r="G92" s="158">
        <f t="shared" si="35"/>
        <v>255</v>
      </c>
      <c r="H92" s="218">
        <v>9.6</v>
      </c>
      <c r="I92" s="158">
        <f t="shared" si="36"/>
        <v>9.6</v>
      </c>
      <c r="J92" s="159">
        <f t="shared" si="37"/>
        <v>264.6</v>
      </c>
      <c r="K92" s="302">
        <f t="shared" si="38"/>
        <v>264.6</v>
      </c>
      <c r="L92" s="110"/>
      <c r="M92" s="162">
        <v>0</v>
      </c>
      <c r="N92" s="163">
        <v>0</v>
      </c>
      <c r="O92" s="9"/>
      <c r="P92" s="162"/>
      <c r="Q92" s="163"/>
    </row>
    <row r="93" spans="1:17" ht="17.4">
      <c r="A93" s="255">
        <f t="shared" si="39"/>
        <v>75</v>
      </c>
      <c r="B93" s="240" t="s">
        <v>167</v>
      </c>
      <c r="C93" s="237" t="s">
        <v>15</v>
      </c>
      <c r="D93" s="153">
        <v>1</v>
      </c>
      <c r="E93" s="153">
        <v>2</v>
      </c>
      <c r="F93" s="217">
        <v>350</v>
      </c>
      <c r="G93" s="158">
        <f t="shared" si="35"/>
        <v>700</v>
      </c>
      <c r="H93" s="218">
        <v>9.6</v>
      </c>
      <c r="I93" s="158">
        <f t="shared" si="36"/>
        <v>19.2</v>
      </c>
      <c r="J93" s="159">
        <f t="shared" si="37"/>
        <v>719.2</v>
      </c>
      <c r="K93" s="302">
        <f t="shared" si="38"/>
        <v>359.6</v>
      </c>
      <c r="L93" s="110"/>
      <c r="M93" s="162">
        <v>0</v>
      </c>
      <c r="N93" s="163">
        <v>0</v>
      </c>
      <c r="O93" s="9"/>
      <c r="P93" s="162"/>
      <c r="Q93" s="163"/>
    </row>
    <row r="94" spans="1:17" ht="17.4">
      <c r="A94" s="255">
        <f t="shared" si="39"/>
        <v>76</v>
      </c>
      <c r="B94" s="240" t="s">
        <v>168</v>
      </c>
      <c r="C94" s="237" t="s">
        <v>15</v>
      </c>
      <c r="D94" s="153">
        <v>1</v>
      </c>
      <c r="E94" s="153">
        <v>2</v>
      </c>
      <c r="F94" s="217">
        <v>250</v>
      </c>
      <c r="G94" s="158">
        <f t="shared" si="35"/>
        <v>500</v>
      </c>
      <c r="H94" s="218">
        <v>9.6</v>
      </c>
      <c r="I94" s="158">
        <f t="shared" si="36"/>
        <v>19.2</v>
      </c>
      <c r="J94" s="159">
        <f t="shared" si="37"/>
        <v>519.2</v>
      </c>
      <c r="K94" s="302">
        <f t="shared" si="38"/>
        <v>259.6</v>
      </c>
      <c r="L94" s="110"/>
      <c r="M94" s="162">
        <v>0</v>
      </c>
      <c r="N94" s="163">
        <v>0</v>
      </c>
      <c r="O94" s="9"/>
      <c r="P94" s="162"/>
      <c r="Q94" s="163"/>
    </row>
    <row r="95" spans="1:17" ht="17.4">
      <c r="A95" s="255">
        <f t="shared" si="39"/>
        <v>77</v>
      </c>
      <c r="B95" s="240" t="s">
        <v>169</v>
      </c>
      <c r="C95" s="237" t="s">
        <v>15</v>
      </c>
      <c r="D95" s="153">
        <v>1</v>
      </c>
      <c r="E95" s="153">
        <v>4</v>
      </c>
      <c r="F95" s="217">
        <v>120</v>
      </c>
      <c r="G95" s="158">
        <f t="shared" si="35"/>
        <v>480</v>
      </c>
      <c r="H95" s="218">
        <v>9.6</v>
      </c>
      <c r="I95" s="158">
        <f t="shared" si="36"/>
        <v>38.4</v>
      </c>
      <c r="J95" s="159">
        <f t="shared" si="37"/>
        <v>518.4</v>
      </c>
      <c r="K95" s="302">
        <f t="shared" si="38"/>
        <v>129.6</v>
      </c>
      <c r="L95" s="110"/>
      <c r="M95" s="162">
        <v>0</v>
      </c>
      <c r="N95" s="163">
        <v>0</v>
      </c>
      <c r="O95" s="9"/>
      <c r="P95" s="162"/>
      <c r="Q95" s="163"/>
    </row>
    <row r="96" spans="1:17" ht="17.4">
      <c r="A96" s="255">
        <f t="shared" si="39"/>
        <v>78</v>
      </c>
      <c r="B96" s="240" t="s">
        <v>170</v>
      </c>
      <c r="C96" s="237" t="s">
        <v>15</v>
      </c>
      <c r="D96" s="153">
        <v>1</v>
      </c>
      <c r="E96" s="153">
        <v>1</v>
      </c>
      <c r="F96" s="217">
        <v>218</v>
      </c>
      <c r="G96" s="158">
        <f t="shared" si="35"/>
        <v>218</v>
      </c>
      <c r="H96" s="218">
        <v>9.6</v>
      </c>
      <c r="I96" s="158">
        <f t="shared" si="36"/>
        <v>9.6</v>
      </c>
      <c r="J96" s="159">
        <f t="shared" si="37"/>
        <v>227.6</v>
      </c>
      <c r="K96" s="302">
        <f t="shared" si="38"/>
        <v>227.6</v>
      </c>
      <c r="L96" s="110"/>
      <c r="M96" s="162">
        <v>0</v>
      </c>
      <c r="N96" s="163">
        <v>0</v>
      </c>
      <c r="O96" s="9"/>
      <c r="P96" s="162"/>
      <c r="Q96" s="163"/>
    </row>
    <row r="97" spans="1:17" ht="17.4">
      <c r="A97" s="255">
        <f t="shared" si="39"/>
        <v>79</v>
      </c>
      <c r="B97" s="240" t="s">
        <v>171</v>
      </c>
      <c r="C97" s="237" t="s">
        <v>15</v>
      </c>
      <c r="D97" s="153">
        <v>1</v>
      </c>
      <c r="E97" s="153">
        <v>2</v>
      </c>
      <c r="F97" s="217">
        <v>245</v>
      </c>
      <c r="G97" s="158">
        <f t="shared" si="35"/>
        <v>490</v>
      </c>
      <c r="H97" s="218">
        <v>9.6</v>
      </c>
      <c r="I97" s="158">
        <f t="shared" si="36"/>
        <v>19.2</v>
      </c>
      <c r="J97" s="159">
        <f t="shared" si="37"/>
        <v>509.2</v>
      </c>
      <c r="K97" s="302">
        <f t="shared" si="38"/>
        <v>254.6</v>
      </c>
      <c r="L97" s="110"/>
      <c r="M97" s="162">
        <v>0</v>
      </c>
      <c r="N97" s="163">
        <v>0</v>
      </c>
      <c r="O97" s="9"/>
      <c r="P97" s="162"/>
      <c r="Q97" s="163"/>
    </row>
    <row r="98" spans="1:17" ht="17.4">
      <c r="A98" s="255">
        <f t="shared" si="39"/>
        <v>80</v>
      </c>
      <c r="B98" s="240" t="s">
        <v>172</v>
      </c>
      <c r="C98" s="237" t="s">
        <v>15</v>
      </c>
      <c r="D98" s="153">
        <v>1</v>
      </c>
      <c r="E98" s="153">
        <v>10</v>
      </c>
      <c r="F98" s="217">
        <v>254</v>
      </c>
      <c r="G98" s="158">
        <f t="shared" si="35"/>
        <v>2540</v>
      </c>
      <c r="H98" s="218">
        <v>9.6</v>
      </c>
      <c r="I98" s="158">
        <f t="shared" si="36"/>
        <v>96</v>
      </c>
      <c r="J98" s="159">
        <f t="shared" si="37"/>
        <v>2636</v>
      </c>
      <c r="K98" s="302">
        <f t="shared" si="38"/>
        <v>263.6</v>
      </c>
      <c r="L98" s="110"/>
      <c r="M98" s="162">
        <v>0</v>
      </c>
      <c r="N98" s="163">
        <v>0</v>
      </c>
      <c r="O98" s="9"/>
      <c r="P98" s="162"/>
      <c r="Q98" s="163"/>
    </row>
    <row r="99" spans="1:17" ht="17.4">
      <c r="A99" s="255">
        <f t="shared" si="39"/>
        <v>81</v>
      </c>
      <c r="B99" s="240" t="s">
        <v>173</v>
      </c>
      <c r="C99" s="237" t="s">
        <v>15</v>
      </c>
      <c r="D99" s="153">
        <v>1</v>
      </c>
      <c r="E99" s="153">
        <v>1</v>
      </c>
      <c r="F99" s="217">
        <v>240</v>
      </c>
      <c r="G99" s="158">
        <f t="shared" si="35"/>
        <v>240</v>
      </c>
      <c r="H99" s="218">
        <v>9.6</v>
      </c>
      <c r="I99" s="158">
        <f t="shared" si="36"/>
        <v>9.6</v>
      </c>
      <c r="J99" s="159">
        <f t="shared" si="37"/>
        <v>249.6</v>
      </c>
      <c r="K99" s="302">
        <f t="shared" si="38"/>
        <v>249.6</v>
      </c>
      <c r="L99" s="110"/>
      <c r="M99" s="162">
        <v>0</v>
      </c>
      <c r="N99" s="163">
        <v>0</v>
      </c>
      <c r="O99" s="9"/>
      <c r="P99" s="162"/>
      <c r="Q99" s="163"/>
    </row>
    <row r="100" spans="1:17" ht="17.4">
      <c r="A100" s="255">
        <f t="shared" si="39"/>
        <v>82</v>
      </c>
      <c r="B100" s="240" t="s">
        <v>174</v>
      </c>
      <c r="C100" s="237" t="s">
        <v>15</v>
      </c>
      <c r="D100" s="153">
        <v>1</v>
      </c>
      <c r="E100" s="153">
        <v>2</v>
      </c>
      <c r="F100" s="217">
        <v>80</v>
      </c>
      <c r="G100" s="158">
        <f t="shared" si="35"/>
        <v>160</v>
      </c>
      <c r="H100" s="218">
        <v>9.6</v>
      </c>
      <c r="I100" s="158">
        <f t="shared" si="36"/>
        <v>19.2</v>
      </c>
      <c r="J100" s="159">
        <f t="shared" si="37"/>
        <v>179.2</v>
      </c>
      <c r="K100" s="302">
        <f t="shared" si="38"/>
        <v>89.6</v>
      </c>
      <c r="L100" s="110"/>
      <c r="M100" s="162">
        <v>0</v>
      </c>
      <c r="N100" s="163">
        <v>0</v>
      </c>
      <c r="O100" s="9"/>
      <c r="P100" s="162"/>
      <c r="Q100" s="163"/>
    </row>
    <row r="101" spans="1:17" ht="17.4">
      <c r="A101" s="255">
        <f t="shared" si="39"/>
        <v>83</v>
      </c>
      <c r="B101" s="240" t="s">
        <v>175</v>
      </c>
      <c r="C101" s="237" t="s">
        <v>15</v>
      </c>
      <c r="D101" s="153">
        <v>1</v>
      </c>
      <c r="E101" s="153">
        <v>2</v>
      </c>
      <c r="F101" s="217">
        <v>120</v>
      </c>
      <c r="G101" s="158">
        <f t="shared" si="35"/>
        <v>240</v>
      </c>
      <c r="H101" s="218">
        <v>9.6</v>
      </c>
      <c r="I101" s="158">
        <f t="shared" si="36"/>
        <v>19.2</v>
      </c>
      <c r="J101" s="159">
        <f t="shared" si="37"/>
        <v>259.2</v>
      </c>
      <c r="K101" s="302">
        <f t="shared" si="38"/>
        <v>129.6</v>
      </c>
      <c r="L101" s="110"/>
      <c r="M101" s="162">
        <v>0</v>
      </c>
      <c r="N101" s="163">
        <v>0</v>
      </c>
      <c r="O101" s="9"/>
      <c r="P101" s="162"/>
      <c r="Q101" s="163"/>
    </row>
    <row r="102" spans="1:17" ht="17.4">
      <c r="A102" s="255">
        <f t="shared" si="39"/>
        <v>84</v>
      </c>
      <c r="B102" s="240" t="s">
        <v>176</v>
      </c>
      <c r="C102" s="237" t="s">
        <v>15</v>
      </c>
      <c r="D102" s="153">
        <v>1</v>
      </c>
      <c r="E102" s="153">
        <v>2</v>
      </c>
      <c r="F102" s="217">
        <v>180</v>
      </c>
      <c r="G102" s="158">
        <f t="shared" si="35"/>
        <v>360</v>
      </c>
      <c r="H102" s="218">
        <v>9.6</v>
      </c>
      <c r="I102" s="158">
        <f t="shared" si="36"/>
        <v>19.2</v>
      </c>
      <c r="J102" s="159">
        <f t="shared" si="37"/>
        <v>379.2</v>
      </c>
      <c r="K102" s="302">
        <f t="shared" si="38"/>
        <v>189.6</v>
      </c>
      <c r="L102" s="110"/>
      <c r="M102" s="162">
        <v>0</v>
      </c>
      <c r="N102" s="163">
        <v>0</v>
      </c>
      <c r="O102" s="9"/>
      <c r="P102" s="162"/>
      <c r="Q102" s="163"/>
    </row>
    <row r="103" spans="1:17" ht="17.4">
      <c r="A103" s="255">
        <f t="shared" si="39"/>
        <v>85</v>
      </c>
      <c r="B103" s="240" t="s">
        <v>177</v>
      </c>
      <c r="C103" s="237" t="s">
        <v>15</v>
      </c>
      <c r="D103" s="153">
        <v>1</v>
      </c>
      <c r="E103" s="153">
        <v>3</v>
      </c>
      <c r="F103" s="217">
        <v>190</v>
      </c>
      <c r="G103" s="158">
        <f>F103*E103</f>
        <v>570</v>
      </c>
      <c r="H103" s="218">
        <v>9.6</v>
      </c>
      <c r="I103" s="158">
        <f>H103*E103</f>
        <v>28.799999999999997</v>
      </c>
      <c r="J103" s="159">
        <f>G103+I103</f>
        <v>598.8</v>
      </c>
      <c r="K103" s="302">
        <f>J103/E103</f>
        <v>199.6</v>
      </c>
      <c r="L103" s="110"/>
      <c r="M103" s="162">
        <v>0</v>
      </c>
      <c r="N103" s="163">
        <v>0</v>
      </c>
      <c r="O103" s="9"/>
      <c r="P103" s="162"/>
      <c r="Q103" s="163"/>
    </row>
    <row r="104" spans="1:17" ht="17.4">
      <c r="A104" s="255">
        <f t="shared" si="39"/>
        <v>86</v>
      </c>
      <c r="B104" s="240" t="s">
        <v>178</v>
      </c>
      <c r="C104" s="237" t="s">
        <v>15</v>
      </c>
      <c r="D104" s="153">
        <v>1</v>
      </c>
      <c r="E104" s="153">
        <v>2</v>
      </c>
      <c r="F104" s="217">
        <v>275</v>
      </c>
      <c r="G104" s="158">
        <f>F104*E104</f>
        <v>550</v>
      </c>
      <c r="H104" s="218">
        <v>9.6</v>
      </c>
      <c r="I104" s="158">
        <f>H104*E104</f>
        <v>19.2</v>
      </c>
      <c r="J104" s="159">
        <f>G104+I104</f>
        <v>569.2</v>
      </c>
      <c r="K104" s="302">
        <f>J104/E104</f>
        <v>284.6</v>
      </c>
      <c r="L104" s="110"/>
      <c r="M104" s="162">
        <v>0</v>
      </c>
      <c r="N104" s="163">
        <v>0</v>
      </c>
      <c r="O104" s="9"/>
      <c r="P104" s="162"/>
      <c r="Q104" s="163"/>
    </row>
    <row r="105" spans="1:17" ht="17.4">
      <c r="A105" s="255">
        <f t="shared" si="39"/>
        <v>87</v>
      </c>
      <c r="B105" s="240" t="s">
        <v>179</v>
      </c>
      <c r="C105" s="237" t="s">
        <v>15</v>
      </c>
      <c r="D105" s="153">
        <v>1</v>
      </c>
      <c r="E105" s="153">
        <v>3</v>
      </c>
      <c r="F105" s="217">
        <v>300</v>
      </c>
      <c r="G105" s="158">
        <f>F105*E105</f>
        <v>900</v>
      </c>
      <c r="H105" s="218">
        <v>9.6</v>
      </c>
      <c r="I105" s="158">
        <f>H105*E105</f>
        <v>28.799999999999997</v>
      </c>
      <c r="J105" s="159">
        <f>G105+I105</f>
        <v>928.8</v>
      </c>
      <c r="K105" s="302">
        <f>J105/E105</f>
        <v>309.59999999999997</v>
      </c>
      <c r="L105" s="110"/>
      <c r="M105" s="162">
        <v>0</v>
      </c>
      <c r="N105" s="163">
        <v>0</v>
      </c>
      <c r="O105" s="9"/>
      <c r="P105" s="162"/>
      <c r="Q105" s="163"/>
    </row>
    <row r="106" spans="1:17" ht="17.4">
      <c r="A106" s="255">
        <f t="shared" si="39"/>
        <v>88</v>
      </c>
      <c r="B106" s="240" t="s">
        <v>180</v>
      </c>
      <c r="C106" s="237" t="s">
        <v>15</v>
      </c>
      <c r="D106" s="153">
        <v>1</v>
      </c>
      <c r="E106" s="153">
        <v>2</v>
      </c>
      <c r="F106" s="217">
        <v>350</v>
      </c>
      <c r="G106" s="158">
        <f>F106*E106</f>
        <v>700</v>
      </c>
      <c r="H106" s="218">
        <v>9.6</v>
      </c>
      <c r="I106" s="158">
        <f>H106*E106</f>
        <v>19.2</v>
      </c>
      <c r="J106" s="159">
        <f>G106+I106</f>
        <v>719.2</v>
      </c>
      <c r="K106" s="302">
        <f>J106/E106</f>
        <v>359.6</v>
      </c>
      <c r="L106" s="110"/>
      <c r="M106" s="162">
        <v>0</v>
      </c>
      <c r="N106" s="163">
        <v>0</v>
      </c>
      <c r="O106" s="9"/>
      <c r="P106" s="162"/>
      <c r="Q106" s="163"/>
    </row>
    <row r="107" spans="1:17" ht="17.4">
      <c r="A107" s="255">
        <f t="shared" si="39"/>
        <v>89</v>
      </c>
      <c r="B107" s="240" t="s">
        <v>181</v>
      </c>
      <c r="C107" s="237" t="s">
        <v>15</v>
      </c>
      <c r="D107" s="153">
        <v>1</v>
      </c>
      <c r="E107" s="153">
        <v>1</v>
      </c>
      <c r="F107" s="217">
        <v>315</v>
      </c>
      <c r="G107" s="158">
        <f t="shared" si="35"/>
        <v>315</v>
      </c>
      <c r="H107" s="218">
        <v>9.6</v>
      </c>
      <c r="I107" s="158">
        <f t="shared" si="36"/>
        <v>9.6</v>
      </c>
      <c r="J107" s="159">
        <f t="shared" si="37"/>
        <v>324.6</v>
      </c>
      <c r="K107" s="302">
        <f t="shared" si="38"/>
        <v>324.6</v>
      </c>
      <c r="L107" s="110"/>
      <c r="M107" s="162">
        <v>0</v>
      </c>
      <c r="N107" s="163">
        <v>0</v>
      </c>
      <c r="O107" s="9"/>
      <c r="P107" s="162"/>
      <c r="Q107" s="163"/>
    </row>
    <row r="108" spans="1:17" ht="17.4">
      <c r="A108" s="255">
        <f t="shared" si="39"/>
        <v>90</v>
      </c>
      <c r="B108" s="240" t="s">
        <v>182</v>
      </c>
      <c r="C108" s="237" t="s">
        <v>15</v>
      </c>
      <c r="D108" s="153">
        <v>1</v>
      </c>
      <c r="E108" s="153">
        <v>1</v>
      </c>
      <c r="F108" s="217">
        <v>305</v>
      </c>
      <c r="G108" s="158">
        <f t="shared" si="35"/>
        <v>305</v>
      </c>
      <c r="H108" s="218">
        <v>9.6</v>
      </c>
      <c r="I108" s="158">
        <f t="shared" si="36"/>
        <v>9.6</v>
      </c>
      <c r="J108" s="159">
        <f t="shared" si="37"/>
        <v>314.6</v>
      </c>
      <c r="K108" s="302">
        <f t="shared" si="38"/>
        <v>314.6</v>
      </c>
      <c r="L108" s="110"/>
      <c r="M108" s="162">
        <v>0</v>
      </c>
      <c r="N108" s="163">
        <v>0</v>
      </c>
      <c r="O108" s="9"/>
      <c r="P108" s="162"/>
      <c r="Q108" s="163"/>
    </row>
    <row r="109" spans="1:17" ht="17.4">
      <c r="A109" s="255">
        <f t="shared" si="39"/>
        <v>91</v>
      </c>
      <c r="B109" s="240" t="s">
        <v>183</v>
      </c>
      <c r="C109" s="237" t="s">
        <v>15</v>
      </c>
      <c r="D109" s="153">
        <v>1</v>
      </c>
      <c r="E109" s="153">
        <v>1</v>
      </c>
      <c r="F109" s="217">
        <v>80</v>
      </c>
      <c r="G109" s="158">
        <f t="shared" si="35"/>
        <v>80</v>
      </c>
      <c r="H109" s="218">
        <v>9.6</v>
      </c>
      <c r="I109" s="158">
        <f t="shared" si="36"/>
        <v>9.6</v>
      </c>
      <c r="J109" s="159">
        <f t="shared" si="37"/>
        <v>89.6</v>
      </c>
      <c r="K109" s="302">
        <f t="shared" si="38"/>
        <v>89.6</v>
      </c>
      <c r="L109" s="110"/>
      <c r="M109" s="162">
        <v>0</v>
      </c>
      <c r="N109" s="163">
        <v>0</v>
      </c>
      <c r="O109" s="9"/>
      <c r="P109" s="162"/>
      <c r="Q109" s="163"/>
    </row>
    <row r="110" spans="1:17" ht="17.4">
      <c r="A110" s="255"/>
      <c r="B110" s="238" t="s">
        <v>184</v>
      </c>
      <c r="C110" s="237"/>
      <c r="D110" s="153"/>
      <c r="E110" s="153"/>
      <c r="F110" s="217"/>
      <c r="G110" s="155"/>
      <c r="H110" s="153">
        <v>0</v>
      </c>
      <c r="I110" s="155"/>
      <c r="J110" s="157"/>
      <c r="K110" s="301"/>
      <c r="L110" s="110"/>
      <c r="M110" s="162"/>
      <c r="N110" s="163"/>
      <c r="O110" s="9"/>
      <c r="P110" s="162"/>
      <c r="Q110" s="163"/>
    </row>
    <row r="111" spans="1:17" ht="17.4">
      <c r="A111" s="255">
        <f>A109+1</f>
        <v>92</v>
      </c>
      <c r="B111" s="240" t="s">
        <v>169</v>
      </c>
      <c r="C111" s="237" t="s">
        <v>15</v>
      </c>
      <c r="D111" s="153">
        <v>1</v>
      </c>
      <c r="E111" s="153">
        <v>4</v>
      </c>
      <c r="F111" s="217">
        <v>20</v>
      </c>
      <c r="G111" s="158">
        <f aca="true" t="shared" si="40" ref="G111:G125">F111*E111</f>
        <v>80</v>
      </c>
      <c r="H111" s="218">
        <v>9.6</v>
      </c>
      <c r="I111" s="158">
        <f aca="true" t="shared" si="41" ref="I111:I125">H111*E111</f>
        <v>38.4</v>
      </c>
      <c r="J111" s="159">
        <f aca="true" t="shared" si="42" ref="J111:J125">G111+I111</f>
        <v>118.4</v>
      </c>
      <c r="K111" s="302">
        <f aca="true" t="shared" si="43" ref="K111:K125">J111/E111</f>
        <v>29.6</v>
      </c>
      <c r="L111" s="110"/>
      <c r="M111" s="162">
        <v>0</v>
      </c>
      <c r="N111" s="163">
        <v>0</v>
      </c>
      <c r="O111" s="9"/>
      <c r="P111" s="162"/>
      <c r="Q111" s="163"/>
    </row>
    <row r="112" spans="1:17" ht="17.4">
      <c r="A112" s="255">
        <f aca="true" t="shared" si="44" ref="A112:A135">A111+1</f>
        <v>93</v>
      </c>
      <c r="B112" s="240" t="s">
        <v>185</v>
      </c>
      <c r="C112" s="237" t="s">
        <v>15</v>
      </c>
      <c r="D112" s="153">
        <v>1</v>
      </c>
      <c r="E112" s="153">
        <v>4</v>
      </c>
      <c r="F112" s="217">
        <v>22</v>
      </c>
      <c r="G112" s="158">
        <f t="shared" si="40"/>
        <v>88</v>
      </c>
      <c r="H112" s="218">
        <v>9.6</v>
      </c>
      <c r="I112" s="158">
        <f t="shared" si="41"/>
        <v>38.4</v>
      </c>
      <c r="J112" s="159">
        <f t="shared" si="42"/>
        <v>126.4</v>
      </c>
      <c r="K112" s="302">
        <f t="shared" si="43"/>
        <v>31.6</v>
      </c>
      <c r="L112" s="110"/>
      <c r="M112" s="162">
        <v>0</v>
      </c>
      <c r="N112" s="163">
        <v>0</v>
      </c>
      <c r="O112" s="9"/>
      <c r="P112" s="162"/>
      <c r="Q112" s="163"/>
    </row>
    <row r="113" spans="1:17" ht="17.4">
      <c r="A113" s="255">
        <f t="shared" si="44"/>
        <v>94</v>
      </c>
      <c r="B113" s="240" t="s">
        <v>186</v>
      </c>
      <c r="C113" s="237" t="s">
        <v>15</v>
      </c>
      <c r="D113" s="153">
        <v>1</v>
      </c>
      <c r="E113" s="153">
        <v>1</v>
      </c>
      <c r="F113" s="217">
        <v>28</v>
      </c>
      <c r="G113" s="158">
        <f t="shared" si="40"/>
        <v>28</v>
      </c>
      <c r="H113" s="218">
        <v>9.6</v>
      </c>
      <c r="I113" s="158">
        <f t="shared" si="41"/>
        <v>9.6</v>
      </c>
      <c r="J113" s="159">
        <f t="shared" si="42"/>
        <v>37.6</v>
      </c>
      <c r="K113" s="302">
        <f t="shared" si="43"/>
        <v>37.6</v>
      </c>
      <c r="L113" s="110"/>
      <c r="M113" s="162">
        <v>0</v>
      </c>
      <c r="N113" s="163">
        <v>0</v>
      </c>
      <c r="O113" s="9"/>
      <c r="P113" s="162"/>
      <c r="Q113" s="163"/>
    </row>
    <row r="114" spans="1:17" ht="17.4">
      <c r="A114" s="255">
        <f t="shared" si="44"/>
        <v>95</v>
      </c>
      <c r="B114" s="240" t="s">
        <v>187</v>
      </c>
      <c r="C114" s="237" t="s">
        <v>15</v>
      </c>
      <c r="D114" s="153">
        <v>1</v>
      </c>
      <c r="E114" s="153">
        <v>4</v>
      </c>
      <c r="F114" s="217">
        <v>27</v>
      </c>
      <c r="G114" s="158">
        <f t="shared" si="40"/>
        <v>108</v>
      </c>
      <c r="H114" s="218">
        <v>9.6</v>
      </c>
      <c r="I114" s="158">
        <f t="shared" si="41"/>
        <v>38.4</v>
      </c>
      <c r="J114" s="159">
        <f t="shared" si="42"/>
        <v>146.4</v>
      </c>
      <c r="K114" s="302">
        <f t="shared" si="43"/>
        <v>36.6</v>
      </c>
      <c r="L114" s="110"/>
      <c r="M114" s="162">
        <v>0</v>
      </c>
      <c r="N114" s="163">
        <v>0</v>
      </c>
      <c r="O114" s="9"/>
      <c r="P114" s="162"/>
      <c r="Q114" s="163"/>
    </row>
    <row r="115" spans="1:17" ht="17.4">
      <c r="A115" s="255">
        <f t="shared" si="44"/>
        <v>96</v>
      </c>
      <c r="B115" s="240" t="s">
        <v>161</v>
      </c>
      <c r="C115" s="237" t="s">
        <v>15</v>
      </c>
      <c r="D115" s="153">
        <v>1</v>
      </c>
      <c r="E115" s="153">
        <v>1</v>
      </c>
      <c r="F115" s="217">
        <v>18</v>
      </c>
      <c r="G115" s="158">
        <f t="shared" si="40"/>
        <v>18</v>
      </c>
      <c r="H115" s="218">
        <v>9.6</v>
      </c>
      <c r="I115" s="158">
        <f t="shared" si="41"/>
        <v>9.6</v>
      </c>
      <c r="J115" s="159">
        <f t="shared" si="42"/>
        <v>27.6</v>
      </c>
      <c r="K115" s="302">
        <f t="shared" si="43"/>
        <v>27.6</v>
      </c>
      <c r="L115" s="110"/>
      <c r="M115" s="162">
        <v>0</v>
      </c>
      <c r="N115" s="163">
        <v>0</v>
      </c>
      <c r="O115" s="9"/>
      <c r="P115" s="162"/>
      <c r="Q115" s="163"/>
    </row>
    <row r="116" spans="1:17" ht="17.4">
      <c r="A116" s="255">
        <f t="shared" si="44"/>
        <v>97</v>
      </c>
      <c r="B116" s="240" t="s">
        <v>188</v>
      </c>
      <c r="C116" s="237" t="s">
        <v>15</v>
      </c>
      <c r="D116" s="153">
        <v>1</v>
      </c>
      <c r="E116" s="153">
        <v>10</v>
      </c>
      <c r="F116" s="217">
        <v>18</v>
      </c>
      <c r="G116" s="158">
        <f t="shared" si="40"/>
        <v>180</v>
      </c>
      <c r="H116" s="218">
        <v>9.6</v>
      </c>
      <c r="I116" s="158">
        <f t="shared" si="41"/>
        <v>96</v>
      </c>
      <c r="J116" s="159">
        <f t="shared" si="42"/>
        <v>276</v>
      </c>
      <c r="K116" s="302">
        <f t="shared" si="43"/>
        <v>27.6</v>
      </c>
      <c r="L116" s="110"/>
      <c r="M116" s="162">
        <v>0</v>
      </c>
      <c r="N116" s="163">
        <v>0</v>
      </c>
      <c r="O116" s="9"/>
      <c r="P116" s="162"/>
      <c r="Q116" s="163"/>
    </row>
    <row r="117" spans="1:17" ht="17.4">
      <c r="A117" s="255">
        <f t="shared" si="44"/>
        <v>98</v>
      </c>
      <c r="B117" s="240" t="s">
        <v>174</v>
      </c>
      <c r="C117" s="237" t="s">
        <v>15</v>
      </c>
      <c r="D117" s="153">
        <v>1</v>
      </c>
      <c r="E117" s="153">
        <v>9</v>
      </c>
      <c r="F117" s="217">
        <v>20</v>
      </c>
      <c r="G117" s="158">
        <f t="shared" si="40"/>
        <v>180</v>
      </c>
      <c r="H117" s="218">
        <v>9.6</v>
      </c>
      <c r="I117" s="158">
        <f t="shared" si="41"/>
        <v>86.39999999999999</v>
      </c>
      <c r="J117" s="159">
        <f t="shared" si="42"/>
        <v>266.4</v>
      </c>
      <c r="K117" s="302">
        <f t="shared" si="43"/>
        <v>29.599999999999998</v>
      </c>
      <c r="L117" s="110"/>
      <c r="M117" s="162">
        <v>0</v>
      </c>
      <c r="N117" s="163">
        <v>0</v>
      </c>
      <c r="O117" s="9"/>
      <c r="P117" s="162"/>
      <c r="Q117" s="163"/>
    </row>
    <row r="118" spans="1:17" ht="17.4">
      <c r="A118" s="255">
        <f t="shared" si="44"/>
        <v>99</v>
      </c>
      <c r="B118" s="240" t="s">
        <v>175</v>
      </c>
      <c r="C118" s="237" t="s">
        <v>15</v>
      </c>
      <c r="D118" s="153">
        <v>1</v>
      </c>
      <c r="E118" s="153">
        <v>3</v>
      </c>
      <c r="F118" s="217">
        <v>22</v>
      </c>
      <c r="G118" s="158">
        <f t="shared" si="40"/>
        <v>66</v>
      </c>
      <c r="H118" s="218">
        <v>9.6</v>
      </c>
      <c r="I118" s="158">
        <f t="shared" si="41"/>
        <v>28.799999999999997</v>
      </c>
      <c r="J118" s="159">
        <f t="shared" si="42"/>
        <v>94.8</v>
      </c>
      <c r="K118" s="302">
        <f t="shared" si="43"/>
        <v>31.599999999999998</v>
      </c>
      <c r="L118" s="110"/>
      <c r="M118" s="162">
        <v>0</v>
      </c>
      <c r="N118" s="163">
        <v>0</v>
      </c>
      <c r="O118" s="9"/>
      <c r="P118" s="162"/>
      <c r="Q118" s="163"/>
    </row>
    <row r="119" spans="1:17" ht="17.4">
      <c r="A119" s="255">
        <f t="shared" si="44"/>
        <v>100</v>
      </c>
      <c r="B119" s="240" t="s">
        <v>176</v>
      </c>
      <c r="C119" s="237" t="s">
        <v>15</v>
      </c>
      <c r="D119" s="153">
        <v>1</v>
      </c>
      <c r="E119" s="153">
        <v>1</v>
      </c>
      <c r="F119" s="217">
        <v>20</v>
      </c>
      <c r="G119" s="158">
        <f t="shared" si="40"/>
        <v>20</v>
      </c>
      <c r="H119" s="218">
        <v>9.6</v>
      </c>
      <c r="I119" s="158">
        <f t="shared" si="41"/>
        <v>9.6</v>
      </c>
      <c r="J119" s="159">
        <f t="shared" si="42"/>
        <v>29.6</v>
      </c>
      <c r="K119" s="302">
        <f t="shared" si="43"/>
        <v>29.6</v>
      </c>
      <c r="L119" s="110"/>
      <c r="M119" s="162">
        <v>0</v>
      </c>
      <c r="N119" s="163">
        <v>0</v>
      </c>
      <c r="O119" s="9"/>
      <c r="P119" s="162"/>
      <c r="Q119" s="163"/>
    </row>
    <row r="120" spans="1:17" ht="17.4">
      <c r="A120" s="255">
        <f t="shared" si="44"/>
        <v>101</v>
      </c>
      <c r="B120" s="240" t="s">
        <v>170</v>
      </c>
      <c r="C120" s="237" t="s">
        <v>15</v>
      </c>
      <c r="D120" s="153">
        <v>1</v>
      </c>
      <c r="E120" s="153">
        <v>2</v>
      </c>
      <c r="F120" s="217">
        <v>21</v>
      </c>
      <c r="G120" s="158">
        <f t="shared" si="40"/>
        <v>42</v>
      </c>
      <c r="H120" s="218">
        <v>9.6</v>
      </c>
      <c r="I120" s="158">
        <f t="shared" si="41"/>
        <v>19.2</v>
      </c>
      <c r="J120" s="159">
        <f t="shared" si="42"/>
        <v>61.2</v>
      </c>
      <c r="K120" s="302">
        <f t="shared" si="43"/>
        <v>30.6</v>
      </c>
      <c r="L120" s="110"/>
      <c r="M120" s="162">
        <v>0</v>
      </c>
      <c r="N120" s="163">
        <v>0</v>
      </c>
      <c r="O120" s="9"/>
      <c r="P120" s="162"/>
      <c r="Q120" s="163"/>
    </row>
    <row r="121" spans="1:17" ht="17.4">
      <c r="A121" s="255">
        <f t="shared" si="44"/>
        <v>102</v>
      </c>
      <c r="B121" s="240" t="s">
        <v>189</v>
      </c>
      <c r="C121" s="237" t="s">
        <v>15</v>
      </c>
      <c r="D121" s="153">
        <v>1</v>
      </c>
      <c r="E121" s="153">
        <v>1</v>
      </c>
      <c r="F121" s="217">
        <v>22</v>
      </c>
      <c r="G121" s="158">
        <f t="shared" si="40"/>
        <v>22</v>
      </c>
      <c r="H121" s="218">
        <v>9.6</v>
      </c>
      <c r="I121" s="158">
        <f t="shared" si="41"/>
        <v>9.6</v>
      </c>
      <c r="J121" s="159">
        <f t="shared" si="42"/>
        <v>31.6</v>
      </c>
      <c r="K121" s="302">
        <f t="shared" si="43"/>
        <v>31.6</v>
      </c>
      <c r="L121" s="110"/>
      <c r="M121" s="162">
        <v>0</v>
      </c>
      <c r="N121" s="163">
        <v>0</v>
      </c>
      <c r="O121" s="9"/>
      <c r="P121" s="162"/>
      <c r="Q121" s="163"/>
    </row>
    <row r="122" spans="1:17" ht="17.4">
      <c r="A122" s="255">
        <f t="shared" si="44"/>
        <v>103</v>
      </c>
      <c r="B122" s="240" t="s">
        <v>190</v>
      </c>
      <c r="C122" s="237" t="s">
        <v>15</v>
      </c>
      <c r="D122" s="153">
        <v>1</v>
      </c>
      <c r="E122" s="153">
        <v>1</v>
      </c>
      <c r="F122" s="217">
        <v>25</v>
      </c>
      <c r="G122" s="158">
        <f t="shared" si="40"/>
        <v>25</v>
      </c>
      <c r="H122" s="218">
        <v>9.6</v>
      </c>
      <c r="I122" s="158">
        <f t="shared" si="41"/>
        <v>9.6</v>
      </c>
      <c r="J122" s="159">
        <f t="shared" si="42"/>
        <v>34.6</v>
      </c>
      <c r="K122" s="302">
        <f t="shared" si="43"/>
        <v>34.6</v>
      </c>
      <c r="L122" s="110"/>
      <c r="M122" s="162">
        <v>0</v>
      </c>
      <c r="N122" s="163">
        <v>0</v>
      </c>
      <c r="O122" s="9"/>
      <c r="P122" s="162"/>
      <c r="Q122" s="163"/>
    </row>
    <row r="123" spans="1:17" ht="17.4">
      <c r="A123" s="255">
        <f t="shared" si="44"/>
        <v>104</v>
      </c>
      <c r="B123" s="240" t="s">
        <v>187</v>
      </c>
      <c r="C123" s="237" t="s">
        <v>15</v>
      </c>
      <c r="D123" s="153">
        <v>1</v>
      </c>
      <c r="E123" s="153">
        <v>4</v>
      </c>
      <c r="F123" s="217">
        <v>25</v>
      </c>
      <c r="G123" s="158">
        <f t="shared" si="40"/>
        <v>100</v>
      </c>
      <c r="H123" s="218">
        <v>9.6</v>
      </c>
      <c r="I123" s="158">
        <f t="shared" si="41"/>
        <v>38.4</v>
      </c>
      <c r="J123" s="159">
        <f t="shared" si="42"/>
        <v>138.4</v>
      </c>
      <c r="K123" s="302">
        <f t="shared" si="43"/>
        <v>34.6</v>
      </c>
      <c r="L123" s="110"/>
      <c r="M123" s="162">
        <v>0</v>
      </c>
      <c r="N123" s="163">
        <v>0</v>
      </c>
      <c r="O123" s="9"/>
      <c r="P123" s="162"/>
      <c r="Q123" s="163"/>
    </row>
    <row r="124" spans="1:17" ht="17.4">
      <c r="A124" s="255">
        <f t="shared" si="44"/>
        <v>105</v>
      </c>
      <c r="B124" s="240" t="s">
        <v>191</v>
      </c>
      <c r="C124" s="237" t="s">
        <v>15</v>
      </c>
      <c r="D124" s="153">
        <v>1</v>
      </c>
      <c r="E124" s="153">
        <v>1</v>
      </c>
      <c r="F124" s="217">
        <v>38</v>
      </c>
      <c r="G124" s="158">
        <f t="shared" si="40"/>
        <v>38</v>
      </c>
      <c r="H124" s="218">
        <v>9.6</v>
      </c>
      <c r="I124" s="158">
        <f t="shared" si="41"/>
        <v>9.6</v>
      </c>
      <c r="J124" s="159">
        <f t="shared" si="42"/>
        <v>47.6</v>
      </c>
      <c r="K124" s="302">
        <f t="shared" si="43"/>
        <v>47.6</v>
      </c>
      <c r="L124" s="110"/>
      <c r="M124" s="162">
        <v>0</v>
      </c>
      <c r="N124" s="163">
        <v>0</v>
      </c>
      <c r="O124" s="9"/>
      <c r="P124" s="162"/>
      <c r="Q124" s="163"/>
    </row>
    <row r="125" spans="1:17" ht="17.4">
      <c r="A125" s="255">
        <f t="shared" si="44"/>
        <v>106</v>
      </c>
      <c r="B125" s="240" t="s">
        <v>192</v>
      </c>
      <c r="C125" s="237" t="s">
        <v>15</v>
      </c>
      <c r="D125" s="153">
        <v>1</v>
      </c>
      <c r="E125" s="153">
        <v>1</v>
      </c>
      <c r="F125" s="217">
        <v>35</v>
      </c>
      <c r="G125" s="158">
        <f t="shared" si="40"/>
        <v>35</v>
      </c>
      <c r="H125" s="218">
        <v>9.6</v>
      </c>
      <c r="I125" s="158">
        <f t="shared" si="41"/>
        <v>9.6</v>
      </c>
      <c r="J125" s="159">
        <f t="shared" si="42"/>
        <v>44.6</v>
      </c>
      <c r="K125" s="302">
        <f t="shared" si="43"/>
        <v>44.6</v>
      </c>
      <c r="L125" s="110"/>
      <c r="M125" s="162">
        <v>0</v>
      </c>
      <c r="N125" s="163">
        <v>0</v>
      </c>
      <c r="O125" s="9"/>
      <c r="P125" s="162"/>
      <c r="Q125" s="163"/>
    </row>
    <row r="126" spans="1:17" ht="17.4">
      <c r="A126" s="255">
        <f t="shared" si="44"/>
        <v>107</v>
      </c>
      <c r="B126" s="240" t="s">
        <v>177</v>
      </c>
      <c r="C126" s="237" t="s">
        <v>15</v>
      </c>
      <c r="D126" s="153">
        <v>1</v>
      </c>
      <c r="E126" s="153">
        <v>2</v>
      </c>
      <c r="F126" s="217">
        <v>25</v>
      </c>
      <c r="G126" s="158">
        <f aca="true" t="shared" si="45" ref="G126:G135">F126*E126</f>
        <v>50</v>
      </c>
      <c r="H126" s="218">
        <v>9.6</v>
      </c>
      <c r="I126" s="158">
        <f aca="true" t="shared" si="46" ref="I126:I135">H126*E126</f>
        <v>19.2</v>
      </c>
      <c r="J126" s="159">
        <f aca="true" t="shared" si="47" ref="J126:J135">G126+I126</f>
        <v>69.2</v>
      </c>
      <c r="K126" s="302">
        <f aca="true" t="shared" si="48" ref="K126:K135">J126/E126</f>
        <v>34.6</v>
      </c>
      <c r="L126" s="110"/>
      <c r="M126" s="162">
        <v>0</v>
      </c>
      <c r="N126" s="163">
        <v>0</v>
      </c>
      <c r="O126" s="9"/>
      <c r="P126" s="162"/>
      <c r="Q126" s="163"/>
    </row>
    <row r="127" spans="1:17" ht="17.4">
      <c r="A127" s="255">
        <f t="shared" si="44"/>
        <v>108</v>
      </c>
      <c r="B127" s="240" t="s">
        <v>193</v>
      </c>
      <c r="C127" s="237" t="s">
        <v>15</v>
      </c>
      <c r="D127" s="153">
        <v>1</v>
      </c>
      <c r="E127" s="153">
        <v>2</v>
      </c>
      <c r="F127" s="217">
        <v>28</v>
      </c>
      <c r="G127" s="158">
        <f t="shared" si="45"/>
        <v>56</v>
      </c>
      <c r="H127" s="218">
        <v>9.6</v>
      </c>
      <c r="I127" s="158">
        <f t="shared" si="46"/>
        <v>19.2</v>
      </c>
      <c r="J127" s="159">
        <f t="shared" si="47"/>
        <v>75.2</v>
      </c>
      <c r="K127" s="302">
        <f t="shared" si="48"/>
        <v>37.6</v>
      </c>
      <c r="L127" s="110"/>
      <c r="M127" s="162">
        <v>0</v>
      </c>
      <c r="N127" s="163">
        <v>0</v>
      </c>
      <c r="O127" s="9"/>
      <c r="P127" s="162"/>
      <c r="Q127" s="163"/>
    </row>
    <row r="128" spans="1:17" ht="17.4">
      <c r="A128" s="255">
        <f t="shared" si="44"/>
        <v>109</v>
      </c>
      <c r="B128" s="240" t="s">
        <v>194</v>
      </c>
      <c r="C128" s="237" t="s">
        <v>15</v>
      </c>
      <c r="D128" s="153">
        <v>1</v>
      </c>
      <c r="E128" s="153">
        <v>2</v>
      </c>
      <c r="F128" s="217">
        <v>22</v>
      </c>
      <c r="G128" s="158">
        <f t="shared" si="45"/>
        <v>44</v>
      </c>
      <c r="H128" s="218">
        <v>9.6</v>
      </c>
      <c r="I128" s="158">
        <f t="shared" si="46"/>
        <v>19.2</v>
      </c>
      <c r="J128" s="159">
        <f t="shared" si="47"/>
        <v>63.2</v>
      </c>
      <c r="K128" s="302">
        <f t="shared" si="48"/>
        <v>31.6</v>
      </c>
      <c r="L128" s="110"/>
      <c r="M128" s="162">
        <v>0</v>
      </c>
      <c r="N128" s="163">
        <v>0</v>
      </c>
      <c r="O128" s="9"/>
      <c r="P128" s="162"/>
      <c r="Q128" s="163"/>
    </row>
    <row r="129" spans="1:17" ht="17.4">
      <c r="A129" s="255">
        <f t="shared" si="44"/>
        <v>110</v>
      </c>
      <c r="B129" s="240" t="s">
        <v>195</v>
      </c>
      <c r="C129" s="237" t="s">
        <v>15</v>
      </c>
      <c r="D129" s="153">
        <v>1</v>
      </c>
      <c r="E129" s="153">
        <v>1</v>
      </c>
      <c r="F129" s="217">
        <v>24</v>
      </c>
      <c r="G129" s="158">
        <f t="shared" si="45"/>
        <v>24</v>
      </c>
      <c r="H129" s="218">
        <v>9.6</v>
      </c>
      <c r="I129" s="158">
        <f t="shared" si="46"/>
        <v>9.6</v>
      </c>
      <c r="J129" s="159">
        <f t="shared" si="47"/>
        <v>33.6</v>
      </c>
      <c r="K129" s="302">
        <f t="shared" si="48"/>
        <v>33.6</v>
      </c>
      <c r="L129" s="110"/>
      <c r="M129" s="162">
        <v>0</v>
      </c>
      <c r="N129" s="163">
        <v>0</v>
      </c>
      <c r="O129" s="9"/>
      <c r="P129" s="162"/>
      <c r="Q129" s="163"/>
    </row>
    <row r="130" spans="1:17" ht="17.4">
      <c r="A130" s="255">
        <f t="shared" si="44"/>
        <v>111</v>
      </c>
      <c r="B130" s="240" t="s">
        <v>196</v>
      </c>
      <c r="C130" s="237" t="s">
        <v>15</v>
      </c>
      <c r="D130" s="153">
        <v>1</v>
      </c>
      <c r="E130" s="153">
        <v>1</v>
      </c>
      <c r="F130" s="217">
        <v>33</v>
      </c>
      <c r="G130" s="158">
        <f t="shared" si="45"/>
        <v>33</v>
      </c>
      <c r="H130" s="218">
        <v>9.6</v>
      </c>
      <c r="I130" s="158">
        <f t="shared" si="46"/>
        <v>9.6</v>
      </c>
      <c r="J130" s="159">
        <f t="shared" si="47"/>
        <v>42.6</v>
      </c>
      <c r="K130" s="302">
        <f t="shared" si="48"/>
        <v>42.6</v>
      </c>
      <c r="L130" s="110"/>
      <c r="M130" s="162">
        <v>0</v>
      </c>
      <c r="N130" s="163">
        <v>0</v>
      </c>
      <c r="O130" s="9"/>
      <c r="P130" s="162"/>
      <c r="Q130" s="163"/>
    </row>
    <row r="131" spans="1:17" ht="17.4">
      <c r="A131" s="255">
        <f t="shared" si="44"/>
        <v>112</v>
      </c>
      <c r="B131" s="240" t="s">
        <v>166</v>
      </c>
      <c r="C131" s="237" t="s">
        <v>15</v>
      </c>
      <c r="D131" s="153">
        <v>1</v>
      </c>
      <c r="E131" s="153">
        <v>1</v>
      </c>
      <c r="F131" s="217">
        <v>36</v>
      </c>
      <c r="G131" s="158">
        <f t="shared" si="45"/>
        <v>36</v>
      </c>
      <c r="H131" s="218">
        <v>9.6</v>
      </c>
      <c r="I131" s="158">
        <f t="shared" si="46"/>
        <v>9.6</v>
      </c>
      <c r="J131" s="159">
        <f t="shared" si="47"/>
        <v>45.6</v>
      </c>
      <c r="K131" s="302">
        <f t="shared" si="48"/>
        <v>45.6</v>
      </c>
      <c r="L131" s="110"/>
      <c r="M131" s="162">
        <v>0</v>
      </c>
      <c r="N131" s="163">
        <v>0</v>
      </c>
      <c r="O131" s="9"/>
      <c r="P131" s="162"/>
      <c r="Q131" s="163"/>
    </row>
    <row r="132" spans="1:17" ht="17.4">
      <c r="A132" s="255">
        <f t="shared" si="44"/>
        <v>113</v>
      </c>
      <c r="B132" s="240" t="s">
        <v>197</v>
      </c>
      <c r="C132" s="237" t="s">
        <v>15</v>
      </c>
      <c r="D132" s="153">
        <v>1</v>
      </c>
      <c r="E132" s="153">
        <v>32</v>
      </c>
      <c r="F132" s="217">
        <v>42</v>
      </c>
      <c r="G132" s="158">
        <f t="shared" si="45"/>
        <v>1344</v>
      </c>
      <c r="H132" s="218">
        <v>9.6</v>
      </c>
      <c r="I132" s="158">
        <f t="shared" si="46"/>
        <v>307.2</v>
      </c>
      <c r="J132" s="159">
        <f t="shared" si="47"/>
        <v>1651.2</v>
      </c>
      <c r="K132" s="302">
        <f t="shared" si="48"/>
        <v>51.6</v>
      </c>
      <c r="L132" s="110"/>
      <c r="M132" s="162">
        <v>0</v>
      </c>
      <c r="N132" s="163">
        <v>0</v>
      </c>
      <c r="O132" s="9"/>
      <c r="P132" s="162"/>
      <c r="Q132" s="163"/>
    </row>
    <row r="133" spans="1:17" ht="17.4">
      <c r="A133" s="255">
        <f t="shared" si="44"/>
        <v>114</v>
      </c>
      <c r="B133" s="240" t="s">
        <v>198</v>
      </c>
      <c r="C133" s="237" t="s">
        <v>15</v>
      </c>
      <c r="D133" s="153">
        <v>1</v>
      </c>
      <c r="E133" s="153">
        <v>13</v>
      </c>
      <c r="F133" s="217">
        <v>28</v>
      </c>
      <c r="G133" s="158">
        <f t="shared" si="45"/>
        <v>364</v>
      </c>
      <c r="H133" s="218">
        <v>9.6</v>
      </c>
      <c r="I133" s="158">
        <f t="shared" si="46"/>
        <v>124.8</v>
      </c>
      <c r="J133" s="159">
        <f t="shared" si="47"/>
        <v>488.8</v>
      </c>
      <c r="K133" s="302">
        <f t="shared" si="48"/>
        <v>37.6</v>
      </c>
      <c r="L133" s="110"/>
      <c r="M133" s="162">
        <v>0</v>
      </c>
      <c r="N133" s="163">
        <v>0</v>
      </c>
      <c r="O133" s="9"/>
      <c r="P133" s="162"/>
      <c r="Q133" s="163"/>
    </row>
    <row r="134" spans="1:17" ht="17.4">
      <c r="A134" s="255">
        <f t="shared" si="44"/>
        <v>115</v>
      </c>
      <c r="B134" s="240" t="s">
        <v>199</v>
      </c>
      <c r="C134" s="237" t="s">
        <v>15</v>
      </c>
      <c r="D134" s="153">
        <v>1</v>
      </c>
      <c r="E134" s="153">
        <v>1</v>
      </c>
      <c r="F134" s="217">
        <v>23</v>
      </c>
      <c r="G134" s="158">
        <f t="shared" si="45"/>
        <v>23</v>
      </c>
      <c r="H134" s="218">
        <v>9.6</v>
      </c>
      <c r="I134" s="158">
        <f t="shared" si="46"/>
        <v>9.6</v>
      </c>
      <c r="J134" s="159">
        <f t="shared" si="47"/>
        <v>32.6</v>
      </c>
      <c r="K134" s="302">
        <f t="shared" si="48"/>
        <v>32.6</v>
      </c>
      <c r="L134" s="110"/>
      <c r="M134" s="162">
        <v>0</v>
      </c>
      <c r="N134" s="163">
        <v>0</v>
      </c>
      <c r="O134" s="9"/>
      <c r="P134" s="162"/>
      <c r="Q134" s="163"/>
    </row>
    <row r="135" spans="1:17" ht="17.4">
      <c r="A135" s="255">
        <f t="shared" si="44"/>
        <v>116</v>
      </c>
      <c r="B135" s="240" t="s">
        <v>200</v>
      </c>
      <c r="C135" s="237" t="s">
        <v>15</v>
      </c>
      <c r="D135" s="153">
        <v>1</v>
      </c>
      <c r="E135" s="153">
        <v>1</v>
      </c>
      <c r="F135" s="217">
        <v>18</v>
      </c>
      <c r="G135" s="158">
        <f t="shared" si="45"/>
        <v>18</v>
      </c>
      <c r="H135" s="218">
        <v>9.6</v>
      </c>
      <c r="I135" s="158">
        <f t="shared" si="46"/>
        <v>9.6</v>
      </c>
      <c r="J135" s="159">
        <f t="shared" si="47"/>
        <v>27.6</v>
      </c>
      <c r="K135" s="302">
        <f t="shared" si="48"/>
        <v>27.6</v>
      </c>
      <c r="L135" s="110"/>
      <c r="M135" s="162">
        <v>0</v>
      </c>
      <c r="N135" s="163">
        <v>0</v>
      </c>
      <c r="O135" s="9"/>
      <c r="P135" s="162"/>
      <c r="Q135" s="163"/>
    </row>
    <row r="136" spans="1:17" ht="17.4">
      <c r="A136" s="255"/>
      <c r="B136" s="238" t="s">
        <v>201</v>
      </c>
      <c r="C136" s="237"/>
      <c r="D136" s="153"/>
      <c r="E136" s="153"/>
      <c r="F136" s="217"/>
      <c r="G136" s="155"/>
      <c r="H136" s="153">
        <v>0</v>
      </c>
      <c r="I136" s="155"/>
      <c r="J136" s="157"/>
      <c r="K136" s="301"/>
      <c r="L136" s="110"/>
      <c r="M136" s="162"/>
      <c r="N136" s="163"/>
      <c r="O136" s="9"/>
      <c r="P136" s="162"/>
      <c r="Q136" s="163"/>
    </row>
    <row r="137" spans="1:17" ht="17.4">
      <c r="A137" s="255">
        <f>A135+1</f>
        <v>117</v>
      </c>
      <c r="B137" s="240" t="s">
        <v>200</v>
      </c>
      <c r="C137" s="237" t="s">
        <v>15</v>
      </c>
      <c r="D137" s="153">
        <v>1</v>
      </c>
      <c r="E137" s="153">
        <v>1</v>
      </c>
      <c r="F137" s="217">
        <v>20</v>
      </c>
      <c r="G137" s="158">
        <f aca="true" t="shared" si="49" ref="G137:G147">F137*E137</f>
        <v>20</v>
      </c>
      <c r="H137" s="218">
        <v>9.6</v>
      </c>
      <c r="I137" s="158">
        <f aca="true" t="shared" si="50" ref="I137:I147">H137*E137</f>
        <v>9.6</v>
      </c>
      <c r="J137" s="159">
        <f aca="true" t="shared" si="51" ref="J137:J147">G137+I137</f>
        <v>29.6</v>
      </c>
      <c r="K137" s="302">
        <f aca="true" t="shared" si="52" ref="K137:K147">J137/E137</f>
        <v>29.6</v>
      </c>
      <c r="L137" s="110"/>
      <c r="M137" s="162">
        <v>0</v>
      </c>
      <c r="N137" s="163">
        <v>0</v>
      </c>
      <c r="O137" s="9"/>
      <c r="P137" s="162"/>
      <c r="Q137" s="163"/>
    </row>
    <row r="138" spans="1:17" ht="17.4">
      <c r="A138" s="255">
        <f aca="true" t="shared" si="53" ref="A138:A147">A137+1</f>
        <v>118</v>
      </c>
      <c r="B138" s="240" t="s">
        <v>188</v>
      </c>
      <c r="C138" s="237" t="s">
        <v>15</v>
      </c>
      <c r="D138" s="153">
        <v>1</v>
      </c>
      <c r="E138" s="153">
        <v>1</v>
      </c>
      <c r="F138" s="217">
        <v>20</v>
      </c>
      <c r="G138" s="158">
        <f t="shared" si="49"/>
        <v>20</v>
      </c>
      <c r="H138" s="218">
        <v>9.6</v>
      </c>
      <c r="I138" s="158">
        <f t="shared" si="50"/>
        <v>9.6</v>
      </c>
      <c r="J138" s="159">
        <f t="shared" si="51"/>
        <v>29.6</v>
      </c>
      <c r="K138" s="302">
        <f t="shared" si="52"/>
        <v>29.6</v>
      </c>
      <c r="L138" s="110"/>
      <c r="M138" s="162">
        <v>0</v>
      </c>
      <c r="N138" s="163">
        <v>0</v>
      </c>
      <c r="O138" s="9"/>
      <c r="P138" s="162"/>
      <c r="Q138" s="163"/>
    </row>
    <row r="139" spans="1:17" ht="17.4">
      <c r="A139" s="255">
        <f t="shared" si="53"/>
        <v>119</v>
      </c>
      <c r="B139" s="240" t="s">
        <v>169</v>
      </c>
      <c r="C139" s="237" t="s">
        <v>15</v>
      </c>
      <c r="D139" s="153">
        <v>1</v>
      </c>
      <c r="E139" s="153">
        <v>2</v>
      </c>
      <c r="F139" s="217">
        <v>25</v>
      </c>
      <c r="G139" s="158">
        <f t="shared" si="49"/>
        <v>50</v>
      </c>
      <c r="H139" s="218">
        <v>9.6</v>
      </c>
      <c r="I139" s="158">
        <f t="shared" si="50"/>
        <v>19.2</v>
      </c>
      <c r="J139" s="159">
        <f t="shared" si="51"/>
        <v>69.2</v>
      </c>
      <c r="K139" s="302">
        <f t="shared" si="52"/>
        <v>34.6</v>
      </c>
      <c r="L139" s="110"/>
      <c r="M139" s="162">
        <v>0</v>
      </c>
      <c r="N139" s="163">
        <v>0</v>
      </c>
      <c r="O139" s="9"/>
      <c r="P139" s="162"/>
      <c r="Q139" s="163"/>
    </row>
    <row r="140" spans="1:17" ht="17.4">
      <c r="A140" s="255">
        <f t="shared" si="53"/>
        <v>120</v>
      </c>
      <c r="B140" s="240" t="s">
        <v>176</v>
      </c>
      <c r="C140" s="237" t="s">
        <v>15</v>
      </c>
      <c r="D140" s="153">
        <v>1</v>
      </c>
      <c r="E140" s="153">
        <v>1</v>
      </c>
      <c r="F140" s="217">
        <v>25</v>
      </c>
      <c r="G140" s="158">
        <f t="shared" si="49"/>
        <v>25</v>
      </c>
      <c r="H140" s="218">
        <v>9.6</v>
      </c>
      <c r="I140" s="158">
        <f t="shared" si="50"/>
        <v>9.6</v>
      </c>
      <c r="J140" s="159">
        <f t="shared" si="51"/>
        <v>34.6</v>
      </c>
      <c r="K140" s="302">
        <f t="shared" si="52"/>
        <v>34.6</v>
      </c>
      <c r="L140" s="110"/>
      <c r="M140" s="162">
        <v>0</v>
      </c>
      <c r="N140" s="163">
        <v>0</v>
      </c>
      <c r="O140" s="9"/>
      <c r="P140" s="162"/>
      <c r="Q140" s="163"/>
    </row>
    <row r="141" spans="1:17" ht="17.4">
      <c r="A141" s="255">
        <f t="shared" si="53"/>
        <v>121</v>
      </c>
      <c r="B141" s="240" t="s">
        <v>177</v>
      </c>
      <c r="C141" s="237" t="s">
        <v>15</v>
      </c>
      <c r="D141" s="153">
        <v>1</v>
      </c>
      <c r="E141" s="153">
        <v>1</v>
      </c>
      <c r="F141" s="217">
        <v>27</v>
      </c>
      <c r="G141" s="158">
        <f t="shared" si="49"/>
        <v>27</v>
      </c>
      <c r="H141" s="218">
        <v>9.6</v>
      </c>
      <c r="I141" s="158">
        <f t="shared" si="50"/>
        <v>9.6</v>
      </c>
      <c r="J141" s="159">
        <f t="shared" si="51"/>
        <v>36.6</v>
      </c>
      <c r="K141" s="302">
        <f t="shared" si="52"/>
        <v>36.6</v>
      </c>
      <c r="L141" s="110"/>
      <c r="M141" s="162">
        <v>0</v>
      </c>
      <c r="N141" s="163">
        <v>0</v>
      </c>
      <c r="O141" s="9"/>
      <c r="P141" s="162"/>
      <c r="Q141" s="163"/>
    </row>
    <row r="142" spans="1:17" ht="17.4">
      <c r="A142" s="255">
        <f t="shared" si="53"/>
        <v>122</v>
      </c>
      <c r="B142" s="240" t="s">
        <v>165</v>
      </c>
      <c r="C142" s="237" t="s">
        <v>15</v>
      </c>
      <c r="D142" s="153">
        <v>1</v>
      </c>
      <c r="E142" s="153">
        <v>1</v>
      </c>
      <c r="F142" s="217">
        <v>30</v>
      </c>
      <c r="G142" s="158">
        <f t="shared" si="49"/>
        <v>30</v>
      </c>
      <c r="H142" s="218">
        <v>9.6</v>
      </c>
      <c r="I142" s="158">
        <f t="shared" si="50"/>
        <v>9.6</v>
      </c>
      <c r="J142" s="159">
        <f t="shared" si="51"/>
        <v>39.6</v>
      </c>
      <c r="K142" s="302">
        <f t="shared" si="52"/>
        <v>39.6</v>
      </c>
      <c r="L142" s="110"/>
      <c r="M142" s="162">
        <v>0</v>
      </c>
      <c r="N142" s="163">
        <v>0</v>
      </c>
      <c r="O142" s="9"/>
      <c r="P142" s="162"/>
      <c r="Q142" s="163"/>
    </row>
    <row r="143" spans="1:17" ht="17.4">
      <c r="A143" s="255">
        <f t="shared" si="53"/>
        <v>123</v>
      </c>
      <c r="B143" s="240" t="s">
        <v>187</v>
      </c>
      <c r="C143" s="237" t="s">
        <v>15</v>
      </c>
      <c r="D143" s="153">
        <v>1</v>
      </c>
      <c r="E143" s="153">
        <v>1</v>
      </c>
      <c r="F143" s="217">
        <v>35</v>
      </c>
      <c r="G143" s="158">
        <f t="shared" si="49"/>
        <v>35</v>
      </c>
      <c r="H143" s="218">
        <v>9.6</v>
      </c>
      <c r="I143" s="158">
        <f t="shared" si="50"/>
        <v>9.6</v>
      </c>
      <c r="J143" s="159">
        <f t="shared" si="51"/>
        <v>44.6</v>
      </c>
      <c r="K143" s="302">
        <f t="shared" si="52"/>
        <v>44.6</v>
      </c>
      <c r="L143" s="110"/>
      <c r="M143" s="162">
        <v>0</v>
      </c>
      <c r="N143" s="163">
        <v>0</v>
      </c>
      <c r="O143" s="9"/>
      <c r="P143" s="162"/>
      <c r="Q143" s="163"/>
    </row>
    <row r="144" spans="1:17" ht="17.4">
      <c r="A144" s="255">
        <f t="shared" si="53"/>
        <v>124</v>
      </c>
      <c r="B144" s="240" t="s">
        <v>166</v>
      </c>
      <c r="C144" s="237" t="s">
        <v>15</v>
      </c>
      <c r="D144" s="153">
        <v>1</v>
      </c>
      <c r="E144" s="153">
        <v>2</v>
      </c>
      <c r="F144" s="217">
        <v>45</v>
      </c>
      <c r="G144" s="158">
        <f t="shared" si="49"/>
        <v>90</v>
      </c>
      <c r="H144" s="218">
        <v>9.6</v>
      </c>
      <c r="I144" s="158">
        <f t="shared" si="50"/>
        <v>19.2</v>
      </c>
      <c r="J144" s="159">
        <f t="shared" si="51"/>
        <v>109.2</v>
      </c>
      <c r="K144" s="302">
        <f t="shared" si="52"/>
        <v>54.6</v>
      </c>
      <c r="L144" s="110"/>
      <c r="M144" s="162">
        <v>0</v>
      </c>
      <c r="N144" s="163">
        <v>0</v>
      </c>
      <c r="O144" s="9"/>
      <c r="P144" s="162"/>
      <c r="Q144" s="163"/>
    </row>
    <row r="145" spans="1:17" ht="17.4">
      <c r="A145" s="255">
        <f t="shared" si="53"/>
        <v>125</v>
      </c>
      <c r="B145" s="240" t="s">
        <v>179</v>
      </c>
      <c r="C145" s="237" t="s">
        <v>15</v>
      </c>
      <c r="D145" s="153">
        <v>1</v>
      </c>
      <c r="E145" s="153">
        <v>2</v>
      </c>
      <c r="F145" s="217">
        <v>48</v>
      </c>
      <c r="G145" s="158">
        <f t="shared" si="49"/>
        <v>96</v>
      </c>
      <c r="H145" s="218">
        <v>9.6</v>
      </c>
      <c r="I145" s="158">
        <f t="shared" si="50"/>
        <v>19.2</v>
      </c>
      <c r="J145" s="159">
        <f t="shared" si="51"/>
        <v>115.2</v>
      </c>
      <c r="K145" s="302">
        <f t="shared" si="52"/>
        <v>57.6</v>
      </c>
      <c r="L145" s="110"/>
      <c r="M145" s="162">
        <v>0</v>
      </c>
      <c r="N145" s="163">
        <v>0</v>
      </c>
      <c r="O145" s="9"/>
      <c r="P145" s="162"/>
      <c r="Q145" s="163"/>
    </row>
    <row r="146" spans="1:17" ht="17.4">
      <c r="A146" s="255">
        <f t="shared" si="53"/>
        <v>126</v>
      </c>
      <c r="B146" s="240" t="s">
        <v>168</v>
      </c>
      <c r="C146" s="237" t="s">
        <v>15</v>
      </c>
      <c r="D146" s="153">
        <v>1</v>
      </c>
      <c r="E146" s="153">
        <v>1</v>
      </c>
      <c r="F146" s="217">
        <v>42</v>
      </c>
      <c r="G146" s="158">
        <f t="shared" si="49"/>
        <v>42</v>
      </c>
      <c r="H146" s="218">
        <v>9.6</v>
      </c>
      <c r="I146" s="158">
        <f t="shared" si="50"/>
        <v>9.6</v>
      </c>
      <c r="J146" s="159">
        <f t="shared" si="51"/>
        <v>51.6</v>
      </c>
      <c r="K146" s="302">
        <f t="shared" si="52"/>
        <v>51.6</v>
      </c>
      <c r="L146" s="110"/>
      <c r="M146" s="162">
        <v>0</v>
      </c>
      <c r="N146" s="163">
        <v>0</v>
      </c>
      <c r="O146" s="9"/>
      <c r="P146" s="162"/>
      <c r="Q146" s="163"/>
    </row>
    <row r="147" spans="1:17" ht="17.4">
      <c r="A147" s="255">
        <f t="shared" si="53"/>
        <v>127</v>
      </c>
      <c r="B147" s="240" t="s">
        <v>175</v>
      </c>
      <c r="C147" s="237" t="s">
        <v>15</v>
      </c>
      <c r="D147" s="153">
        <v>1</v>
      </c>
      <c r="E147" s="153">
        <v>1</v>
      </c>
      <c r="F147" s="217">
        <v>22</v>
      </c>
      <c r="G147" s="158">
        <f t="shared" si="49"/>
        <v>22</v>
      </c>
      <c r="H147" s="218">
        <v>9.6</v>
      </c>
      <c r="I147" s="158">
        <f t="shared" si="50"/>
        <v>9.6</v>
      </c>
      <c r="J147" s="159">
        <f t="shared" si="51"/>
        <v>31.6</v>
      </c>
      <c r="K147" s="302">
        <f t="shared" si="52"/>
        <v>31.6</v>
      </c>
      <c r="L147" s="110"/>
      <c r="M147" s="162">
        <v>0</v>
      </c>
      <c r="N147" s="163">
        <v>0</v>
      </c>
      <c r="O147" s="9"/>
      <c r="P147" s="162"/>
      <c r="Q147" s="163"/>
    </row>
    <row r="148" spans="1:17" ht="17.4">
      <c r="A148" s="255"/>
      <c r="B148" s="238" t="s">
        <v>202</v>
      </c>
      <c r="C148" s="237"/>
      <c r="D148" s="153"/>
      <c r="E148" s="153"/>
      <c r="F148" s="217"/>
      <c r="G148" s="155"/>
      <c r="H148" s="153">
        <v>0</v>
      </c>
      <c r="I148" s="155"/>
      <c r="J148" s="157"/>
      <c r="K148" s="301"/>
      <c r="L148" s="110"/>
      <c r="M148" s="162"/>
      <c r="N148" s="163"/>
      <c r="O148" s="9"/>
      <c r="P148" s="162"/>
      <c r="Q148" s="163"/>
    </row>
    <row r="149" spans="1:17" ht="17.4">
      <c r="A149" s="255">
        <f>A147+1</f>
        <v>128</v>
      </c>
      <c r="B149" s="240" t="s">
        <v>203</v>
      </c>
      <c r="C149" s="237" t="s">
        <v>15</v>
      </c>
      <c r="D149" s="153">
        <v>1</v>
      </c>
      <c r="E149" s="153">
        <v>2</v>
      </c>
      <c r="F149" s="217">
        <v>55</v>
      </c>
      <c r="G149" s="158">
        <f>F149*E149</f>
        <v>110</v>
      </c>
      <c r="H149" s="218">
        <v>9.6</v>
      </c>
      <c r="I149" s="158">
        <f>H149*E149</f>
        <v>19.2</v>
      </c>
      <c r="J149" s="159">
        <f>G149+I149</f>
        <v>129.2</v>
      </c>
      <c r="K149" s="302">
        <f>J149/E149</f>
        <v>64.6</v>
      </c>
      <c r="L149" s="110"/>
      <c r="M149" s="162">
        <v>0</v>
      </c>
      <c r="N149" s="163">
        <v>0</v>
      </c>
      <c r="O149" s="9"/>
      <c r="P149" s="162"/>
      <c r="Q149" s="163"/>
    </row>
    <row r="150" spans="1:17" ht="17.4">
      <c r="A150" s="255">
        <f>A149+1</f>
        <v>129</v>
      </c>
      <c r="B150" s="240" t="s">
        <v>204</v>
      </c>
      <c r="C150" s="237" t="s">
        <v>15</v>
      </c>
      <c r="D150" s="153">
        <v>1</v>
      </c>
      <c r="E150" s="153">
        <v>1</v>
      </c>
      <c r="F150" s="217">
        <v>45</v>
      </c>
      <c r="G150" s="158">
        <f>F150*E150</f>
        <v>45</v>
      </c>
      <c r="H150" s="218">
        <v>9.6</v>
      </c>
      <c r="I150" s="158">
        <f>H150*E150</f>
        <v>9.6</v>
      </c>
      <c r="J150" s="159">
        <f>G150+I150</f>
        <v>54.6</v>
      </c>
      <c r="K150" s="302">
        <f>J150/E150</f>
        <v>54.6</v>
      </c>
      <c r="L150" s="110"/>
      <c r="M150" s="162">
        <v>0</v>
      </c>
      <c r="N150" s="163">
        <v>0</v>
      </c>
      <c r="O150" s="9"/>
      <c r="P150" s="162"/>
      <c r="Q150" s="163"/>
    </row>
    <row r="151" spans="1:17" ht="18" thickBot="1">
      <c r="A151" s="266">
        <f>A150+1</f>
        <v>130</v>
      </c>
      <c r="B151" s="303" t="s">
        <v>205</v>
      </c>
      <c r="C151" s="304" t="s">
        <v>15</v>
      </c>
      <c r="D151" s="178">
        <v>1</v>
      </c>
      <c r="E151" s="178">
        <v>1</v>
      </c>
      <c r="F151" s="269">
        <v>42</v>
      </c>
      <c r="G151" s="305">
        <f>F151*E151</f>
        <v>42</v>
      </c>
      <c r="H151" s="218">
        <v>9.6</v>
      </c>
      <c r="I151" s="305">
        <f>H151*E151</f>
        <v>9.6</v>
      </c>
      <c r="J151" s="306">
        <f>G151+I151</f>
        <v>51.6</v>
      </c>
      <c r="K151" s="307">
        <f>J151/E151</f>
        <v>51.6</v>
      </c>
      <c r="L151" s="110"/>
      <c r="M151" s="164">
        <v>0</v>
      </c>
      <c r="N151" s="165">
        <v>0</v>
      </c>
      <c r="O151" s="9"/>
      <c r="P151" s="164"/>
      <c r="Q151" s="165"/>
    </row>
    <row r="152" spans="2:17" ht="16.2" thickBot="1">
      <c r="B152" s="93"/>
      <c r="F152" s="34"/>
      <c r="G152" s="94">
        <f>SUM(G12:G151)</f>
        <v>140845.58007999999</v>
      </c>
      <c r="H152" s="81"/>
      <c r="I152" s="94">
        <f>SUM(I12:I151)</f>
        <v>33981.639999999956</v>
      </c>
      <c r="J152" s="95"/>
      <c r="K152" s="241"/>
      <c r="M152" s="36"/>
      <c r="N152" s="36"/>
      <c r="P152" s="36"/>
      <c r="Q152" s="36"/>
    </row>
    <row r="153" spans="2:17" ht="16.2" thickBot="1">
      <c r="B153" s="93"/>
      <c r="F153" s="37"/>
      <c r="G153" s="83" t="s">
        <v>19</v>
      </c>
      <c r="H153" s="97">
        <v>0.05</v>
      </c>
      <c r="I153" s="242"/>
      <c r="J153" s="39">
        <f>H153*G152</f>
        <v>7042.279004</v>
      </c>
      <c r="K153" s="241"/>
      <c r="M153" s="36"/>
      <c r="N153" s="36"/>
      <c r="P153" s="36"/>
      <c r="Q153" s="36"/>
    </row>
    <row r="154" spans="6:17" ht="16.2" thickBot="1">
      <c r="F154" s="34"/>
      <c r="G154" s="40"/>
      <c r="H154" s="81"/>
      <c r="I154" s="243"/>
      <c r="J154" s="41"/>
      <c r="K154" s="241"/>
      <c r="M154" s="36"/>
      <c r="N154" s="36"/>
      <c r="P154" s="36"/>
      <c r="Q154" s="36"/>
    </row>
    <row r="155" spans="6:17" ht="16.2" thickBot="1">
      <c r="F155" s="37"/>
      <c r="G155" s="38" t="s">
        <v>20</v>
      </c>
      <c r="H155" s="99"/>
      <c r="I155" s="242"/>
      <c r="J155" s="39">
        <f>SUM(J12:J153)</f>
        <v>181869.49908400027</v>
      </c>
      <c r="K155" s="241"/>
      <c r="M155" s="36"/>
      <c r="N155" s="36"/>
      <c r="P155" s="36"/>
      <c r="Q155" s="36"/>
    </row>
    <row r="156" spans="6:17" ht="16.2" thickBot="1">
      <c r="F156" s="42"/>
      <c r="G156" s="43"/>
      <c r="H156" s="100"/>
      <c r="I156" s="244"/>
      <c r="J156" s="44"/>
      <c r="K156" s="241"/>
      <c r="M156" s="36"/>
      <c r="N156" s="36"/>
      <c r="P156" s="36"/>
      <c r="Q156" s="36"/>
    </row>
    <row r="157" spans="6:17" ht="15.75">
      <c r="F157" s="45"/>
      <c r="G157" s="84" t="s">
        <v>21</v>
      </c>
      <c r="H157" s="101">
        <v>0.1</v>
      </c>
      <c r="I157" s="245"/>
      <c r="J157" s="47">
        <f>J155*H157</f>
        <v>18186.949908400027</v>
      </c>
      <c r="K157" s="241"/>
      <c r="M157" s="36"/>
      <c r="N157" s="36"/>
      <c r="P157" s="36"/>
      <c r="Q157" s="36"/>
    </row>
    <row r="158" spans="6:17" ht="16.2" thickBot="1">
      <c r="F158" s="48"/>
      <c r="G158" s="85" t="s">
        <v>22</v>
      </c>
      <c r="H158" s="102"/>
      <c r="I158" s="246"/>
      <c r="J158" s="50">
        <f>J155+J157</f>
        <v>200056.4489924003</v>
      </c>
      <c r="K158" s="241"/>
      <c r="M158" s="36"/>
      <c r="N158" s="36"/>
      <c r="P158" s="36"/>
      <c r="Q158" s="36"/>
    </row>
    <row r="159" spans="6:17" ht="16.2" thickBot="1">
      <c r="F159" s="51"/>
      <c r="G159" s="86"/>
      <c r="H159" s="103"/>
      <c r="I159" s="247"/>
      <c r="J159" s="53"/>
      <c r="K159" s="241"/>
      <c r="M159" s="36"/>
      <c r="N159" s="36"/>
      <c r="P159" s="36"/>
      <c r="Q159" s="36"/>
    </row>
    <row r="160" spans="6:17" ht="15.75">
      <c r="F160" s="54"/>
      <c r="G160" s="84" t="s">
        <v>23</v>
      </c>
      <c r="H160" s="101">
        <v>0.1</v>
      </c>
      <c r="I160" s="245"/>
      <c r="J160" s="47">
        <f>J158*H160</f>
        <v>20005.644899240033</v>
      </c>
      <c r="K160" s="241"/>
      <c r="M160" s="36"/>
      <c r="N160" s="36"/>
      <c r="P160" s="36"/>
      <c r="Q160" s="36"/>
    </row>
    <row r="161" spans="6:17" ht="16.2" thickBot="1">
      <c r="F161" s="48"/>
      <c r="G161" s="85" t="s">
        <v>22</v>
      </c>
      <c r="H161" s="104"/>
      <c r="I161" s="246"/>
      <c r="J161" s="50">
        <f>J158+J160</f>
        <v>220062.09389164034</v>
      </c>
      <c r="K161" s="241"/>
      <c r="M161" s="36"/>
      <c r="N161" s="36"/>
      <c r="P161" s="36"/>
      <c r="Q161" s="36"/>
    </row>
    <row r="162" spans="6:17" ht="16.2" thickBot="1">
      <c r="F162" s="51"/>
      <c r="G162" s="86"/>
      <c r="H162" s="105"/>
      <c r="I162" s="247"/>
      <c r="J162" s="53"/>
      <c r="K162" s="241"/>
      <c r="M162" s="36"/>
      <c r="N162" s="36"/>
      <c r="P162" s="36"/>
      <c r="Q162" s="36"/>
    </row>
    <row r="163" spans="6:17" ht="15.75">
      <c r="F163" s="54"/>
      <c r="G163" s="87" t="s">
        <v>24</v>
      </c>
      <c r="H163" s="101">
        <v>0.18</v>
      </c>
      <c r="I163" s="245"/>
      <c r="J163" s="55">
        <f>J161*H163</f>
        <v>39611.17690049526</v>
      </c>
      <c r="K163" s="241"/>
      <c r="M163" s="36"/>
      <c r="N163" s="36"/>
      <c r="P163" s="36"/>
      <c r="Q163" s="36"/>
    </row>
    <row r="164" spans="6:17" ht="16.2" thickBot="1">
      <c r="F164" s="48"/>
      <c r="G164" s="88" t="s">
        <v>25</v>
      </c>
      <c r="H164" s="102" t="s">
        <v>9</v>
      </c>
      <c r="I164" s="248"/>
      <c r="J164" s="58">
        <f>J161+J163</f>
        <v>259673.2707921356</v>
      </c>
      <c r="K164" s="241"/>
      <c r="M164" s="36"/>
      <c r="N164" s="36"/>
      <c r="P164" s="36"/>
      <c r="Q164" s="36"/>
    </row>
    <row r="165" spans="13:17" ht="15.75">
      <c r="M165" s="36"/>
      <c r="N165" s="36"/>
      <c r="P165" s="36"/>
      <c r="Q165" s="36"/>
    </row>
    <row r="166" spans="13:17" ht="15.75">
      <c r="M166" s="36"/>
      <c r="N166" s="36"/>
      <c r="P166" s="36"/>
      <c r="Q166" s="36"/>
    </row>
    <row r="167" spans="13:17" ht="15.75">
      <c r="M167" s="36"/>
      <c r="N167" s="36"/>
      <c r="P167" s="36"/>
      <c r="Q167" s="36"/>
    </row>
    <row r="168" spans="13:17" ht="15.75">
      <c r="M168" s="36"/>
      <c r="N168" s="36"/>
      <c r="P168" s="36"/>
      <c r="Q168" s="36"/>
    </row>
  </sheetData>
  <sheetProtection sheet="1" objects="1" scenarios="1"/>
  <mergeCells count="20">
    <mergeCell ref="A5:F5"/>
    <mergeCell ref="B1:D1"/>
    <mergeCell ref="A2:B2"/>
    <mergeCell ref="H2:J2"/>
    <mergeCell ref="A3:F3"/>
    <mergeCell ref="A4:F4"/>
    <mergeCell ref="Q7:Q8"/>
    <mergeCell ref="A6:F6"/>
    <mergeCell ref="A7:A8"/>
    <mergeCell ref="B7:B8"/>
    <mergeCell ref="C7:C8"/>
    <mergeCell ref="D7:E7"/>
    <mergeCell ref="F7:G7"/>
    <mergeCell ref="A11:C11"/>
    <mergeCell ref="N7:N8"/>
    <mergeCell ref="P7:P8"/>
    <mergeCell ref="H7:I7"/>
    <mergeCell ref="J7:J8"/>
    <mergeCell ref="K7:K8"/>
    <mergeCell ref="M7:M8"/>
  </mergeCells>
  <conditionalFormatting sqref="B21:B24">
    <cfRule type="duplicateValues" priority="2" dxfId="0" stopIfTrue="1">
      <formula>AND(COUNTIF($B$21:$B$24,B21)&gt;1,NOT(ISBLANK(B21)))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1"/>
  <sheetViews>
    <sheetView showGridLines="0" zoomScale="80" zoomScaleNormal="80" workbookViewId="0" topLeftCell="A1">
      <pane ySplit="10" topLeftCell="A48" activePane="bottomLeft" state="frozen"/>
      <selection pane="topLeft" activeCell="A292" sqref="A292:IV292"/>
      <selection pane="bottomLeft" activeCell="L58" sqref="L58"/>
    </sheetView>
  </sheetViews>
  <sheetFormatPr defaultColWidth="9.00390625" defaultRowHeight="15.75"/>
  <cols>
    <col min="1" max="1" width="7.625" style="15" customWidth="1"/>
    <col min="2" max="2" width="78.875" style="98" customWidth="1"/>
    <col min="3" max="3" width="7.75390625" style="15" bestFit="1" customWidth="1"/>
    <col min="4" max="4" width="6.375" style="15" bestFit="1" customWidth="1"/>
    <col min="5" max="5" width="6.50390625" style="15" bestFit="1" customWidth="1"/>
    <col min="6" max="6" width="9.25390625" style="15" bestFit="1" customWidth="1"/>
    <col min="7" max="7" width="16.75390625" style="15" bestFit="1" customWidth="1"/>
    <col min="8" max="8" width="10.125" style="15" bestFit="1" customWidth="1"/>
    <col min="9" max="9" width="12.75390625" style="15" bestFit="1" customWidth="1"/>
    <col min="10" max="10" width="11.875" style="15" bestFit="1" customWidth="1"/>
    <col min="11" max="11" width="11.125" style="96" bestFit="1" customWidth="1"/>
    <col min="12" max="12" width="3.625" style="109" customWidth="1"/>
    <col min="13" max="13" width="10.75390625" style="15" customWidth="1"/>
    <col min="14" max="14" width="10.25390625" style="15" customWidth="1"/>
    <col min="15" max="15" width="7.375" style="15" customWidth="1"/>
    <col min="16" max="17" width="12.875" style="15" customWidth="1"/>
    <col min="18" max="18" width="7.25390625" style="15" customWidth="1"/>
    <col min="19" max="19" width="8.25390625" style="15" bestFit="1" customWidth="1"/>
    <col min="20" max="20" width="6.625" style="15" customWidth="1"/>
    <col min="21" max="21" width="6.75390625" style="15" customWidth="1"/>
    <col min="22" max="16384" width="9.0039062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89"/>
      <c r="L1" s="91"/>
      <c r="M1" s="14"/>
      <c r="N1" s="14"/>
      <c r="P1" s="14"/>
      <c r="Q1" s="14"/>
    </row>
    <row r="2" spans="1:17" ht="18" thickBot="1">
      <c r="A2" s="390" t="s">
        <v>291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90"/>
      <c r="L2" s="108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90"/>
      <c r="L3" s="108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206">
        <f>J135</f>
        <v>0</v>
      </c>
      <c r="I4" s="207">
        <f>H4*J4</f>
        <v>0</v>
      </c>
      <c r="J4" s="78">
        <f>TOTAL!C7</f>
        <v>1</v>
      </c>
      <c r="K4" s="90"/>
      <c r="L4" s="108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90"/>
      <c r="L5" s="108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91"/>
      <c r="L6" s="91"/>
      <c r="M6" s="29"/>
      <c r="N6" s="29"/>
      <c r="P6" s="29"/>
      <c r="Q6" s="29"/>
    </row>
    <row r="7" spans="1:17" ht="16.2" customHeight="1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282</v>
      </c>
      <c r="N7" s="403" t="s">
        <v>283</v>
      </c>
      <c r="O7" s="30"/>
      <c r="P7" s="409" t="s">
        <v>286</v>
      </c>
      <c r="Q7" s="403" t="s">
        <v>287</v>
      </c>
    </row>
    <row r="8" spans="1:17" ht="15.75">
      <c r="A8" s="384"/>
      <c r="B8" s="386"/>
      <c r="C8" s="415"/>
      <c r="D8" s="128" t="s">
        <v>275</v>
      </c>
      <c r="E8" s="129" t="s">
        <v>276</v>
      </c>
      <c r="F8" s="128" t="s">
        <v>278</v>
      </c>
      <c r="G8" s="129" t="s">
        <v>276</v>
      </c>
      <c r="H8" s="128" t="s">
        <v>278</v>
      </c>
      <c r="I8" s="129" t="s">
        <v>276</v>
      </c>
      <c r="J8" s="413"/>
      <c r="K8" s="414"/>
      <c r="L8" s="79"/>
      <c r="M8" s="410"/>
      <c r="N8" s="404"/>
      <c r="O8" s="30"/>
      <c r="P8" s="410"/>
      <c r="Q8" s="404"/>
    </row>
    <row r="9" spans="1:17" ht="19.5" customHeight="1">
      <c r="A9" s="140" t="s">
        <v>0</v>
      </c>
      <c r="B9" s="131" t="s">
        <v>240</v>
      </c>
      <c r="C9" s="130" t="s">
        <v>1</v>
      </c>
      <c r="D9" s="130" t="s">
        <v>2</v>
      </c>
      <c r="E9" s="130" t="s">
        <v>10</v>
      </c>
      <c r="F9" s="130" t="s">
        <v>3</v>
      </c>
      <c r="G9" s="130" t="s">
        <v>4</v>
      </c>
      <c r="H9" s="130" t="s">
        <v>5</v>
      </c>
      <c r="I9" s="130" t="s">
        <v>6</v>
      </c>
      <c r="J9" s="130" t="s">
        <v>7</v>
      </c>
      <c r="K9" s="14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9.5" customHeight="1">
      <c r="A10" s="252"/>
      <c r="B10" s="219"/>
      <c r="C10" s="220"/>
      <c r="D10" s="219"/>
      <c r="E10" s="219"/>
      <c r="F10" s="219"/>
      <c r="G10" s="219"/>
      <c r="H10" s="219"/>
      <c r="I10" s="219"/>
      <c r="J10" s="219"/>
      <c r="K10" s="253"/>
      <c r="L10" s="254"/>
      <c r="M10" s="222"/>
      <c r="N10" s="223"/>
      <c r="O10" s="30"/>
      <c r="P10" s="222"/>
      <c r="Q10" s="223"/>
    </row>
    <row r="11" spans="1:19" ht="15.75">
      <c r="A11" s="255"/>
      <c r="B11" s="256" t="s">
        <v>28</v>
      </c>
      <c r="C11" s="257"/>
      <c r="D11" s="138"/>
      <c r="E11" s="138"/>
      <c r="F11" s="136"/>
      <c r="G11" s="205"/>
      <c r="H11" s="138"/>
      <c r="I11" s="205"/>
      <c r="J11" s="139"/>
      <c r="K11" s="168"/>
      <c r="L11" s="258"/>
      <c r="M11" s="259"/>
      <c r="N11" s="260"/>
      <c r="O11" s="261"/>
      <c r="P11" s="259"/>
      <c r="Q11" s="260"/>
      <c r="S11" s="106"/>
    </row>
    <row r="12" spans="1:19" ht="15.75">
      <c r="A12" s="255"/>
      <c r="B12" s="256" t="s">
        <v>29</v>
      </c>
      <c r="C12" s="257"/>
      <c r="D12" s="138"/>
      <c r="E12" s="138"/>
      <c r="F12" s="136"/>
      <c r="G12" s="205"/>
      <c r="H12" s="138"/>
      <c r="I12" s="205"/>
      <c r="J12" s="139"/>
      <c r="K12" s="168"/>
      <c r="L12" s="258"/>
      <c r="M12" s="259"/>
      <c r="N12" s="260"/>
      <c r="O12" s="261"/>
      <c r="P12" s="259"/>
      <c r="Q12" s="260"/>
      <c r="S12" s="106"/>
    </row>
    <row r="13" spans="1:19" ht="63">
      <c r="A13" s="255">
        <v>1</v>
      </c>
      <c r="B13" s="231" t="s">
        <v>206</v>
      </c>
      <c r="C13" s="262" t="s">
        <v>27</v>
      </c>
      <c r="D13" s="135">
        <v>1</v>
      </c>
      <c r="E13" s="135">
        <v>1</v>
      </c>
      <c r="F13" s="208">
        <v>32535</v>
      </c>
      <c r="G13" s="166">
        <f>F13*E13</f>
        <v>32535</v>
      </c>
      <c r="H13" s="249">
        <v>350</v>
      </c>
      <c r="I13" s="166">
        <f>H13*E13</f>
        <v>350</v>
      </c>
      <c r="J13" s="167">
        <f>G13+I13</f>
        <v>32885</v>
      </c>
      <c r="K13" s="169">
        <f>J13/E13</f>
        <v>32885</v>
      </c>
      <c r="L13" s="91"/>
      <c r="M13" s="162">
        <v>0</v>
      </c>
      <c r="N13" s="163">
        <v>0</v>
      </c>
      <c r="O13" s="9"/>
      <c r="P13" s="162" t="s">
        <v>541</v>
      </c>
      <c r="Q13" s="163"/>
      <c r="S13" s="106"/>
    </row>
    <row r="14" spans="1:19" ht="63">
      <c r="A14" s="255">
        <f>A13+1</f>
        <v>2</v>
      </c>
      <c r="B14" s="231" t="s">
        <v>207</v>
      </c>
      <c r="C14" s="262" t="s">
        <v>27</v>
      </c>
      <c r="D14" s="135">
        <v>1</v>
      </c>
      <c r="E14" s="135">
        <v>1</v>
      </c>
      <c r="F14" s="208">
        <v>14030</v>
      </c>
      <c r="G14" s="166">
        <f aca="true" t="shared" si="0" ref="G14:G24">F14*E14</f>
        <v>14030</v>
      </c>
      <c r="H14" s="249">
        <v>350</v>
      </c>
      <c r="I14" s="166">
        <f aca="true" t="shared" si="1" ref="I14:I24">H14*E14</f>
        <v>350</v>
      </c>
      <c r="J14" s="167">
        <f aca="true" t="shared" si="2" ref="J14:J24">G14+I14</f>
        <v>14380</v>
      </c>
      <c r="K14" s="169">
        <f aca="true" t="shared" si="3" ref="K14:K24">J14/E14</f>
        <v>14380</v>
      </c>
      <c r="L14" s="91"/>
      <c r="M14" s="162">
        <v>0</v>
      </c>
      <c r="N14" s="163">
        <v>0</v>
      </c>
      <c r="O14" s="9"/>
      <c r="P14" s="162" t="s">
        <v>541</v>
      </c>
      <c r="Q14" s="163"/>
      <c r="S14" s="106"/>
    </row>
    <row r="15" spans="1:19" ht="45">
      <c r="A15" s="255">
        <f>A14+1</f>
        <v>3</v>
      </c>
      <c r="B15" s="231" t="s">
        <v>208</v>
      </c>
      <c r="C15" s="262" t="s">
        <v>27</v>
      </c>
      <c r="D15" s="135">
        <v>1</v>
      </c>
      <c r="E15" s="135">
        <v>1</v>
      </c>
      <c r="F15" s="208">
        <v>15900</v>
      </c>
      <c r="G15" s="166">
        <f t="shared" si="0"/>
        <v>15900</v>
      </c>
      <c r="H15" s="249">
        <v>350</v>
      </c>
      <c r="I15" s="166">
        <f t="shared" si="1"/>
        <v>350</v>
      </c>
      <c r="J15" s="167">
        <f t="shared" si="2"/>
        <v>16250</v>
      </c>
      <c r="K15" s="169">
        <f t="shared" si="3"/>
        <v>16250</v>
      </c>
      <c r="L15" s="91"/>
      <c r="M15" s="162">
        <v>0</v>
      </c>
      <c r="N15" s="163">
        <v>0</v>
      </c>
      <c r="O15" s="9"/>
      <c r="P15" s="162" t="s">
        <v>541</v>
      </c>
      <c r="Q15" s="163"/>
      <c r="S15" s="106"/>
    </row>
    <row r="16" spans="1:19" ht="63">
      <c r="A16" s="255">
        <f aca="true" t="shared" si="4" ref="A16:A22">A15+1</f>
        <v>4</v>
      </c>
      <c r="B16" s="231" t="s">
        <v>209</v>
      </c>
      <c r="C16" s="262" t="s">
        <v>27</v>
      </c>
      <c r="D16" s="135">
        <v>1</v>
      </c>
      <c r="E16" s="135">
        <v>1</v>
      </c>
      <c r="F16" s="208">
        <v>23850</v>
      </c>
      <c r="G16" s="166">
        <f t="shared" si="0"/>
        <v>23850</v>
      </c>
      <c r="H16" s="249">
        <v>350</v>
      </c>
      <c r="I16" s="166">
        <f t="shared" si="1"/>
        <v>350</v>
      </c>
      <c r="J16" s="167">
        <f t="shared" si="2"/>
        <v>24200</v>
      </c>
      <c r="K16" s="169">
        <f t="shared" si="3"/>
        <v>24200</v>
      </c>
      <c r="L16" s="91"/>
      <c r="M16" s="162">
        <v>0</v>
      </c>
      <c r="N16" s="163">
        <v>0</v>
      </c>
      <c r="O16" s="9"/>
      <c r="P16" s="162" t="s">
        <v>541</v>
      </c>
      <c r="Q16" s="163"/>
      <c r="S16" s="106"/>
    </row>
    <row r="17" spans="1:19" ht="63">
      <c r="A17" s="255">
        <f t="shared" si="4"/>
        <v>5</v>
      </c>
      <c r="B17" s="231" t="s">
        <v>210</v>
      </c>
      <c r="C17" s="262" t="s">
        <v>27</v>
      </c>
      <c r="D17" s="135">
        <v>1</v>
      </c>
      <c r="E17" s="135">
        <v>2</v>
      </c>
      <c r="F17" s="208">
        <v>7910</v>
      </c>
      <c r="G17" s="166">
        <f t="shared" si="0"/>
        <v>15820</v>
      </c>
      <c r="H17" s="249">
        <v>350</v>
      </c>
      <c r="I17" s="166">
        <f t="shared" si="1"/>
        <v>700</v>
      </c>
      <c r="J17" s="167">
        <f t="shared" si="2"/>
        <v>16520</v>
      </c>
      <c r="K17" s="169">
        <f t="shared" si="3"/>
        <v>8260</v>
      </c>
      <c r="L17" s="91"/>
      <c r="M17" s="162">
        <v>0</v>
      </c>
      <c r="N17" s="163">
        <v>0</v>
      </c>
      <c r="O17" s="9"/>
      <c r="P17" s="162" t="s">
        <v>541</v>
      </c>
      <c r="Q17" s="163"/>
      <c r="S17" s="106"/>
    </row>
    <row r="18" spans="1:19" ht="58.2">
      <c r="A18" s="255">
        <f t="shared" si="4"/>
        <v>6</v>
      </c>
      <c r="B18" s="234" t="s">
        <v>211</v>
      </c>
      <c r="C18" s="262" t="s">
        <v>27</v>
      </c>
      <c r="D18" s="135">
        <v>1</v>
      </c>
      <c r="E18" s="135">
        <v>2</v>
      </c>
      <c r="F18" s="208">
        <v>797.2690000000002</v>
      </c>
      <c r="G18" s="166">
        <f t="shared" si="0"/>
        <v>1594.5380000000005</v>
      </c>
      <c r="H18" s="249">
        <v>150</v>
      </c>
      <c r="I18" s="166">
        <f t="shared" si="1"/>
        <v>300</v>
      </c>
      <c r="J18" s="167">
        <f t="shared" si="2"/>
        <v>1894.5380000000005</v>
      </c>
      <c r="K18" s="169">
        <f t="shared" si="3"/>
        <v>947.2690000000002</v>
      </c>
      <c r="L18" s="91"/>
      <c r="M18" s="162">
        <v>0</v>
      </c>
      <c r="N18" s="163">
        <v>0</v>
      </c>
      <c r="O18" s="9"/>
      <c r="P18" s="162" t="s">
        <v>541</v>
      </c>
      <c r="Q18" s="163"/>
      <c r="S18" s="106"/>
    </row>
    <row r="19" spans="1:19" ht="58.2">
      <c r="A19" s="255">
        <f t="shared" si="4"/>
        <v>7</v>
      </c>
      <c r="B19" s="234" t="s">
        <v>212</v>
      </c>
      <c r="C19" s="262" t="s">
        <v>27</v>
      </c>
      <c r="D19" s="135">
        <v>1</v>
      </c>
      <c r="E19" s="135">
        <v>5</v>
      </c>
      <c r="F19" s="208">
        <v>734.7120000000001</v>
      </c>
      <c r="G19" s="166">
        <f t="shared" si="0"/>
        <v>3673.5600000000004</v>
      </c>
      <c r="H19" s="249">
        <v>150</v>
      </c>
      <c r="I19" s="166">
        <f t="shared" si="1"/>
        <v>750</v>
      </c>
      <c r="J19" s="167">
        <f t="shared" si="2"/>
        <v>4423.56</v>
      </c>
      <c r="K19" s="169">
        <f t="shared" si="3"/>
        <v>884.7120000000001</v>
      </c>
      <c r="L19" s="91"/>
      <c r="M19" s="162">
        <v>0</v>
      </c>
      <c r="N19" s="163">
        <v>0</v>
      </c>
      <c r="O19" s="9"/>
      <c r="P19" s="162" t="s">
        <v>541</v>
      </c>
      <c r="Q19" s="163"/>
      <c r="S19" s="106"/>
    </row>
    <row r="20" spans="1:19" ht="58.2">
      <c r="A20" s="255">
        <f>A19+1</f>
        <v>8</v>
      </c>
      <c r="B20" s="234" t="s">
        <v>216</v>
      </c>
      <c r="C20" s="262" t="s">
        <v>27</v>
      </c>
      <c r="D20" s="135">
        <v>1</v>
      </c>
      <c r="E20" s="135">
        <v>38</v>
      </c>
      <c r="F20" s="208">
        <v>664.1690000000002</v>
      </c>
      <c r="G20" s="166">
        <f>F20*E20</f>
        <v>25238.42200000001</v>
      </c>
      <c r="H20" s="249">
        <v>150</v>
      </c>
      <c r="I20" s="166">
        <f>H20*E20</f>
        <v>5700</v>
      </c>
      <c r="J20" s="167">
        <f>G20+I20</f>
        <v>30938.42200000001</v>
      </c>
      <c r="K20" s="169">
        <f>J20/E20</f>
        <v>814.1690000000002</v>
      </c>
      <c r="L20" s="91"/>
      <c r="M20" s="162">
        <v>0</v>
      </c>
      <c r="N20" s="163">
        <v>0</v>
      </c>
      <c r="O20" s="9"/>
      <c r="P20" s="162" t="s">
        <v>541</v>
      </c>
      <c r="Q20" s="163"/>
      <c r="S20" s="106"/>
    </row>
    <row r="21" spans="1:19" ht="58.2">
      <c r="A21" s="255">
        <f>A20+1</f>
        <v>9</v>
      </c>
      <c r="B21" s="234" t="s">
        <v>213</v>
      </c>
      <c r="C21" s="262" t="s">
        <v>27</v>
      </c>
      <c r="D21" s="135">
        <v>1</v>
      </c>
      <c r="E21" s="135">
        <v>4</v>
      </c>
      <c r="F21" s="208">
        <v>465.85000000000014</v>
      </c>
      <c r="G21" s="166">
        <f t="shared" si="0"/>
        <v>1863.4000000000005</v>
      </c>
      <c r="H21" s="249">
        <v>150</v>
      </c>
      <c r="I21" s="166">
        <f t="shared" si="1"/>
        <v>600</v>
      </c>
      <c r="J21" s="167">
        <f t="shared" si="2"/>
        <v>2463.4000000000005</v>
      </c>
      <c r="K21" s="169">
        <f t="shared" si="3"/>
        <v>615.8500000000001</v>
      </c>
      <c r="L21" s="91"/>
      <c r="M21" s="162">
        <v>0</v>
      </c>
      <c r="N21" s="163">
        <v>0</v>
      </c>
      <c r="O21" s="9"/>
      <c r="P21" s="162" t="s">
        <v>541</v>
      </c>
      <c r="Q21" s="163"/>
      <c r="S21" s="106"/>
    </row>
    <row r="22" spans="1:19" ht="58.2">
      <c r="A22" s="255">
        <f t="shared" si="4"/>
        <v>10</v>
      </c>
      <c r="B22" s="234" t="s">
        <v>214</v>
      </c>
      <c r="C22" s="262" t="s">
        <v>27</v>
      </c>
      <c r="D22" s="135">
        <v>1</v>
      </c>
      <c r="E22" s="135">
        <v>1</v>
      </c>
      <c r="F22" s="208">
        <v>439.23000000000013</v>
      </c>
      <c r="G22" s="166">
        <f t="shared" si="0"/>
        <v>439.23000000000013</v>
      </c>
      <c r="H22" s="249">
        <v>150</v>
      </c>
      <c r="I22" s="166">
        <f t="shared" si="1"/>
        <v>150</v>
      </c>
      <c r="J22" s="167">
        <f t="shared" si="2"/>
        <v>589.2300000000001</v>
      </c>
      <c r="K22" s="169">
        <f t="shared" si="3"/>
        <v>589.2300000000001</v>
      </c>
      <c r="L22" s="91"/>
      <c r="M22" s="162">
        <v>0</v>
      </c>
      <c r="N22" s="163">
        <v>0</v>
      </c>
      <c r="O22" s="9"/>
      <c r="P22" s="162" t="s">
        <v>541</v>
      </c>
      <c r="Q22" s="163"/>
      <c r="S22" s="106"/>
    </row>
    <row r="23" spans="1:19" ht="58.2">
      <c r="A23" s="255">
        <f>A22+1</f>
        <v>11</v>
      </c>
      <c r="B23" s="234" t="s">
        <v>215</v>
      </c>
      <c r="C23" s="262" t="s">
        <v>27</v>
      </c>
      <c r="D23" s="135">
        <v>1</v>
      </c>
      <c r="E23" s="135">
        <v>2</v>
      </c>
      <c r="F23" s="208">
        <v>407.28600000000006</v>
      </c>
      <c r="G23" s="166">
        <f>F23*E23</f>
        <v>814.5720000000001</v>
      </c>
      <c r="H23" s="249">
        <v>150</v>
      </c>
      <c r="I23" s="166">
        <f>H23*E23</f>
        <v>300</v>
      </c>
      <c r="J23" s="167">
        <f>G23+I23</f>
        <v>1114.5720000000001</v>
      </c>
      <c r="K23" s="169">
        <f>J23/E23</f>
        <v>557.2860000000001</v>
      </c>
      <c r="L23" s="110"/>
      <c r="M23" s="162">
        <v>0</v>
      </c>
      <c r="N23" s="163">
        <v>0</v>
      </c>
      <c r="O23" s="9"/>
      <c r="P23" s="162" t="s">
        <v>541</v>
      </c>
      <c r="Q23" s="163"/>
      <c r="S23" s="106"/>
    </row>
    <row r="24" spans="1:19" ht="17.4">
      <c r="A24" s="255">
        <f>A23+1</f>
        <v>12</v>
      </c>
      <c r="B24" s="236" t="s">
        <v>238</v>
      </c>
      <c r="C24" s="237" t="s">
        <v>27</v>
      </c>
      <c r="D24" s="153">
        <v>1</v>
      </c>
      <c r="E24" s="153">
        <v>1</v>
      </c>
      <c r="F24" s="208">
        <f>SUM(G13:G23)*0.05</f>
        <v>6787.936100000001</v>
      </c>
      <c r="G24" s="166">
        <f t="shared" si="0"/>
        <v>6787.936100000001</v>
      </c>
      <c r="H24" s="249">
        <f>N24/$J$4</f>
        <v>0</v>
      </c>
      <c r="I24" s="166">
        <f t="shared" si="1"/>
        <v>0</v>
      </c>
      <c r="J24" s="167">
        <f t="shared" si="2"/>
        <v>6787.936100000001</v>
      </c>
      <c r="K24" s="169">
        <f t="shared" si="3"/>
        <v>6787.936100000001</v>
      </c>
      <c r="L24" s="110"/>
      <c r="M24" s="162">
        <v>0</v>
      </c>
      <c r="N24" s="163">
        <v>0</v>
      </c>
      <c r="O24" s="9"/>
      <c r="P24" s="162"/>
      <c r="Q24" s="163"/>
      <c r="S24" s="106"/>
    </row>
    <row r="25" spans="1:19" ht="15.75">
      <c r="A25" s="255"/>
      <c r="B25" s="238" t="s">
        <v>217</v>
      </c>
      <c r="C25" s="262"/>
      <c r="D25" s="135"/>
      <c r="E25" s="135"/>
      <c r="F25" s="208"/>
      <c r="G25" s="205"/>
      <c r="H25" s="135"/>
      <c r="I25" s="205"/>
      <c r="J25" s="139"/>
      <c r="K25" s="168"/>
      <c r="L25" s="91"/>
      <c r="M25" s="111"/>
      <c r="N25" s="112"/>
      <c r="O25" s="9"/>
      <c r="P25" s="111"/>
      <c r="Q25" s="112"/>
      <c r="S25" s="106"/>
    </row>
    <row r="26" spans="1:19" ht="15.75">
      <c r="A26" s="255">
        <f>A5+1</f>
        <v>1</v>
      </c>
      <c r="B26" s="263" t="s">
        <v>229</v>
      </c>
      <c r="C26" s="262" t="s">
        <v>134</v>
      </c>
      <c r="D26" s="135">
        <v>1</v>
      </c>
      <c r="E26" s="135">
        <v>38</v>
      </c>
      <c r="F26" s="208">
        <v>4.368</v>
      </c>
      <c r="G26" s="166">
        <f aca="true" t="shared" si="5" ref="G26:G45">F26*E26</f>
        <v>165.984</v>
      </c>
      <c r="H26" s="249">
        <v>12</v>
      </c>
      <c r="I26" s="166">
        <f aca="true" t="shared" si="6" ref="I26:I45">H26*E26</f>
        <v>456</v>
      </c>
      <c r="J26" s="167">
        <f aca="true" t="shared" si="7" ref="J26:J45">G26+I26</f>
        <v>621.984</v>
      </c>
      <c r="K26" s="169">
        <f>J26/E26</f>
        <v>16.368000000000002</v>
      </c>
      <c r="L26" s="91"/>
      <c r="M26" s="111">
        <v>0</v>
      </c>
      <c r="N26" s="112">
        <v>0</v>
      </c>
      <c r="O26" s="9"/>
      <c r="P26" s="111"/>
      <c r="Q26" s="112"/>
      <c r="S26" s="106"/>
    </row>
    <row r="27" spans="1:19" ht="15.75">
      <c r="A27" s="255">
        <f aca="true" t="shared" si="8" ref="A27:A43">A26+1</f>
        <v>2</v>
      </c>
      <c r="B27" s="263" t="s">
        <v>230</v>
      </c>
      <c r="C27" s="262" t="s">
        <v>134</v>
      </c>
      <c r="D27" s="135">
        <v>1</v>
      </c>
      <c r="E27" s="135">
        <v>195</v>
      </c>
      <c r="F27" s="208">
        <v>5.592</v>
      </c>
      <c r="G27" s="166">
        <f t="shared" si="5"/>
        <v>1090.4399999999998</v>
      </c>
      <c r="H27" s="249">
        <v>12</v>
      </c>
      <c r="I27" s="166">
        <f t="shared" si="6"/>
        <v>2340</v>
      </c>
      <c r="J27" s="167">
        <f t="shared" si="7"/>
        <v>3430.4399999999996</v>
      </c>
      <c r="K27" s="169">
        <f aca="true" t="shared" si="9" ref="K27:K45">J27/E27</f>
        <v>17.592</v>
      </c>
      <c r="L27" s="91"/>
      <c r="M27" s="111">
        <v>0</v>
      </c>
      <c r="N27" s="112">
        <v>0</v>
      </c>
      <c r="O27" s="9"/>
      <c r="P27" s="111"/>
      <c r="Q27" s="112"/>
      <c r="S27" s="106"/>
    </row>
    <row r="28" spans="1:19" ht="15.75">
      <c r="A28" s="255">
        <f t="shared" si="8"/>
        <v>3</v>
      </c>
      <c r="B28" s="263" t="s">
        <v>231</v>
      </c>
      <c r="C28" s="262" t="s">
        <v>134</v>
      </c>
      <c r="D28" s="135">
        <v>1</v>
      </c>
      <c r="E28" s="135">
        <v>125</v>
      </c>
      <c r="F28" s="208">
        <v>6.191999999999999</v>
      </c>
      <c r="G28" s="166">
        <f t="shared" si="5"/>
        <v>773.9999999999999</v>
      </c>
      <c r="H28" s="249">
        <v>12</v>
      </c>
      <c r="I28" s="166">
        <f t="shared" si="6"/>
        <v>1500</v>
      </c>
      <c r="J28" s="167">
        <f t="shared" si="7"/>
        <v>2274</v>
      </c>
      <c r="K28" s="169">
        <f t="shared" si="9"/>
        <v>18.192</v>
      </c>
      <c r="L28" s="91"/>
      <c r="M28" s="111">
        <v>0</v>
      </c>
      <c r="N28" s="112">
        <v>0</v>
      </c>
      <c r="O28" s="9"/>
      <c r="P28" s="111"/>
      <c r="Q28" s="112"/>
      <c r="S28" s="106"/>
    </row>
    <row r="29" spans="1:19" ht="15.75">
      <c r="A29" s="255">
        <f t="shared" si="8"/>
        <v>4</v>
      </c>
      <c r="B29" s="263" t="s">
        <v>232</v>
      </c>
      <c r="C29" s="262" t="s">
        <v>134</v>
      </c>
      <c r="D29" s="135">
        <v>1</v>
      </c>
      <c r="E29" s="135">
        <v>265</v>
      </c>
      <c r="F29" s="208">
        <v>10.127999999999998</v>
      </c>
      <c r="G29" s="166">
        <f t="shared" si="5"/>
        <v>2683.9199999999996</v>
      </c>
      <c r="H29" s="249">
        <v>12</v>
      </c>
      <c r="I29" s="166">
        <f t="shared" si="6"/>
        <v>3180</v>
      </c>
      <c r="J29" s="167">
        <f t="shared" si="7"/>
        <v>5863.92</v>
      </c>
      <c r="K29" s="169">
        <f t="shared" si="9"/>
        <v>22.128</v>
      </c>
      <c r="L29" s="91"/>
      <c r="M29" s="111">
        <v>0</v>
      </c>
      <c r="N29" s="112">
        <v>0</v>
      </c>
      <c r="O29" s="9"/>
      <c r="P29" s="111"/>
      <c r="Q29" s="112"/>
      <c r="S29" s="106"/>
    </row>
    <row r="30" spans="1:19" ht="15.75">
      <c r="A30" s="255">
        <f t="shared" si="8"/>
        <v>5</v>
      </c>
      <c r="B30" s="263" t="s">
        <v>233</v>
      </c>
      <c r="C30" s="262" t="s">
        <v>134</v>
      </c>
      <c r="D30" s="153">
        <v>1</v>
      </c>
      <c r="E30" s="153">
        <v>180</v>
      </c>
      <c r="F30" s="208">
        <v>11.352</v>
      </c>
      <c r="G30" s="166">
        <f t="shared" si="5"/>
        <v>2043.3600000000001</v>
      </c>
      <c r="H30" s="249">
        <v>12</v>
      </c>
      <c r="I30" s="166">
        <f t="shared" si="6"/>
        <v>2160</v>
      </c>
      <c r="J30" s="167">
        <f t="shared" si="7"/>
        <v>4203.360000000001</v>
      </c>
      <c r="K30" s="169">
        <f t="shared" si="9"/>
        <v>23.352000000000004</v>
      </c>
      <c r="L30" s="91"/>
      <c r="M30" s="111">
        <v>0</v>
      </c>
      <c r="N30" s="112">
        <v>0</v>
      </c>
      <c r="O30" s="9"/>
      <c r="P30" s="111"/>
      <c r="Q30" s="112"/>
      <c r="S30" s="106"/>
    </row>
    <row r="31" spans="1:19" ht="15.75">
      <c r="A31" s="255">
        <f t="shared" si="8"/>
        <v>6</v>
      </c>
      <c r="B31" s="263" t="s">
        <v>234</v>
      </c>
      <c r="C31" s="262" t="s">
        <v>134</v>
      </c>
      <c r="D31" s="153">
        <v>1</v>
      </c>
      <c r="E31" s="153">
        <v>55</v>
      </c>
      <c r="F31" s="208">
        <v>13.248</v>
      </c>
      <c r="G31" s="166">
        <f t="shared" si="5"/>
        <v>728.64</v>
      </c>
      <c r="H31" s="249">
        <v>12</v>
      </c>
      <c r="I31" s="166">
        <f t="shared" si="6"/>
        <v>660</v>
      </c>
      <c r="J31" s="167">
        <f t="shared" si="7"/>
        <v>1388.6399999999999</v>
      </c>
      <c r="K31" s="169">
        <f t="shared" si="9"/>
        <v>25.247999999999998</v>
      </c>
      <c r="L31" s="91"/>
      <c r="M31" s="111">
        <v>0</v>
      </c>
      <c r="N31" s="112">
        <v>0</v>
      </c>
      <c r="O31" s="9"/>
      <c r="P31" s="111"/>
      <c r="Q31" s="112"/>
      <c r="S31" s="106"/>
    </row>
    <row r="32" spans="1:19" ht="15.75">
      <c r="A32" s="255">
        <f t="shared" si="8"/>
        <v>7</v>
      </c>
      <c r="B32" s="263" t="s">
        <v>235</v>
      </c>
      <c r="C32" s="262" t="s">
        <v>134</v>
      </c>
      <c r="D32" s="153">
        <v>1</v>
      </c>
      <c r="E32" s="153">
        <v>115</v>
      </c>
      <c r="F32" s="208">
        <v>15.911999999999999</v>
      </c>
      <c r="G32" s="166">
        <f t="shared" si="5"/>
        <v>1829.8799999999999</v>
      </c>
      <c r="H32" s="249">
        <v>12</v>
      </c>
      <c r="I32" s="166">
        <f t="shared" si="6"/>
        <v>1380</v>
      </c>
      <c r="J32" s="167">
        <f t="shared" si="7"/>
        <v>3209.88</v>
      </c>
      <c r="K32" s="169">
        <f t="shared" si="9"/>
        <v>27.912000000000003</v>
      </c>
      <c r="L32" s="91"/>
      <c r="M32" s="111">
        <v>0</v>
      </c>
      <c r="N32" s="112">
        <v>0</v>
      </c>
      <c r="O32" s="9"/>
      <c r="P32" s="111"/>
      <c r="Q32" s="112"/>
      <c r="S32" s="106"/>
    </row>
    <row r="33" spans="1:19" ht="15.75">
      <c r="A33" s="255">
        <f t="shared" si="8"/>
        <v>8</v>
      </c>
      <c r="B33" s="263" t="s">
        <v>236</v>
      </c>
      <c r="C33" s="262" t="s">
        <v>134</v>
      </c>
      <c r="D33" s="135">
        <v>1</v>
      </c>
      <c r="E33" s="135">
        <v>155</v>
      </c>
      <c r="F33" s="208">
        <v>20.4</v>
      </c>
      <c r="G33" s="166">
        <f t="shared" si="5"/>
        <v>3162</v>
      </c>
      <c r="H33" s="249">
        <v>12</v>
      </c>
      <c r="I33" s="166">
        <f t="shared" si="6"/>
        <v>1860</v>
      </c>
      <c r="J33" s="167">
        <f t="shared" si="7"/>
        <v>5022</v>
      </c>
      <c r="K33" s="169">
        <f t="shared" si="9"/>
        <v>32.4</v>
      </c>
      <c r="L33" s="91"/>
      <c r="M33" s="111">
        <v>0</v>
      </c>
      <c r="N33" s="112">
        <v>0</v>
      </c>
      <c r="O33" s="9"/>
      <c r="P33" s="111"/>
      <c r="Q33" s="112"/>
      <c r="S33" s="106"/>
    </row>
    <row r="34" spans="1:19" ht="15.75">
      <c r="A34" s="255">
        <f t="shared" si="8"/>
        <v>9</v>
      </c>
      <c r="B34" s="264" t="s">
        <v>218</v>
      </c>
      <c r="C34" s="262" t="s">
        <v>134</v>
      </c>
      <c r="D34" s="135">
        <v>1</v>
      </c>
      <c r="E34" s="135">
        <v>15</v>
      </c>
      <c r="F34" s="208">
        <v>50.093999999999994</v>
      </c>
      <c r="G34" s="166">
        <f t="shared" si="5"/>
        <v>751.4099999999999</v>
      </c>
      <c r="H34" s="249">
        <f aca="true" t="shared" si="10" ref="H34:H45">N34/$J$4</f>
        <v>0</v>
      </c>
      <c r="I34" s="166">
        <f t="shared" si="6"/>
        <v>0</v>
      </c>
      <c r="J34" s="167">
        <f t="shared" si="7"/>
        <v>751.4099999999999</v>
      </c>
      <c r="K34" s="169">
        <f t="shared" si="9"/>
        <v>50.09399999999999</v>
      </c>
      <c r="L34" s="91"/>
      <c r="M34" s="111">
        <v>0</v>
      </c>
      <c r="N34" s="112">
        <v>0</v>
      </c>
      <c r="O34" s="9"/>
      <c r="P34" s="111"/>
      <c r="Q34" s="112"/>
      <c r="S34" s="106"/>
    </row>
    <row r="35" spans="1:19" ht="15.75">
      <c r="A35" s="255">
        <f t="shared" si="8"/>
        <v>10</v>
      </c>
      <c r="B35" s="264" t="s">
        <v>219</v>
      </c>
      <c r="C35" s="262" t="s">
        <v>134</v>
      </c>
      <c r="D35" s="135">
        <v>1</v>
      </c>
      <c r="E35" s="135">
        <v>2</v>
      </c>
      <c r="F35" s="208">
        <v>50.094</v>
      </c>
      <c r="G35" s="166">
        <f t="shared" si="5"/>
        <v>100.188</v>
      </c>
      <c r="H35" s="249">
        <f t="shared" si="10"/>
        <v>0</v>
      </c>
      <c r="I35" s="166">
        <f t="shared" si="6"/>
        <v>0</v>
      </c>
      <c r="J35" s="167">
        <f t="shared" si="7"/>
        <v>100.188</v>
      </c>
      <c r="K35" s="169">
        <f t="shared" si="9"/>
        <v>50.094</v>
      </c>
      <c r="L35" s="91"/>
      <c r="M35" s="111">
        <v>0</v>
      </c>
      <c r="N35" s="112">
        <v>0</v>
      </c>
      <c r="O35" s="9"/>
      <c r="P35" s="111"/>
      <c r="Q35" s="112"/>
      <c r="S35" s="106"/>
    </row>
    <row r="36" spans="1:19" ht="15.75">
      <c r="A36" s="255">
        <f t="shared" si="8"/>
        <v>11</v>
      </c>
      <c r="B36" s="264" t="s">
        <v>220</v>
      </c>
      <c r="C36" s="262" t="s">
        <v>134</v>
      </c>
      <c r="D36" s="135">
        <v>1</v>
      </c>
      <c r="E36" s="135">
        <v>9</v>
      </c>
      <c r="F36" s="208">
        <v>65.34</v>
      </c>
      <c r="G36" s="166">
        <f t="shared" si="5"/>
        <v>588.0600000000001</v>
      </c>
      <c r="H36" s="249">
        <f t="shared" si="10"/>
        <v>0</v>
      </c>
      <c r="I36" s="166">
        <f t="shared" si="6"/>
        <v>0</v>
      </c>
      <c r="J36" s="167">
        <f t="shared" si="7"/>
        <v>588.0600000000001</v>
      </c>
      <c r="K36" s="169">
        <f t="shared" si="9"/>
        <v>65.34</v>
      </c>
      <c r="L36" s="91"/>
      <c r="M36" s="111">
        <v>0</v>
      </c>
      <c r="N36" s="112">
        <v>0</v>
      </c>
      <c r="O36" s="9"/>
      <c r="P36" s="111"/>
      <c r="Q36" s="112"/>
      <c r="S36" s="106"/>
    </row>
    <row r="37" spans="1:19" ht="15.75">
      <c r="A37" s="255">
        <f t="shared" si="8"/>
        <v>12</v>
      </c>
      <c r="B37" s="264" t="s">
        <v>221</v>
      </c>
      <c r="C37" s="262" t="s">
        <v>134</v>
      </c>
      <c r="D37" s="135">
        <v>1</v>
      </c>
      <c r="E37" s="135">
        <v>21</v>
      </c>
      <c r="F37" s="208">
        <v>89.298</v>
      </c>
      <c r="G37" s="166">
        <f t="shared" si="5"/>
        <v>1875.258</v>
      </c>
      <c r="H37" s="249">
        <f t="shared" si="10"/>
        <v>0</v>
      </c>
      <c r="I37" s="166">
        <f t="shared" si="6"/>
        <v>0</v>
      </c>
      <c r="J37" s="167">
        <f t="shared" si="7"/>
        <v>1875.258</v>
      </c>
      <c r="K37" s="169">
        <f t="shared" si="9"/>
        <v>89.298</v>
      </c>
      <c r="L37" s="91"/>
      <c r="M37" s="111">
        <v>0</v>
      </c>
      <c r="N37" s="112">
        <v>0</v>
      </c>
      <c r="O37" s="9"/>
      <c r="P37" s="111"/>
      <c r="Q37" s="112"/>
      <c r="S37" s="106"/>
    </row>
    <row r="38" spans="1:19" ht="15.75">
      <c r="A38" s="255">
        <f t="shared" si="8"/>
        <v>13</v>
      </c>
      <c r="B38" s="264" t="s">
        <v>222</v>
      </c>
      <c r="C38" s="262" t="s">
        <v>134</v>
      </c>
      <c r="D38" s="135">
        <v>1</v>
      </c>
      <c r="E38" s="135">
        <v>1</v>
      </c>
      <c r="F38" s="208">
        <v>107.76599999999999</v>
      </c>
      <c r="G38" s="166">
        <f t="shared" si="5"/>
        <v>107.76599999999999</v>
      </c>
      <c r="H38" s="249">
        <f t="shared" si="10"/>
        <v>0</v>
      </c>
      <c r="I38" s="166">
        <f t="shared" si="6"/>
        <v>0</v>
      </c>
      <c r="J38" s="167">
        <f t="shared" si="7"/>
        <v>107.76599999999999</v>
      </c>
      <c r="K38" s="169">
        <f t="shared" si="9"/>
        <v>107.76599999999999</v>
      </c>
      <c r="L38" s="91"/>
      <c r="M38" s="111">
        <v>0</v>
      </c>
      <c r="N38" s="112">
        <v>0</v>
      </c>
      <c r="O38" s="9"/>
      <c r="P38" s="111"/>
      <c r="Q38" s="112"/>
      <c r="S38" s="106"/>
    </row>
    <row r="39" spans="1:19" ht="15.75">
      <c r="A39" s="255">
        <f t="shared" si="8"/>
        <v>14</v>
      </c>
      <c r="B39" s="264" t="s">
        <v>223</v>
      </c>
      <c r="C39" s="262" t="s">
        <v>134</v>
      </c>
      <c r="D39" s="135">
        <v>1</v>
      </c>
      <c r="E39" s="135">
        <v>4</v>
      </c>
      <c r="F39" s="208">
        <v>102.366</v>
      </c>
      <c r="G39" s="166">
        <f t="shared" si="5"/>
        <v>409.464</v>
      </c>
      <c r="H39" s="249">
        <f t="shared" si="10"/>
        <v>0</v>
      </c>
      <c r="I39" s="166">
        <f t="shared" si="6"/>
        <v>0</v>
      </c>
      <c r="J39" s="167">
        <f t="shared" si="7"/>
        <v>409.464</v>
      </c>
      <c r="K39" s="169">
        <f t="shared" si="9"/>
        <v>102.366</v>
      </c>
      <c r="L39" s="91"/>
      <c r="M39" s="111">
        <v>0</v>
      </c>
      <c r="N39" s="112">
        <v>0</v>
      </c>
      <c r="O39" s="9"/>
      <c r="P39" s="111"/>
      <c r="Q39" s="112"/>
      <c r="S39" s="106"/>
    </row>
    <row r="40" spans="1:19" ht="15.75">
      <c r="A40" s="255">
        <f t="shared" si="8"/>
        <v>15</v>
      </c>
      <c r="B40" s="264" t="s">
        <v>224</v>
      </c>
      <c r="C40" s="262" t="s">
        <v>134</v>
      </c>
      <c r="D40" s="135">
        <v>1</v>
      </c>
      <c r="E40" s="135">
        <v>1100</v>
      </c>
      <c r="F40" s="208">
        <v>3.48</v>
      </c>
      <c r="G40" s="166">
        <f t="shared" si="5"/>
        <v>3828</v>
      </c>
      <c r="H40" s="249">
        <v>1</v>
      </c>
      <c r="I40" s="166">
        <f t="shared" si="6"/>
        <v>1100</v>
      </c>
      <c r="J40" s="167">
        <f t="shared" si="7"/>
        <v>4928</v>
      </c>
      <c r="K40" s="169">
        <f t="shared" si="9"/>
        <v>4.48</v>
      </c>
      <c r="L40" s="91"/>
      <c r="M40" s="111">
        <v>0</v>
      </c>
      <c r="N40" s="112">
        <v>0</v>
      </c>
      <c r="O40" s="9"/>
      <c r="P40" s="111"/>
      <c r="Q40" s="112"/>
      <c r="S40" s="106"/>
    </row>
    <row r="41" spans="1:19" ht="15.75">
      <c r="A41" s="255">
        <f t="shared" si="8"/>
        <v>16</v>
      </c>
      <c r="B41" s="264" t="s">
        <v>225</v>
      </c>
      <c r="C41" s="262" t="s">
        <v>237</v>
      </c>
      <c r="D41" s="135">
        <v>1</v>
      </c>
      <c r="E41" s="135">
        <v>140</v>
      </c>
      <c r="F41" s="208">
        <v>3.5999999999999996</v>
      </c>
      <c r="G41" s="166">
        <f t="shared" si="5"/>
        <v>503.99999999999994</v>
      </c>
      <c r="H41" s="249">
        <f t="shared" si="10"/>
        <v>0</v>
      </c>
      <c r="I41" s="166">
        <f t="shared" si="6"/>
        <v>0</v>
      </c>
      <c r="J41" s="167">
        <f t="shared" si="7"/>
        <v>503.99999999999994</v>
      </c>
      <c r="K41" s="169">
        <f t="shared" si="9"/>
        <v>3.5999999999999996</v>
      </c>
      <c r="L41" s="91"/>
      <c r="M41" s="111">
        <v>0</v>
      </c>
      <c r="N41" s="112">
        <v>0</v>
      </c>
      <c r="O41" s="9"/>
      <c r="P41" s="111"/>
      <c r="Q41" s="112"/>
      <c r="S41" s="106"/>
    </row>
    <row r="42" spans="1:19" ht="15.75">
      <c r="A42" s="255">
        <f t="shared" si="8"/>
        <v>17</v>
      </c>
      <c r="B42" s="264" t="s">
        <v>226</v>
      </c>
      <c r="C42" s="262" t="s">
        <v>134</v>
      </c>
      <c r="D42" s="135">
        <v>1</v>
      </c>
      <c r="E42" s="135">
        <v>400</v>
      </c>
      <c r="F42" s="208">
        <v>2.64</v>
      </c>
      <c r="G42" s="166">
        <f t="shared" si="5"/>
        <v>1056</v>
      </c>
      <c r="H42" s="249">
        <v>2.4</v>
      </c>
      <c r="I42" s="166">
        <f t="shared" si="6"/>
        <v>960</v>
      </c>
      <c r="J42" s="167">
        <f t="shared" si="7"/>
        <v>2016</v>
      </c>
      <c r="K42" s="169">
        <f t="shared" si="9"/>
        <v>5.04</v>
      </c>
      <c r="L42" s="91"/>
      <c r="M42" s="111">
        <v>0</v>
      </c>
      <c r="N42" s="112">
        <v>0</v>
      </c>
      <c r="O42" s="9"/>
      <c r="P42" s="111"/>
      <c r="Q42" s="112"/>
      <c r="S42" s="106"/>
    </row>
    <row r="43" spans="1:19" ht="15.75">
      <c r="A43" s="255">
        <f t="shared" si="8"/>
        <v>18</v>
      </c>
      <c r="B43" s="264" t="s">
        <v>227</v>
      </c>
      <c r="C43" s="262" t="s">
        <v>134</v>
      </c>
      <c r="D43" s="135">
        <v>1</v>
      </c>
      <c r="E43" s="135">
        <v>170</v>
      </c>
      <c r="F43" s="208">
        <v>2.4</v>
      </c>
      <c r="G43" s="166">
        <f t="shared" si="5"/>
        <v>408</v>
      </c>
      <c r="H43" s="249">
        <v>1</v>
      </c>
      <c r="I43" s="166">
        <f t="shared" si="6"/>
        <v>170</v>
      </c>
      <c r="J43" s="167">
        <f t="shared" si="7"/>
        <v>578</v>
      </c>
      <c r="K43" s="169">
        <f t="shared" si="9"/>
        <v>3.4</v>
      </c>
      <c r="L43" s="91"/>
      <c r="M43" s="111">
        <v>0</v>
      </c>
      <c r="N43" s="112">
        <v>0</v>
      </c>
      <c r="O43" s="9"/>
      <c r="P43" s="111"/>
      <c r="Q43" s="112"/>
      <c r="S43" s="106"/>
    </row>
    <row r="44" spans="1:19" ht="15.75">
      <c r="A44" s="255">
        <f>A43+1</f>
        <v>19</v>
      </c>
      <c r="B44" s="264" t="s">
        <v>228</v>
      </c>
      <c r="C44" s="262" t="s">
        <v>15</v>
      </c>
      <c r="D44" s="135">
        <v>1</v>
      </c>
      <c r="E44" s="135">
        <v>55</v>
      </c>
      <c r="F44" s="208">
        <v>6</v>
      </c>
      <c r="G44" s="166">
        <f t="shared" si="5"/>
        <v>330</v>
      </c>
      <c r="H44" s="249">
        <f t="shared" si="10"/>
        <v>0</v>
      </c>
      <c r="I44" s="166">
        <f t="shared" si="6"/>
        <v>0</v>
      </c>
      <c r="J44" s="167">
        <f t="shared" si="7"/>
        <v>330</v>
      </c>
      <c r="K44" s="169">
        <f t="shared" si="9"/>
        <v>6</v>
      </c>
      <c r="L44" s="91"/>
      <c r="M44" s="111">
        <v>0</v>
      </c>
      <c r="N44" s="112">
        <v>0</v>
      </c>
      <c r="O44" s="9"/>
      <c r="P44" s="111"/>
      <c r="Q44" s="112"/>
      <c r="S44" s="106"/>
    </row>
    <row r="45" spans="1:19" ht="17.4">
      <c r="A45" s="255">
        <f>A44+1</f>
        <v>20</v>
      </c>
      <c r="B45" s="236" t="s">
        <v>238</v>
      </c>
      <c r="C45" s="237" t="s">
        <v>27</v>
      </c>
      <c r="D45" s="153">
        <v>1</v>
      </c>
      <c r="E45" s="153">
        <v>1</v>
      </c>
      <c r="F45" s="208">
        <v>11335.199999999999</v>
      </c>
      <c r="G45" s="166">
        <f t="shared" si="5"/>
        <v>11335.199999999999</v>
      </c>
      <c r="H45" s="249">
        <f t="shared" si="10"/>
        <v>0</v>
      </c>
      <c r="I45" s="166">
        <f t="shared" si="6"/>
        <v>0</v>
      </c>
      <c r="J45" s="167">
        <f t="shared" si="7"/>
        <v>11335.199999999999</v>
      </c>
      <c r="K45" s="169">
        <f t="shared" si="9"/>
        <v>11335.199999999999</v>
      </c>
      <c r="L45" s="91"/>
      <c r="M45" s="111">
        <v>0</v>
      </c>
      <c r="N45" s="112">
        <v>0</v>
      </c>
      <c r="O45" s="9"/>
      <c r="P45" s="111"/>
      <c r="Q45" s="112"/>
      <c r="S45" s="106"/>
    </row>
    <row r="46" spans="1:19" ht="15.75">
      <c r="A46" s="255"/>
      <c r="B46" s="238" t="s">
        <v>249</v>
      </c>
      <c r="C46" s="262"/>
      <c r="D46" s="135"/>
      <c r="E46" s="135"/>
      <c r="F46" s="208">
        <v>0</v>
      </c>
      <c r="G46" s="205"/>
      <c r="H46" s="135"/>
      <c r="I46" s="205"/>
      <c r="J46" s="139"/>
      <c r="K46" s="168"/>
      <c r="L46" s="91"/>
      <c r="M46" s="111"/>
      <c r="N46" s="112"/>
      <c r="O46" s="9"/>
      <c r="P46" s="111"/>
      <c r="Q46" s="112"/>
      <c r="S46" s="106"/>
    </row>
    <row r="47" spans="1:19" ht="30">
      <c r="A47" s="255">
        <f>A24+1</f>
        <v>13</v>
      </c>
      <c r="B47" s="265" t="s">
        <v>250</v>
      </c>
      <c r="C47" s="262" t="s">
        <v>27</v>
      </c>
      <c r="D47" s="135">
        <v>1</v>
      </c>
      <c r="E47" s="135">
        <v>1</v>
      </c>
      <c r="F47" s="208">
        <v>2918.4</v>
      </c>
      <c r="G47" s="166">
        <f>F47*E47</f>
        <v>2918.4</v>
      </c>
      <c r="H47" s="249">
        <v>1250</v>
      </c>
      <c r="I47" s="166">
        <f>H47*E47</f>
        <v>1250</v>
      </c>
      <c r="J47" s="167">
        <f>G47+I47</f>
        <v>4168.4</v>
      </c>
      <c r="K47" s="169">
        <f>J47/E47</f>
        <v>4168.4</v>
      </c>
      <c r="L47" s="91"/>
      <c r="M47" s="111">
        <v>0</v>
      </c>
      <c r="N47" s="112">
        <v>0</v>
      </c>
      <c r="O47" s="9"/>
      <c r="P47" s="111" t="s">
        <v>533</v>
      </c>
      <c r="Q47" s="112"/>
      <c r="S47" s="106"/>
    </row>
    <row r="48" spans="1:19" ht="15.75">
      <c r="A48" s="255">
        <f aca="true" t="shared" si="11" ref="A48:A54">A47+1</f>
        <v>14</v>
      </c>
      <c r="B48" s="265" t="s">
        <v>251</v>
      </c>
      <c r="C48" s="262" t="s">
        <v>27</v>
      </c>
      <c r="D48" s="135">
        <v>1</v>
      </c>
      <c r="E48" s="135">
        <v>1</v>
      </c>
      <c r="F48" s="208">
        <v>2918.4</v>
      </c>
      <c r="G48" s="166">
        <f aca="true" t="shared" si="12" ref="G48:G54">F48*E48</f>
        <v>2918.4</v>
      </c>
      <c r="H48" s="249">
        <v>250</v>
      </c>
      <c r="I48" s="166">
        <f aca="true" t="shared" si="13" ref="I48:I54">H48*E48</f>
        <v>250</v>
      </c>
      <c r="J48" s="167">
        <f aca="true" t="shared" si="14" ref="J48:J54">G48+I48</f>
        <v>3168.4</v>
      </c>
      <c r="K48" s="169">
        <f aca="true" t="shared" si="15" ref="K48:K54">J48/E48</f>
        <v>3168.4</v>
      </c>
      <c r="L48" s="91"/>
      <c r="M48" s="111">
        <v>0</v>
      </c>
      <c r="N48" s="112">
        <v>0</v>
      </c>
      <c r="O48" s="9"/>
      <c r="P48" s="111" t="s">
        <v>533</v>
      </c>
      <c r="Q48" s="112"/>
      <c r="S48" s="106"/>
    </row>
    <row r="49" spans="1:19" ht="15.75">
      <c r="A49" s="255">
        <f t="shared" si="11"/>
        <v>15</v>
      </c>
      <c r="B49" s="265" t="s">
        <v>252</v>
      </c>
      <c r="C49" s="262" t="s">
        <v>27</v>
      </c>
      <c r="D49" s="135">
        <v>1</v>
      </c>
      <c r="E49" s="135">
        <v>1</v>
      </c>
      <c r="F49" s="208">
        <v>1740</v>
      </c>
      <c r="G49" s="166">
        <f t="shared" si="12"/>
        <v>1740</v>
      </c>
      <c r="H49" s="249">
        <v>50</v>
      </c>
      <c r="I49" s="166">
        <f t="shared" si="13"/>
        <v>50</v>
      </c>
      <c r="J49" s="167">
        <f t="shared" si="14"/>
        <v>1790</v>
      </c>
      <c r="K49" s="169">
        <f t="shared" si="15"/>
        <v>1790</v>
      </c>
      <c r="L49" s="91"/>
      <c r="M49" s="111">
        <v>0</v>
      </c>
      <c r="N49" s="112">
        <v>0</v>
      </c>
      <c r="O49" s="9"/>
      <c r="P49" s="111" t="s">
        <v>534</v>
      </c>
      <c r="Q49" s="112"/>
      <c r="S49" s="106"/>
    </row>
    <row r="50" spans="1:19" ht="15.75">
      <c r="A50" s="255">
        <f t="shared" si="11"/>
        <v>16</v>
      </c>
      <c r="B50" s="265" t="s">
        <v>253</v>
      </c>
      <c r="C50" s="262" t="s">
        <v>258</v>
      </c>
      <c r="D50" s="135">
        <v>1</v>
      </c>
      <c r="E50" s="135">
        <v>100</v>
      </c>
      <c r="F50" s="208">
        <v>9.6</v>
      </c>
      <c r="G50" s="166">
        <f t="shared" si="12"/>
        <v>960</v>
      </c>
      <c r="H50" s="249">
        <v>3</v>
      </c>
      <c r="I50" s="166">
        <f t="shared" si="13"/>
        <v>300</v>
      </c>
      <c r="J50" s="167">
        <f t="shared" si="14"/>
        <v>1260</v>
      </c>
      <c r="K50" s="169">
        <f t="shared" si="15"/>
        <v>12.6</v>
      </c>
      <c r="L50" s="91"/>
      <c r="M50" s="111">
        <v>0</v>
      </c>
      <c r="N50" s="112">
        <v>0</v>
      </c>
      <c r="O50" s="9"/>
      <c r="P50" s="111"/>
      <c r="Q50" s="112"/>
      <c r="S50" s="106"/>
    </row>
    <row r="51" spans="1:19" ht="15.75">
      <c r="A51" s="255">
        <f t="shared" si="11"/>
        <v>17</v>
      </c>
      <c r="B51" s="265" t="s">
        <v>254</v>
      </c>
      <c r="C51" s="262" t="s">
        <v>239</v>
      </c>
      <c r="D51" s="153">
        <v>1</v>
      </c>
      <c r="E51" s="153">
        <v>40</v>
      </c>
      <c r="F51" s="208">
        <v>3.5999999999999996</v>
      </c>
      <c r="G51" s="166">
        <f t="shared" si="12"/>
        <v>144</v>
      </c>
      <c r="H51" s="249">
        <v>0</v>
      </c>
      <c r="I51" s="166">
        <f t="shared" si="13"/>
        <v>0</v>
      </c>
      <c r="J51" s="167">
        <f t="shared" si="14"/>
        <v>144</v>
      </c>
      <c r="K51" s="169">
        <f t="shared" si="15"/>
        <v>3.6</v>
      </c>
      <c r="L51" s="91"/>
      <c r="M51" s="111">
        <v>0</v>
      </c>
      <c r="N51" s="112">
        <v>0</v>
      </c>
      <c r="O51" s="9"/>
      <c r="P51" s="111"/>
      <c r="Q51" s="112"/>
      <c r="S51" s="106"/>
    </row>
    <row r="52" spans="1:19" ht="15.75">
      <c r="A52" s="255">
        <f t="shared" si="11"/>
        <v>18</v>
      </c>
      <c r="B52" s="265" t="s">
        <v>255</v>
      </c>
      <c r="C52" s="262" t="s">
        <v>27</v>
      </c>
      <c r="D52" s="153">
        <v>1</v>
      </c>
      <c r="E52" s="153">
        <v>1</v>
      </c>
      <c r="F52" s="208">
        <v>2940</v>
      </c>
      <c r="G52" s="166">
        <f t="shared" si="12"/>
        <v>2940</v>
      </c>
      <c r="H52" s="249">
        <v>150</v>
      </c>
      <c r="I52" s="166">
        <f t="shared" si="13"/>
        <v>150</v>
      </c>
      <c r="J52" s="167">
        <f t="shared" si="14"/>
        <v>3090</v>
      </c>
      <c r="K52" s="169">
        <f t="shared" si="15"/>
        <v>3090</v>
      </c>
      <c r="L52" s="91"/>
      <c r="M52" s="111">
        <v>0</v>
      </c>
      <c r="N52" s="112">
        <v>0</v>
      </c>
      <c r="O52" s="9"/>
      <c r="P52" s="111"/>
      <c r="Q52" s="112"/>
      <c r="S52" s="106"/>
    </row>
    <row r="53" spans="1:19" ht="15.75">
      <c r="A53" s="255">
        <f t="shared" si="11"/>
        <v>19</v>
      </c>
      <c r="B53" s="265" t="s">
        <v>256</v>
      </c>
      <c r="C53" s="262" t="s">
        <v>259</v>
      </c>
      <c r="D53" s="153">
        <v>1</v>
      </c>
      <c r="E53" s="153">
        <v>2</v>
      </c>
      <c r="F53" s="208">
        <v>42</v>
      </c>
      <c r="G53" s="166">
        <f t="shared" si="12"/>
        <v>84</v>
      </c>
      <c r="H53" s="249">
        <f>N53/$J$4</f>
        <v>0</v>
      </c>
      <c r="I53" s="166">
        <f t="shared" si="13"/>
        <v>0</v>
      </c>
      <c r="J53" s="167">
        <f t="shared" si="14"/>
        <v>84</v>
      </c>
      <c r="K53" s="169">
        <f t="shared" si="15"/>
        <v>42</v>
      </c>
      <c r="L53" s="91"/>
      <c r="M53" s="111">
        <v>0</v>
      </c>
      <c r="N53" s="112">
        <v>0</v>
      </c>
      <c r="O53" s="9"/>
      <c r="P53" s="111"/>
      <c r="Q53" s="112"/>
      <c r="S53" s="106"/>
    </row>
    <row r="54" spans="1:19" ht="16.2" thickBot="1">
      <c r="A54" s="266">
        <f t="shared" si="11"/>
        <v>20</v>
      </c>
      <c r="B54" s="267" t="s">
        <v>257</v>
      </c>
      <c r="C54" s="268" t="s">
        <v>259</v>
      </c>
      <c r="D54" s="170">
        <v>1</v>
      </c>
      <c r="E54" s="170">
        <v>10</v>
      </c>
      <c r="F54" s="209">
        <v>24</v>
      </c>
      <c r="G54" s="171">
        <f t="shared" si="12"/>
        <v>240</v>
      </c>
      <c r="H54" s="250">
        <f>N54/$J$4</f>
        <v>0</v>
      </c>
      <c r="I54" s="171">
        <f t="shared" si="13"/>
        <v>0</v>
      </c>
      <c r="J54" s="172">
        <f t="shared" si="14"/>
        <v>240</v>
      </c>
      <c r="K54" s="173">
        <f t="shared" si="15"/>
        <v>24</v>
      </c>
      <c r="L54" s="91"/>
      <c r="M54" s="113">
        <v>0</v>
      </c>
      <c r="N54" s="114">
        <v>0</v>
      </c>
      <c r="O54" s="9"/>
      <c r="P54" s="113"/>
      <c r="Q54" s="114"/>
      <c r="S54" s="106"/>
    </row>
    <row r="55" spans="2:17" ht="18" thickBot="1">
      <c r="B55" s="251"/>
      <c r="F55" s="34"/>
      <c r="G55" s="94">
        <f>SUM(G13:G54)</f>
        <v>188263.02810000003</v>
      </c>
      <c r="H55" s="81"/>
      <c r="I55" s="94">
        <f>SUM(I13:I54)</f>
        <v>27666</v>
      </c>
      <c r="J55" s="95"/>
      <c r="K55" s="241"/>
      <c r="M55" s="36"/>
      <c r="N55" s="36"/>
      <c r="P55" s="36"/>
      <c r="Q55" s="36"/>
    </row>
    <row r="56" spans="6:17" ht="16.2" thickBot="1">
      <c r="F56" s="37"/>
      <c r="G56" s="83" t="s">
        <v>19</v>
      </c>
      <c r="H56" s="97">
        <v>0.05</v>
      </c>
      <c r="I56" s="242"/>
      <c r="J56" s="39">
        <f>H56*G55</f>
        <v>9413.151405000002</v>
      </c>
      <c r="K56" s="241"/>
      <c r="M56" s="36"/>
      <c r="N56" s="36"/>
      <c r="P56" s="36"/>
      <c r="Q56" s="36"/>
    </row>
    <row r="57" spans="6:17" ht="16.2" thickBot="1">
      <c r="F57" s="34"/>
      <c r="G57" s="40"/>
      <c r="H57" s="81"/>
      <c r="I57" s="243"/>
      <c r="J57" s="41"/>
      <c r="K57" s="241"/>
      <c r="M57" s="36"/>
      <c r="N57" s="36"/>
      <c r="P57" s="36"/>
      <c r="Q57" s="36"/>
    </row>
    <row r="58" spans="6:17" ht="16.2" thickBot="1">
      <c r="F58" s="37"/>
      <c r="G58" s="38" t="s">
        <v>20</v>
      </c>
      <c r="H58" s="99"/>
      <c r="I58" s="242"/>
      <c r="J58" s="39">
        <f>SUM(J11:J56)</f>
        <v>225342.17950500007</v>
      </c>
      <c r="K58" s="241"/>
      <c r="M58" s="36"/>
      <c r="N58" s="36"/>
      <c r="P58" s="36"/>
      <c r="Q58" s="36"/>
    </row>
    <row r="59" spans="6:17" ht="16.2" thickBot="1">
      <c r="F59" s="42"/>
      <c r="G59" s="43"/>
      <c r="H59" s="100"/>
      <c r="I59" s="244"/>
      <c r="J59" s="44"/>
      <c r="K59" s="241"/>
      <c r="M59" s="36"/>
      <c r="N59" s="36"/>
      <c r="P59" s="36"/>
      <c r="Q59" s="36"/>
    </row>
    <row r="60" spans="6:17" ht="15.75">
      <c r="F60" s="45"/>
      <c r="G60" s="84" t="s">
        <v>21</v>
      </c>
      <c r="H60" s="101">
        <v>0.1</v>
      </c>
      <c r="I60" s="245"/>
      <c r="J60" s="47">
        <f>J58*H60</f>
        <v>22534.21795050001</v>
      </c>
      <c r="K60" s="241"/>
      <c r="M60" s="36"/>
      <c r="N60" s="36"/>
      <c r="P60" s="36"/>
      <c r="Q60" s="36"/>
    </row>
    <row r="61" spans="6:17" ht="16.2" thickBot="1">
      <c r="F61" s="48"/>
      <c r="G61" s="85" t="s">
        <v>22</v>
      </c>
      <c r="H61" s="102"/>
      <c r="I61" s="246"/>
      <c r="J61" s="50">
        <f>J58+J60</f>
        <v>247876.3974555001</v>
      </c>
      <c r="K61" s="241"/>
      <c r="M61" s="36"/>
      <c r="N61" s="36"/>
      <c r="P61" s="36"/>
      <c r="Q61" s="36"/>
    </row>
    <row r="62" spans="6:17" ht="16.2" thickBot="1">
      <c r="F62" s="51"/>
      <c r="G62" s="86"/>
      <c r="H62" s="103"/>
      <c r="I62" s="247"/>
      <c r="J62" s="53"/>
      <c r="K62" s="241"/>
      <c r="M62" s="36"/>
      <c r="N62" s="36"/>
      <c r="P62" s="36"/>
      <c r="Q62" s="36"/>
    </row>
    <row r="63" spans="6:17" ht="15.75">
      <c r="F63" s="54"/>
      <c r="G63" s="84" t="s">
        <v>23</v>
      </c>
      <c r="H63" s="101">
        <v>0.1</v>
      </c>
      <c r="I63" s="245"/>
      <c r="J63" s="47">
        <f>J61*H63</f>
        <v>24787.639745550012</v>
      </c>
      <c r="K63" s="241"/>
      <c r="M63" s="36"/>
      <c r="N63" s="36"/>
      <c r="P63" s="36"/>
      <c r="Q63" s="36"/>
    </row>
    <row r="64" spans="6:17" ht="16.2" thickBot="1">
      <c r="F64" s="48"/>
      <c r="G64" s="85" t="s">
        <v>22</v>
      </c>
      <c r="H64" s="104"/>
      <c r="I64" s="246"/>
      <c r="J64" s="50">
        <f>J61+J63</f>
        <v>272664.0372010501</v>
      </c>
      <c r="K64" s="241"/>
      <c r="M64" s="36"/>
      <c r="N64" s="36"/>
      <c r="P64" s="36"/>
      <c r="Q64" s="36"/>
    </row>
    <row r="65" spans="6:17" ht="16.2" thickBot="1">
      <c r="F65" s="51"/>
      <c r="G65" s="86"/>
      <c r="H65" s="105"/>
      <c r="I65" s="247"/>
      <c r="J65" s="53"/>
      <c r="K65" s="241"/>
      <c r="M65" s="36"/>
      <c r="N65" s="36"/>
      <c r="P65" s="36"/>
      <c r="Q65" s="36"/>
    </row>
    <row r="66" spans="6:17" ht="15.75">
      <c r="F66" s="54"/>
      <c r="G66" s="87" t="s">
        <v>24</v>
      </c>
      <c r="H66" s="101">
        <v>0.18</v>
      </c>
      <c r="I66" s="245"/>
      <c r="J66" s="55">
        <f>J64*H66</f>
        <v>49079.526696189016</v>
      </c>
      <c r="K66" s="241"/>
      <c r="M66" s="36"/>
      <c r="N66" s="36"/>
      <c r="P66" s="36"/>
      <c r="Q66" s="36"/>
    </row>
    <row r="67" spans="6:17" ht="16.2" thickBot="1">
      <c r="F67" s="48"/>
      <c r="G67" s="88" t="s">
        <v>25</v>
      </c>
      <c r="H67" s="102" t="s">
        <v>9</v>
      </c>
      <c r="I67" s="248"/>
      <c r="J67" s="58">
        <f>J64+J66</f>
        <v>321743.5638972391</v>
      </c>
      <c r="K67" s="241"/>
      <c r="M67" s="36"/>
      <c r="N67" s="36"/>
      <c r="P67" s="36"/>
      <c r="Q67" s="36"/>
    </row>
    <row r="68" spans="13:17" ht="15.75"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</sheetData>
  <sheetProtection sheet="1" objects="1" scenarios="1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2"/>
  <sheetViews>
    <sheetView showGridLines="0" zoomScale="80" zoomScaleNormal="80" workbookViewId="0" topLeftCell="A1">
      <pane ySplit="10" topLeftCell="A47" activePane="bottomLeft" state="frozen"/>
      <selection pane="topLeft" activeCell="A292" sqref="A292:IV292"/>
      <selection pane="bottomLeft" activeCell="S12" sqref="S12"/>
    </sheetView>
  </sheetViews>
  <sheetFormatPr defaultColWidth="9.00390625" defaultRowHeight="15.75"/>
  <cols>
    <col min="1" max="1" width="5.25390625" style="15" customWidth="1"/>
    <col min="2" max="2" width="52.375" style="98" customWidth="1"/>
    <col min="3" max="3" width="9.375" style="15" customWidth="1"/>
    <col min="4" max="4" width="7.25390625" style="15" customWidth="1"/>
    <col min="5" max="5" width="10.625" style="15" customWidth="1"/>
    <col min="6" max="6" width="9.125" style="15" customWidth="1"/>
    <col min="7" max="7" width="16.125" style="15" customWidth="1"/>
    <col min="8" max="8" width="15.00390625" style="15" customWidth="1"/>
    <col min="9" max="9" width="17.50390625" style="15" customWidth="1"/>
    <col min="10" max="10" width="14.875" style="15" customWidth="1"/>
    <col min="11" max="11" width="11.25390625" style="96" customWidth="1"/>
    <col min="12" max="12" width="3.625" style="96" customWidth="1"/>
    <col min="13" max="13" width="10.625" style="15" customWidth="1"/>
    <col min="14" max="14" width="10.25390625" style="15" customWidth="1"/>
    <col min="15" max="15" width="7.375" style="15" customWidth="1"/>
    <col min="16" max="17" width="13.25390625" style="15" customWidth="1"/>
    <col min="18" max="18" width="6.625" style="15" customWidth="1"/>
    <col min="19" max="16384" width="9.0039062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89"/>
      <c r="L1" s="89"/>
      <c r="M1" s="14"/>
      <c r="N1" s="14"/>
      <c r="P1" s="14"/>
      <c r="Q1" s="14"/>
    </row>
    <row r="2" spans="1:17" ht="18" thickBot="1">
      <c r="A2" s="390" t="s">
        <v>292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90"/>
      <c r="L2" s="90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90"/>
      <c r="L3" s="90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206">
        <f>J135</f>
        <v>0</v>
      </c>
      <c r="I4" s="207">
        <f>H4*J4</f>
        <v>0</v>
      </c>
      <c r="J4" s="78">
        <f>TOTAL!C7</f>
        <v>1</v>
      </c>
      <c r="K4" s="90"/>
      <c r="L4" s="90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90"/>
      <c r="L5" s="90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91"/>
      <c r="L6" s="91"/>
      <c r="M6" s="29"/>
      <c r="N6" s="29"/>
      <c r="P6" s="29"/>
      <c r="Q6" s="29"/>
    </row>
    <row r="7" spans="1:17" ht="16.2" customHeight="1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282</v>
      </c>
      <c r="N7" s="403" t="s">
        <v>283</v>
      </c>
      <c r="O7" s="30"/>
      <c r="P7" s="409" t="s">
        <v>286</v>
      </c>
      <c r="Q7" s="403" t="s">
        <v>287</v>
      </c>
    </row>
    <row r="8" spans="1:17" ht="15.75">
      <c r="A8" s="384"/>
      <c r="B8" s="386"/>
      <c r="C8" s="415"/>
      <c r="D8" s="128" t="s">
        <v>275</v>
      </c>
      <c r="E8" s="129" t="s">
        <v>276</v>
      </c>
      <c r="F8" s="128" t="s">
        <v>278</v>
      </c>
      <c r="G8" s="129" t="s">
        <v>276</v>
      </c>
      <c r="H8" s="128" t="s">
        <v>278</v>
      </c>
      <c r="I8" s="129" t="s">
        <v>276</v>
      </c>
      <c r="J8" s="413"/>
      <c r="K8" s="414"/>
      <c r="L8" s="79"/>
      <c r="M8" s="410"/>
      <c r="N8" s="404"/>
      <c r="O8" s="30"/>
      <c r="P8" s="410"/>
      <c r="Q8" s="404"/>
    </row>
    <row r="9" spans="1:17" ht="19.5" customHeight="1">
      <c r="A9" s="140" t="s">
        <v>0</v>
      </c>
      <c r="B9" s="131" t="s">
        <v>240</v>
      </c>
      <c r="C9" s="130" t="s">
        <v>1</v>
      </c>
      <c r="D9" s="130" t="s">
        <v>2</v>
      </c>
      <c r="E9" s="130" t="s">
        <v>10</v>
      </c>
      <c r="F9" s="130" t="s">
        <v>3</v>
      </c>
      <c r="G9" s="130" t="s">
        <v>4</v>
      </c>
      <c r="H9" s="130" t="s">
        <v>5</v>
      </c>
      <c r="I9" s="130" t="s">
        <v>6</v>
      </c>
      <c r="J9" s="130" t="s">
        <v>7</v>
      </c>
      <c r="K9" s="14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9.5" customHeight="1">
      <c r="A10" s="252"/>
      <c r="B10" s="219"/>
      <c r="C10" s="220"/>
      <c r="D10" s="219"/>
      <c r="E10" s="219"/>
      <c r="F10" s="219"/>
      <c r="G10" s="219"/>
      <c r="H10" s="219"/>
      <c r="I10" s="219"/>
      <c r="J10" s="219"/>
      <c r="K10" s="253"/>
      <c r="L10" s="79"/>
      <c r="M10" s="222"/>
      <c r="N10" s="223"/>
      <c r="O10" s="30"/>
      <c r="P10" s="222"/>
      <c r="Q10" s="223"/>
    </row>
    <row r="11" spans="1:17" s="92" customFormat="1" ht="23.25" customHeight="1">
      <c r="A11" s="416" t="s">
        <v>75</v>
      </c>
      <c r="B11" s="417"/>
      <c r="C11" s="417"/>
      <c r="D11" s="224"/>
      <c r="E11" s="224"/>
      <c r="F11" s="224"/>
      <c r="G11" s="224"/>
      <c r="H11" s="224"/>
      <c r="I11" s="224"/>
      <c r="J11" s="224"/>
      <c r="K11" s="270"/>
      <c r="L11" s="261"/>
      <c r="M11" s="226"/>
      <c r="N11" s="227"/>
      <c r="O11" s="228"/>
      <c r="P11" s="226"/>
      <c r="Q11" s="227"/>
    </row>
    <row r="12" spans="1:17" ht="15.75">
      <c r="A12" s="255">
        <v>1</v>
      </c>
      <c r="B12" s="271" t="s">
        <v>32</v>
      </c>
      <c r="C12" s="272" t="s">
        <v>26</v>
      </c>
      <c r="D12" s="153">
        <v>1</v>
      </c>
      <c r="E12" s="153">
        <v>101.2</v>
      </c>
      <c r="F12" s="208">
        <v>4.95</v>
      </c>
      <c r="G12" s="205">
        <f aca="true" t="shared" si="0" ref="G12:G54">F12*E12</f>
        <v>500.94000000000005</v>
      </c>
      <c r="H12" s="135">
        <v>4.8</v>
      </c>
      <c r="I12" s="205">
        <f aca="true" t="shared" si="1" ref="I12:I54">H12*E12</f>
        <v>485.76</v>
      </c>
      <c r="J12" s="139">
        <f aca="true" t="shared" si="2" ref="J12:J54">G12+I12</f>
        <v>986.7</v>
      </c>
      <c r="K12" s="168">
        <f aca="true" t="shared" si="3" ref="K12:K54">J12/E12</f>
        <v>9.75</v>
      </c>
      <c r="L12" s="9"/>
      <c r="M12" s="111">
        <v>0</v>
      </c>
      <c r="N12" s="112">
        <v>0</v>
      </c>
      <c r="O12" s="9"/>
      <c r="P12" s="111"/>
      <c r="Q12" s="112"/>
    </row>
    <row r="13" spans="1:17" ht="15.75">
      <c r="A13" s="255">
        <f aca="true" t="shared" si="4" ref="A13:A29">A12+1</f>
        <v>2</v>
      </c>
      <c r="B13" s="271" t="s">
        <v>33</v>
      </c>
      <c r="C13" s="272" t="s">
        <v>26</v>
      </c>
      <c r="D13" s="153">
        <v>1</v>
      </c>
      <c r="E13" s="153">
        <v>16.5</v>
      </c>
      <c r="F13" s="208">
        <v>3.5</v>
      </c>
      <c r="G13" s="205">
        <f t="shared" si="0"/>
        <v>57.75</v>
      </c>
      <c r="H13" s="135">
        <v>4.8</v>
      </c>
      <c r="I13" s="205">
        <f t="shared" si="1"/>
        <v>79.2</v>
      </c>
      <c r="J13" s="139">
        <f t="shared" si="2"/>
        <v>136.95</v>
      </c>
      <c r="K13" s="168">
        <f t="shared" si="3"/>
        <v>8.299999999999999</v>
      </c>
      <c r="L13" s="9"/>
      <c r="M13" s="111">
        <v>0</v>
      </c>
      <c r="N13" s="112">
        <v>0</v>
      </c>
      <c r="O13" s="9"/>
      <c r="P13" s="111"/>
      <c r="Q13" s="112"/>
    </row>
    <row r="14" spans="1:17" ht="15.75">
      <c r="A14" s="255">
        <f t="shared" si="4"/>
        <v>3</v>
      </c>
      <c r="B14" s="271" t="s">
        <v>34</v>
      </c>
      <c r="C14" s="272" t="s">
        <v>26</v>
      </c>
      <c r="D14" s="153">
        <v>1</v>
      </c>
      <c r="E14" s="153">
        <v>79.2</v>
      </c>
      <c r="F14" s="208">
        <v>2.1</v>
      </c>
      <c r="G14" s="205">
        <f t="shared" si="0"/>
        <v>166.32000000000002</v>
      </c>
      <c r="H14" s="135">
        <v>3.24</v>
      </c>
      <c r="I14" s="205">
        <f t="shared" si="1"/>
        <v>256.608</v>
      </c>
      <c r="J14" s="139">
        <f t="shared" si="2"/>
        <v>422.928</v>
      </c>
      <c r="K14" s="168">
        <f t="shared" si="3"/>
        <v>5.34</v>
      </c>
      <c r="L14" s="9"/>
      <c r="M14" s="111">
        <v>0</v>
      </c>
      <c r="N14" s="112">
        <v>0</v>
      </c>
      <c r="O14" s="9"/>
      <c r="P14" s="111"/>
      <c r="Q14" s="112"/>
    </row>
    <row r="15" spans="1:17" ht="15.75">
      <c r="A15" s="255">
        <f t="shared" si="4"/>
        <v>4</v>
      </c>
      <c r="B15" s="271" t="s">
        <v>35</v>
      </c>
      <c r="C15" s="272" t="s">
        <v>26</v>
      </c>
      <c r="D15" s="153">
        <v>1</v>
      </c>
      <c r="E15" s="153">
        <v>61.60000000000001</v>
      </c>
      <c r="F15" s="208">
        <v>1.3</v>
      </c>
      <c r="G15" s="205">
        <f t="shared" si="0"/>
        <v>80.08000000000001</v>
      </c>
      <c r="H15" s="135">
        <v>3.24</v>
      </c>
      <c r="I15" s="205">
        <f t="shared" si="1"/>
        <v>199.58400000000003</v>
      </c>
      <c r="J15" s="139">
        <f t="shared" si="2"/>
        <v>279.66400000000004</v>
      </c>
      <c r="K15" s="168">
        <f t="shared" si="3"/>
        <v>4.54</v>
      </c>
      <c r="L15" s="9"/>
      <c r="M15" s="111">
        <v>0</v>
      </c>
      <c r="N15" s="112">
        <v>0</v>
      </c>
      <c r="O15" s="9"/>
      <c r="P15" s="111"/>
      <c r="Q15" s="112"/>
    </row>
    <row r="16" spans="1:17" ht="15.75">
      <c r="A16" s="255">
        <f t="shared" si="4"/>
        <v>5</v>
      </c>
      <c r="B16" s="271" t="s">
        <v>36</v>
      </c>
      <c r="C16" s="272" t="s">
        <v>26</v>
      </c>
      <c r="D16" s="153">
        <v>1</v>
      </c>
      <c r="E16" s="153">
        <v>104.50000000000001</v>
      </c>
      <c r="F16" s="208">
        <v>0.7</v>
      </c>
      <c r="G16" s="205">
        <f t="shared" si="0"/>
        <v>73.15</v>
      </c>
      <c r="H16" s="135">
        <v>3.24</v>
      </c>
      <c r="I16" s="205">
        <f t="shared" si="1"/>
        <v>338.58000000000004</v>
      </c>
      <c r="J16" s="139">
        <f t="shared" si="2"/>
        <v>411.73</v>
      </c>
      <c r="K16" s="168">
        <f t="shared" si="3"/>
        <v>3.9399999999999995</v>
      </c>
      <c r="L16" s="9"/>
      <c r="M16" s="111">
        <v>0</v>
      </c>
      <c r="N16" s="112">
        <v>0</v>
      </c>
      <c r="O16" s="9"/>
      <c r="P16" s="111"/>
      <c r="Q16" s="112"/>
    </row>
    <row r="17" spans="1:17" ht="15.75">
      <c r="A17" s="255">
        <f t="shared" si="4"/>
        <v>6</v>
      </c>
      <c r="B17" s="271" t="s">
        <v>37</v>
      </c>
      <c r="C17" s="272" t="s">
        <v>26</v>
      </c>
      <c r="D17" s="153">
        <v>1</v>
      </c>
      <c r="E17" s="153">
        <v>259.6</v>
      </c>
      <c r="F17" s="208">
        <v>0.45</v>
      </c>
      <c r="G17" s="205">
        <f t="shared" si="0"/>
        <v>116.82000000000001</v>
      </c>
      <c r="H17" s="135">
        <v>3.24</v>
      </c>
      <c r="I17" s="205">
        <f t="shared" si="1"/>
        <v>841.1040000000002</v>
      </c>
      <c r="J17" s="139">
        <f t="shared" si="2"/>
        <v>957.9240000000002</v>
      </c>
      <c r="K17" s="168">
        <f t="shared" si="3"/>
        <v>3.6900000000000004</v>
      </c>
      <c r="L17" s="9"/>
      <c r="M17" s="111">
        <v>0</v>
      </c>
      <c r="N17" s="112">
        <v>0</v>
      </c>
      <c r="O17" s="9"/>
      <c r="P17" s="111"/>
      <c r="Q17" s="112"/>
    </row>
    <row r="18" spans="1:17" ht="15.75">
      <c r="A18" s="255">
        <f t="shared" si="4"/>
        <v>7</v>
      </c>
      <c r="B18" s="271" t="s">
        <v>38</v>
      </c>
      <c r="C18" s="272" t="s">
        <v>26</v>
      </c>
      <c r="D18" s="153">
        <v>1</v>
      </c>
      <c r="E18" s="153">
        <v>41.800000000000004</v>
      </c>
      <c r="F18" s="208">
        <v>4.5</v>
      </c>
      <c r="G18" s="205">
        <f>F18*E18</f>
        <v>188.10000000000002</v>
      </c>
      <c r="H18" s="135">
        <v>4.8</v>
      </c>
      <c r="I18" s="205">
        <f>H18*E18</f>
        <v>200.64000000000001</v>
      </c>
      <c r="J18" s="139">
        <f>G18+I18</f>
        <v>388.74</v>
      </c>
      <c r="K18" s="168">
        <f>J18/E18</f>
        <v>9.299999999999999</v>
      </c>
      <c r="L18" s="9"/>
      <c r="M18" s="111">
        <v>0</v>
      </c>
      <c r="N18" s="112">
        <v>0</v>
      </c>
      <c r="O18" s="9"/>
      <c r="P18" s="111"/>
      <c r="Q18" s="112"/>
    </row>
    <row r="19" spans="1:17" ht="15.75">
      <c r="A19" s="255">
        <f t="shared" si="4"/>
        <v>8</v>
      </c>
      <c r="B19" s="271" t="s">
        <v>39</v>
      </c>
      <c r="C19" s="272" t="s">
        <v>26</v>
      </c>
      <c r="D19" s="153">
        <v>1</v>
      </c>
      <c r="E19" s="153">
        <v>60.50000000000001</v>
      </c>
      <c r="F19" s="208">
        <v>1.97</v>
      </c>
      <c r="G19" s="205">
        <f>F19*E19</f>
        <v>119.18500000000002</v>
      </c>
      <c r="H19" s="135">
        <v>3.24</v>
      </c>
      <c r="I19" s="205">
        <f>H19*E19</f>
        <v>196.02000000000004</v>
      </c>
      <c r="J19" s="139">
        <f>G19+I19</f>
        <v>315.20500000000004</v>
      </c>
      <c r="K19" s="168">
        <f>J19/E19</f>
        <v>5.21</v>
      </c>
      <c r="L19" s="9"/>
      <c r="M19" s="111">
        <v>0</v>
      </c>
      <c r="N19" s="112">
        <v>0</v>
      </c>
      <c r="O19" s="9"/>
      <c r="P19" s="111"/>
      <c r="Q19" s="112"/>
    </row>
    <row r="20" spans="1:17" ht="15.75">
      <c r="A20" s="255">
        <f t="shared" si="4"/>
        <v>9</v>
      </c>
      <c r="B20" s="271" t="s">
        <v>40</v>
      </c>
      <c r="C20" s="272" t="s">
        <v>26</v>
      </c>
      <c r="D20" s="153">
        <v>1</v>
      </c>
      <c r="E20" s="153">
        <v>94.60000000000001</v>
      </c>
      <c r="F20" s="208">
        <v>1.11</v>
      </c>
      <c r="G20" s="205">
        <f t="shared" si="0"/>
        <v>105.00600000000001</v>
      </c>
      <c r="H20" s="135">
        <v>3.24</v>
      </c>
      <c r="I20" s="205">
        <f t="shared" si="1"/>
        <v>306.5040000000001</v>
      </c>
      <c r="J20" s="139">
        <f t="shared" si="2"/>
        <v>411.5100000000001</v>
      </c>
      <c r="K20" s="168">
        <f t="shared" si="3"/>
        <v>4.3500000000000005</v>
      </c>
      <c r="L20" s="9"/>
      <c r="M20" s="111">
        <v>0</v>
      </c>
      <c r="N20" s="112">
        <v>0</v>
      </c>
      <c r="O20" s="9"/>
      <c r="P20" s="111"/>
      <c r="Q20" s="112"/>
    </row>
    <row r="21" spans="1:17" ht="15.75">
      <c r="A21" s="255">
        <f t="shared" si="4"/>
        <v>10</v>
      </c>
      <c r="B21" s="271" t="s">
        <v>41</v>
      </c>
      <c r="C21" s="272" t="s">
        <v>26</v>
      </c>
      <c r="D21" s="153">
        <v>1</v>
      </c>
      <c r="E21" s="153">
        <v>106.7</v>
      </c>
      <c r="F21" s="208">
        <v>1</v>
      </c>
      <c r="G21" s="205">
        <f t="shared" si="0"/>
        <v>106.7</v>
      </c>
      <c r="H21" s="135">
        <v>3.24</v>
      </c>
      <c r="I21" s="205">
        <f t="shared" si="1"/>
        <v>345.708</v>
      </c>
      <c r="J21" s="139">
        <f t="shared" si="2"/>
        <v>452.408</v>
      </c>
      <c r="K21" s="168">
        <f t="shared" si="3"/>
        <v>4.24</v>
      </c>
      <c r="L21" s="9"/>
      <c r="M21" s="111">
        <v>0</v>
      </c>
      <c r="N21" s="112">
        <v>0</v>
      </c>
      <c r="O21" s="9"/>
      <c r="P21" s="111"/>
      <c r="Q21" s="112"/>
    </row>
    <row r="22" spans="1:17" ht="15.75">
      <c r="A22" s="255">
        <f t="shared" si="4"/>
        <v>11</v>
      </c>
      <c r="B22" s="271" t="s">
        <v>42</v>
      </c>
      <c r="C22" s="272" t="s">
        <v>26</v>
      </c>
      <c r="D22" s="153">
        <v>1</v>
      </c>
      <c r="E22" s="153">
        <v>572</v>
      </c>
      <c r="F22" s="208">
        <v>0.8</v>
      </c>
      <c r="G22" s="205">
        <f t="shared" si="0"/>
        <v>457.6</v>
      </c>
      <c r="H22" s="135">
        <v>3.24</v>
      </c>
      <c r="I22" s="205">
        <f t="shared" si="1"/>
        <v>1853.2800000000002</v>
      </c>
      <c r="J22" s="139">
        <f t="shared" si="2"/>
        <v>2310.88</v>
      </c>
      <c r="K22" s="168">
        <f t="shared" si="3"/>
        <v>4.04</v>
      </c>
      <c r="L22" s="9"/>
      <c r="M22" s="111">
        <v>0</v>
      </c>
      <c r="N22" s="112">
        <v>0</v>
      </c>
      <c r="O22" s="9"/>
      <c r="P22" s="111"/>
      <c r="Q22" s="112"/>
    </row>
    <row r="23" spans="1:17" ht="15.75">
      <c r="A23" s="255">
        <f t="shared" si="4"/>
        <v>12</v>
      </c>
      <c r="B23" s="271" t="s">
        <v>43</v>
      </c>
      <c r="C23" s="272" t="s">
        <v>26</v>
      </c>
      <c r="D23" s="153">
        <v>1</v>
      </c>
      <c r="E23" s="153">
        <v>38</v>
      </c>
      <c r="F23" s="208">
        <v>1.2</v>
      </c>
      <c r="G23" s="205">
        <f t="shared" si="0"/>
        <v>45.6</v>
      </c>
      <c r="H23" s="135">
        <v>1.44</v>
      </c>
      <c r="I23" s="205">
        <f t="shared" si="1"/>
        <v>54.72</v>
      </c>
      <c r="J23" s="139">
        <f t="shared" si="2"/>
        <v>100.32</v>
      </c>
      <c r="K23" s="168">
        <f t="shared" si="3"/>
        <v>2.6399999999999997</v>
      </c>
      <c r="L23" s="9"/>
      <c r="M23" s="111">
        <v>0</v>
      </c>
      <c r="N23" s="112">
        <v>0</v>
      </c>
      <c r="O23" s="9"/>
      <c r="P23" s="111"/>
      <c r="Q23" s="112"/>
    </row>
    <row r="24" spans="1:17" ht="15.75">
      <c r="A24" s="255">
        <f t="shared" si="4"/>
        <v>13</v>
      </c>
      <c r="B24" s="271" t="s">
        <v>44</v>
      </c>
      <c r="C24" s="272" t="s">
        <v>26</v>
      </c>
      <c r="D24" s="153">
        <v>1</v>
      </c>
      <c r="E24" s="153">
        <v>55</v>
      </c>
      <c r="F24" s="208">
        <v>1</v>
      </c>
      <c r="G24" s="205">
        <f t="shared" si="0"/>
        <v>55</v>
      </c>
      <c r="H24" s="135">
        <v>1.44</v>
      </c>
      <c r="I24" s="205">
        <f t="shared" si="1"/>
        <v>79.2</v>
      </c>
      <c r="J24" s="139">
        <f t="shared" si="2"/>
        <v>134.2</v>
      </c>
      <c r="K24" s="168">
        <f t="shared" si="3"/>
        <v>2.44</v>
      </c>
      <c r="L24" s="9"/>
      <c r="M24" s="111">
        <v>0</v>
      </c>
      <c r="N24" s="112">
        <v>0</v>
      </c>
      <c r="O24" s="9"/>
      <c r="P24" s="111"/>
      <c r="Q24" s="112"/>
    </row>
    <row r="25" spans="1:17" ht="15.75">
      <c r="A25" s="255">
        <f t="shared" si="4"/>
        <v>14</v>
      </c>
      <c r="B25" s="271" t="s">
        <v>45</v>
      </c>
      <c r="C25" s="272" t="s">
        <v>26</v>
      </c>
      <c r="D25" s="153">
        <v>1</v>
      </c>
      <c r="E25" s="153">
        <v>96</v>
      </c>
      <c r="F25" s="208">
        <v>1</v>
      </c>
      <c r="G25" s="205">
        <f t="shared" si="0"/>
        <v>96</v>
      </c>
      <c r="H25" s="135">
        <v>1.44</v>
      </c>
      <c r="I25" s="205">
        <f t="shared" si="1"/>
        <v>138.24</v>
      </c>
      <c r="J25" s="139">
        <f t="shared" si="2"/>
        <v>234.24</v>
      </c>
      <c r="K25" s="168">
        <f t="shared" si="3"/>
        <v>2.44</v>
      </c>
      <c r="L25" s="9"/>
      <c r="M25" s="111">
        <v>0</v>
      </c>
      <c r="N25" s="112">
        <v>0</v>
      </c>
      <c r="O25" s="9"/>
      <c r="P25" s="111"/>
      <c r="Q25" s="112"/>
    </row>
    <row r="26" spans="1:17" ht="15.75">
      <c r="A26" s="255">
        <f t="shared" si="4"/>
        <v>15</v>
      </c>
      <c r="B26" s="271" t="s">
        <v>46</v>
      </c>
      <c r="C26" s="272" t="s">
        <v>26</v>
      </c>
      <c r="D26" s="153">
        <v>1</v>
      </c>
      <c r="E26" s="153">
        <v>97</v>
      </c>
      <c r="F26" s="208">
        <v>1</v>
      </c>
      <c r="G26" s="205">
        <f t="shared" si="0"/>
        <v>97</v>
      </c>
      <c r="H26" s="135">
        <v>1.44</v>
      </c>
      <c r="I26" s="205">
        <f t="shared" si="1"/>
        <v>139.68</v>
      </c>
      <c r="J26" s="139">
        <f t="shared" si="2"/>
        <v>236.68</v>
      </c>
      <c r="K26" s="168">
        <f t="shared" si="3"/>
        <v>2.44</v>
      </c>
      <c r="L26" s="9"/>
      <c r="M26" s="111">
        <v>0</v>
      </c>
      <c r="N26" s="112">
        <v>0</v>
      </c>
      <c r="O26" s="9"/>
      <c r="P26" s="111"/>
      <c r="Q26" s="112"/>
    </row>
    <row r="27" spans="1:17" ht="15.75">
      <c r="A27" s="255">
        <f t="shared" si="4"/>
        <v>16</v>
      </c>
      <c r="B27" s="271" t="s">
        <v>47</v>
      </c>
      <c r="C27" s="272" t="s">
        <v>26</v>
      </c>
      <c r="D27" s="153">
        <v>1</v>
      </c>
      <c r="E27" s="153">
        <v>520</v>
      </c>
      <c r="F27" s="217">
        <v>0.5</v>
      </c>
      <c r="G27" s="205">
        <f>F27*E27</f>
        <v>260</v>
      </c>
      <c r="H27" s="135">
        <v>1.44</v>
      </c>
      <c r="I27" s="205">
        <f>H27*E27</f>
        <v>748.8</v>
      </c>
      <c r="J27" s="139">
        <f>G27+I27</f>
        <v>1008.8</v>
      </c>
      <c r="K27" s="168">
        <f>J27/E27</f>
        <v>1.94</v>
      </c>
      <c r="L27" s="9"/>
      <c r="M27" s="111">
        <v>0</v>
      </c>
      <c r="N27" s="112">
        <v>0</v>
      </c>
      <c r="O27" s="9"/>
      <c r="P27" s="111"/>
      <c r="Q27" s="112"/>
    </row>
    <row r="28" spans="1:17" ht="15.75">
      <c r="A28" s="255">
        <f t="shared" si="4"/>
        <v>17</v>
      </c>
      <c r="B28" s="271" t="s">
        <v>48</v>
      </c>
      <c r="C28" s="272" t="s">
        <v>15</v>
      </c>
      <c r="D28" s="153">
        <v>1</v>
      </c>
      <c r="E28" s="153">
        <v>12</v>
      </c>
      <c r="F28" s="208">
        <v>30</v>
      </c>
      <c r="G28" s="205">
        <f t="shared" si="0"/>
        <v>360</v>
      </c>
      <c r="H28" s="135">
        <v>0</v>
      </c>
      <c r="I28" s="205">
        <f t="shared" si="1"/>
        <v>0</v>
      </c>
      <c r="J28" s="139">
        <f t="shared" si="2"/>
        <v>360</v>
      </c>
      <c r="K28" s="168">
        <f t="shared" si="3"/>
        <v>30</v>
      </c>
      <c r="L28" s="9"/>
      <c r="M28" s="111">
        <v>0</v>
      </c>
      <c r="N28" s="112">
        <v>0</v>
      </c>
      <c r="O28" s="9"/>
      <c r="P28" s="111"/>
      <c r="Q28" s="112"/>
    </row>
    <row r="29" spans="1:17" ht="15.75">
      <c r="A29" s="255">
        <f t="shared" si="4"/>
        <v>18</v>
      </c>
      <c r="B29" s="271" t="s">
        <v>49</v>
      </c>
      <c r="C29" s="272" t="s">
        <v>15</v>
      </c>
      <c r="D29" s="153">
        <v>1</v>
      </c>
      <c r="E29" s="153">
        <v>26</v>
      </c>
      <c r="F29" s="208">
        <v>23</v>
      </c>
      <c r="G29" s="205">
        <f t="shared" si="0"/>
        <v>598</v>
      </c>
      <c r="H29" s="135">
        <v>0</v>
      </c>
      <c r="I29" s="205">
        <f t="shared" si="1"/>
        <v>0</v>
      </c>
      <c r="J29" s="139">
        <f t="shared" si="2"/>
        <v>598</v>
      </c>
      <c r="K29" s="168">
        <f t="shared" si="3"/>
        <v>23</v>
      </c>
      <c r="L29" s="9"/>
      <c r="M29" s="111">
        <v>0</v>
      </c>
      <c r="N29" s="112">
        <v>0</v>
      </c>
      <c r="O29" s="9"/>
      <c r="P29" s="111"/>
      <c r="Q29" s="112"/>
    </row>
    <row r="30" spans="1:17" ht="15.75">
      <c r="A30" s="255">
        <f aca="true" t="shared" si="5" ref="A30:A37">A29+1</f>
        <v>19</v>
      </c>
      <c r="B30" s="271" t="s">
        <v>50</v>
      </c>
      <c r="C30" s="272" t="s">
        <v>15</v>
      </c>
      <c r="D30" s="153">
        <v>1</v>
      </c>
      <c r="E30" s="153">
        <v>4</v>
      </c>
      <c r="F30" s="208">
        <v>18</v>
      </c>
      <c r="G30" s="205">
        <f t="shared" si="0"/>
        <v>72</v>
      </c>
      <c r="H30" s="135">
        <v>0</v>
      </c>
      <c r="I30" s="205">
        <f t="shared" si="1"/>
        <v>0</v>
      </c>
      <c r="J30" s="139">
        <f t="shared" si="2"/>
        <v>72</v>
      </c>
      <c r="K30" s="168">
        <f t="shared" si="3"/>
        <v>18</v>
      </c>
      <c r="L30" s="9"/>
      <c r="M30" s="111">
        <v>0</v>
      </c>
      <c r="N30" s="112">
        <v>0</v>
      </c>
      <c r="O30" s="9"/>
      <c r="P30" s="111"/>
      <c r="Q30" s="112"/>
    </row>
    <row r="31" spans="1:17" ht="15.75">
      <c r="A31" s="255">
        <f t="shared" si="5"/>
        <v>20</v>
      </c>
      <c r="B31" s="271" t="s">
        <v>51</v>
      </c>
      <c r="C31" s="272" t="s">
        <v>15</v>
      </c>
      <c r="D31" s="153">
        <v>1</v>
      </c>
      <c r="E31" s="153">
        <v>15</v>
      </c>
      <c r="F31" s="208">
        <v>11</v>
      </c>
      <c r="G31" s="205">
        <f t="shared" si="0"/>
        <v>165</v>
      </c>
      <c r="H31" s="135">
        <v>0</v>
      </c>
      <c r="I31" s="205">
        <f t="shared" si="1"/>
        <v>0</v>
      </c>
      <c r="J31" s="139">
        <f t="shared" si="2"/>
        <v>165</v>
      </c>
      <c r="K31" s="168">
        <f t="shared" si="3"/>
        <v>11</v>
      </c>
      <c r="L31" s="9"/>
      <c r="M31" s="111">
        <v>0</v>
      </c>
      <c r="N31" s="112">
        <v>0</v>
      </c>
      <c r="O31" s="9"/>
      <c r="P31" s="111"/>
      <c r="Q31" s="112"/>
    </row>
    <row r="32" spans="1:17" ht="15.75">
      <c r="A32" s="255">
        <f t="shared" si="5"/>
        <v>21</v>
      </c>
      <c r="B32" s="271" t="s">
        <v>52</v>
      </c>
      <c r="C32" s="272" t="s">
        <v>15</v>
      </c>
      <c r="D32" s="153">
        <v>1</v>
      </c>
      <c r="E32" s="153">
        <v>12</v>
      </c>
      <c r="F32" s="208">
        <v>5</v>
      </c>
      <c r="G32" s="205">
        <f t="shared" si="0"/>
        <v>60</v>
      </c>
      <c r="H32" s="135">
        <v>0</v>
      </c>
      <c r="I32" s="205">
        <f t="shared" si="1"/>
        <v>0</v>
      </c>
      <c r="J32" s="139">
        <f t="shared" si="2"/>
        <v>60</v>
      </c>
      <c r="K32" s="168">
        <f t="shared" si="3"/>
        <v>5</v>
      </c>
      <c r="L32" s="9"/>
      <c r="M32" s="111">
        <v>0</v>
      </c>
      <c r="N32" s="112">
        <v>0</v>
      </c>
      <c r="O32" s="9"/>
      <c r="P32" s="111"/>
      <c r="Q32" s="112"/>
    </row>
    <row r="33" spans="1:17" ht="15.75">
      <c r="A33" s="255">
        <f t="shared" si="5"/>
        <v>22</v>
      </c>
      <c r="B33" s="271" t="s">
        <v>53</v>
      </c>
      <c r="C33" s="272" t="s">
        <v>15</v>
      </c>
      <c r="D33" s="153">
        <v>1</v>
      </c>
      <c r="E33" s="153">
        <v>18</v>
      </c>
      <c r="F33" s="208">
        <v>2.5</v>
      </c>
      <c r="G33" s="205">
        <f t="shared" si="0"/>
        <v>45</v>
      </c>
      <c r="H33" s="135">
        <v>0</v>
      </c>
      <c r="I33" s="205">
        <f t="shared" si="1"/>
        <v>0</v>
      </c>
      <c r="J33" s="139">
        <f t="shared" si="2"/>
        <v>45</v>
      </c>
      <c r="K33" s="168">
        <f t="shared" si="3"/>
        <v>2.5</v>
      </c>
      <c r="L33" s="9"/>
      <c r="M33" s="111">
        <v>0</v>
      </c>
      <c r="N33" s="112">
        <v>0</v>
      </c>
      <c r="O33" s="9"/>
      <c r="P33" s="111"/>
      <c r="Q33" s="112"/>
    </row>
    <row r="34" spans="1:17" ht="15.75">
      <c r="A34" s="255">
        <f t="shared" si="5"/>
        <v>23</v>
      </c>
      <c r="B34" s="271" t="s">
        <v>54</v>
      </c>
      <c r="C34" s="272" t="s">
        <v>15</v>
      </c>
      <c r="D34" s="153">
        <v>1</v>
      </c>
      <c r="E34" s="153">
        <v>6</v>
      </c>
      <c r="F34" s="208">
        <v>30</v>
      </c>
      <c r="G34" s="205">
        <f t="shared" si="0"/>
        <v>180</v>
      </c>
      <c r="H34" s="135">
        <v>0</v>
      </c>
      <c r="I34" s="205">
        <f t="shared" si="1"/>
        <v>0</v>
      </c>
      <c r="J34" s="139">
        <f t="shared" si="2"/>
        <v>180</v>
      </c>
      <c r="K34" s="168">
        <f t="shared" si="3"/>
        <v>30</v>
      </c>
      <c r="L34" s="9"/>
      <c r="M34" s="111">
        <v>0</v>
      </c>
      <c r="N34" s="112">
        <v>0</v>
      </c>
      <c r="O34" s="9"/>
      <c r="P34" s="111"/>
      <c r="Q34" s="112"/>
    </row>
    <row r="35" spans="1:17" ht="15.75">
      <c r="A35" s="255">
        <f t="shared" si="5"/>
        <v>24</v>
      </c>
      <c r="B35" s="271" t="s">
        <v>55</v>
      </c>
      <c r="C35" s="272" t="s">
        <v>15</v>
      </c>
      <c r="D35" s="153">
        <v>1</v>
      </c>
      <c r="E35" s="153">
        <v>1</v>
      </c>
      <c r="F35" s="208">
        <v>30</v>
      </c>
      <c r="G35" s="205">
        <f t="shared" si="0"/>
        <v>30</v>
      </c>
      <c r="H35" s="135">
        <v>0</v>
      </c>
      <c r="I35" s="205">
        <f t="shared" si="1"/>
        <v>0</v>
      </c>
      <c r="J35" s="139">
        <f t="shared" si="2"/>
        <v>30</v>
      </c>
      <c r="K35" s="168">
        <f t="shared" si="3"/>
        <v>30</v>
      </c>
      <c r="L35" s="9"/>
      <c r="M35" s="111">
        <v>0</v>
      </c>
      <c r="N35" s="112">
        <v>0</v>
      </c>
      <c r="O35" s="9"/>
      <c r="P35" s="111"/>
      <c r="Q35" s="112"/>
    </row>
    <row r="36" spans="1:17" ht="15.75">
      <c r="A36" s="255">
        <f t="shared" si="5"/>
        <v>25</v>
      </c>
      <c r="B36" s="271" t="s">
        <v>56</v>
      </c>
      <c r="C36" s="272" t="s">
        <v>15</v>
      </c>
      <c r="D36" s="153">
        <v>1</v>
      </c>
      <c r="E36" s="153">
        <v>1</v>
      </c>
      <c r="F36" s="208">
        <v>85</v>
      </c>
      <c r="G36" s="205">
        <f t="shared" si="0"/>
        <v>85</v>
      </c>
      <c r="H36" s="135">
        <v>30</v>
      </c>
      <c r="I36" s="205">
        <f t="shared" si="1"/>
        <v>30</v>
      </c>
      <c r="J36" s="139">
        <f t="shared" si="2"/>
        <v>115</v>
      </c>
      <c r="K36" s="168">
        <f t="shared" si="3"/>
        <v>115</v>
      </c>
      <c r="L36" s="9"/>
      <c r="M36" s="111">
        <v>0</v>
      </c>
      <c r="N36" s="112">
        <v>0</v>
      </c>
      <c r="O36" s="9"/>
      <c r="P36" s="111"/>
      <c r="Q36" s="112"/>
    </row>
    <row r="37" spans="1:17" ht="15.75">
      <c r="A37" s="255">
        <f t="shared" si="5"/>
        <v>26</v>
      </c>
      <c r="B37" s="271" t="s">
        <v>57</v>
      </c>
      <c r="C37" s="272" t="s">
        <v>15</v>
      </c>
      <c r="D37" s="153">
        <v>1</v>
      </c>
      <c r="E37" s="153">
        <v>2</v>
      </c>
      <c r="F37" s="208">
        <v>3275</v>
      </c>
      <c r="G37" s="205">
        <f t="shared" si="0"/>
        <v>6550</v>
      </c>
      <c r="H37" s="135">
        <v>480</v>
      </c>
      <c r="I37" s="205">
        <f t="shared" si="1"/>
        <v>960</v>
      </c>
      <c r="J37" s="139">
        <f t="shared" si="2"/>
        <v>7510</v>
      </c>
      <c r="K37" s="168">
        <f t="shared" si="3"/>
        <v>3755</v>
      </c>
      <c r="L37" s="9"/>
      <c r="M37" s="111">
        <v>0</v>
      </c>
      <c r="N37" s="112">
        <v>0</v>
      </c>
      <c r="O37" s="9"/>
      <c r="P37" s="111"/>
      <c r="Q37" s="112"/>
    </row>
    <row r="38" spans="1:17" ht="15.75">
      <c r="A38" s="255">
        <f>A37+1</f>
        <v>27</v>
      </c>
      <c r="B38" s="271" t="s">
        <v>58</v>
      </c>
      <c r="C38" s="272" t="s">
        <v>15</v>
      </c>
      <c r="D38" s="153">
        <v>1</v>
      </c>
      <c r="E38" s="153">
        <v>2</v>
      </c>
      <c r="F38" s="208">
        <v>3829</v>
      </c>
      <c r="G38" s="205">
        <f t="shared" si="0"/>
        <v>7658</v>
      </c>
      <c r="H38" s="135">
        <v>480</v>
      </c>
      <c r="I38" s="205">
        <f t="shared" si="1"/>
        <v>960</v>
      </c>
      <c r="J38" s="139">
        <f t="shared" si="2"/>
        <v>8618</v>
      </c>
      <c r="K38" s="168">
        <f t="shared" si="3"/>
        <v>4309</v>
      </c>
      <c r="L38" s="9"/>
      <c r="M38" s="111">
        <v>0</v>
      </c>
      <c r="N38" s="112">
        <v>0</v>
      </c>
      <c r="O38" s="9"/>
      <c r="P38" s="111"/>
      <c r="Q38" s="112"/>
    </row>
    <row r="39" spans="1:17" ht="15.75">
      <c r="A39" s="255">
        <f>A38+1</f>
        <v>28</v>
      </c>
      <c r="B39" s="271" t="s">
        <v>59</v>
      </c>
      <c r="C39" s="272" t="s">
        <v>15</v>
      </c>
      <c r="D39" s="153">
        <v>1</v>
      </c>
      <c r="E39" s="153">
        <v>2</v>
      </c>
      <c r="F39" s="208">
        <v>1750</v>
      </c>
      <c r="G39" s="205">
        <f t="shared" si="0"/>
        <v>3500</v>
      </c>
      <c r="H39" s="135">
        <v>300</v>
      </c>
      <c r="I39" s="205">
        <f t="shared" si="1"/>
        <v>600</v>
      </c>
      <c r="J39" s="139">
        <f t="shared" si="2"/>
        <v>4100</v>
      </c>
      <c r="K39" s="168">
        <f t="shared" si="3"/>
        <v>2050</v>
      </c>
      <c r="L39" s="9"/>
      <c r="M39" s="111">
        <v>0</v>
      </c>
      <c r="N39" s="112">
        <v>0</v>
      </c>
      <c r="O39" s="9"/>
      <c r="P39" s="111"/>
      <c r="Q39" s="112"/>
    </row>
    <row r="40" spans="1:19" s="92" customFormat="1" ht="23.25" customHeight="1">
      <c r="A40" s="416" t="s">
        <v>18</v>
      </c>
      <c r="B40" s="417"/>
      <c r="C40" s="417"/>
      <c r="D40" s="152"/>
      <c r="E40" s="152"/>
      <c r="F40" s="152"/>
      <c r="G40" s="224"/>
      <c r="H40" s="152">
        <v>0</v>
      </c>
      <c r="I40" s="224"/>
      <c r="J40" s="224"/>
      <c r="K40" s="270"/>
      <c r="L40" s="9"/>
      <c r="M40" s="160"/>
      <c r="N40" s="161"/>
      <c r="P40" s="160"/>
      <c r="Q40" s="161"/>
      <c r="S40" s="15"/>
    </row>
    <row r="41" spans="1:17" ht="15.75">
      <c r="A41" s="255">
        <f>A39+1</f>
        <v>29</v>
      </c>
      <c r="B41" s="271" t="s">
        <v>60</v>
      </c>
      <c r="C41" s="272" t="s">
        <v>15</v>
      </c>
      <c r="D41" s="153">
        <v>1</v>
      </c>
      <c r="E41" s="153">
        <v>31.25</v>
      </c>
      <c r="F41" s="217">
        <v>1.5</v>
      </c>
      <c r="G41" s="205">
        <f t="shared" si="0"/>
        <v>46.875</v>
      </c>
      <c r="H41" s="135">
        <v>3.5999999999999996</v>
      </c>
      <c r="I41" s="205">
        <f t="shared" si="1"/>
        <v>112.49999999999999</v>
      </c>
      <c r="J41" s="139">
        <f t="shared" si="2"/>
        <v>159.375</v>
      </c>
      <c r="K41" s="168">
        <f t="shared" si="3"/>
        <v>5.1</v>
      </c>
      <c r="L41" s="9"/>
      <c r="M41" s="111">
        <v>0</v>
      </c>
      <c r="N41" s="112">
        <v>0</v>
      </c>
      <c r="O41" s="9"/>
      <c r="P41" s="111"/>
      <c r="Q41" s="112"/>
    </row>
    <row r="42" spans="1:17" ht="15.75">
      <c r="A42" s="255">
        <f>A41+1</f>
        <v>30</v>
      </c>
      <c r="B42" s="271" t="s">
        <v>61</v>
      </c>
      <c r="C42" s="272" t="s">
        <v>15</v>
      </c>
      <c r="D42" s="153">
        <v>1</v>
      </c>
      <c r="E42" s="153">
        <v>37.5</v>
      </c>
      <c r="F42" s="217">
        <v>1.7</v>
      </c>
      <c r="G42" s="205">
        <f t="shared" si="0"/>
        <v>63.75</v>
      </c>
      <c r="H42" s="135">
        <v>3.5999999999999996</v>
      </c>
      <c r="I42" s="205">
        <f t="shared" si="1"/>
        <v>135</v>
      </c>
      <c r="J42" s="139">
        <f t="shared" si="2"/>
        <v>198.75</v>
      </c>
      <c r="K42" s="168">
        <f t="shared" si="3"/>
        <v>5.3</v>
      </c>
      <c r="L42" s="9"/>
      <c r="M42" s="111">
        <v>0</v>
      </c>
      <c r="N42" s="112">
        <v>0</v>
      </c>
      <c r="O42" s="9"/>
      <c r="P42" s="111"/>
      <c r="Q42" s="112"/>
    </row>
    <row r="43" spans="1:17" ht="15.75">
      <c r="A43" s="255">
        <f>A42+1</f>
        <v>31</v>
      </c>
      <c r="B43" s="271" t="s">
        <v>62</v>
      </c>
      <c r="C43" s="272" t="s">
        <v>15</v>
      </c>
      <c r="D43" s="153">
        <v>1</v>
      </c>
      <c r="E43" s="153">
        <v>131.25</v>
      </c>
      <c r="F43" s="208">
        <v>1.9</v>
      </c>
      <c r="G43" s="205">
        <f t="shared" si="0"/>
        <v>249.375</v>
      </c>
      <c r="H43" s="135">
        <v>3.5999999999999996</v>
      </c>
      <c r="I43" s="205">
        <f t="shared" si="1"/>
        <v>472.49999999999994</v>
      </c>
      <c r="J43" s="139">
        <f t="shared" si="2"/>
        <v>721.875</v>
      </c>
      <c r="K43" s="168">
        <f t="shared" si="3"/>
        <v>5.5</v>
      </c>
      <c r="L43" s="9"/>
      <c r="M43" s="111">
        <v>0</v>
      </c>
      <c r="N43" s="112">
        <v>0</v>
      </c>
      <c r="O43" s="9"/>
      <c r="P43" s="111"/>
      <c r="Q43" s="112"/>
    </row>
    <row r="44" spans="1:17" ht="15.75">
      <c r="A44" s="255">
        <f>A42+1</f>
        <v>31</v>
      </c>
      <c r="B44" s="271" t="s">
        <v>63</v>
      </c>
      <c r="C44" s="272" t="s">
        <v>15</v>
      </c>
      <c r="D44" s="153">
        <v>1</v>
      </c>
      <c r="E44" s="153">
        <v>67.5</v>
      </c>
      <c r="F44" s="208">
        <v>4</v>
      </c>
      <c r="G44" s="205">
        <f t="shared" si="0"/>
        <v>270</v>
      </c>
      <c r="H44" s="135">
        <v>3.5999999999999996</v>
      </c>
      <c r="I44" s="205">
        <f t="shared" si="1"/>
        <v>242.99999999999997</v>
      </c>
      <c r="J44" s="139">
        <f t="shared" si="2"/>
        <v>513</v>
      </c>
      <c r="K44" s="168">
        <f t="shared" si="3"/>
        <v>7.6</v>
      </c>
      <c r="L44" s="9"/>
      <c r="M44" s="111">
        <v>0</v>
      </c>
      <c r="N44" s="112">
        <v>0</v>
      </c>
      <c r="O44" s="9"/>
      <c r="P44" s="111"/>
      <c r="Q44" s="112"/>
    </row>
    <row r="45" spans="1:17" ht="15.75">
      <c r="A45" s="255">
        <f>A42+1</f>
        <v>31</v>
      </c>
      <c r="B45" s="271" t="s">
        <v>64</v>
      </c>
      <c r="C45" s="272" t="s">
        <v>15</v>
      </c>
      <c r="D45" s="153">
        <v>1</v>
      </c>
      <c r="E45" s="153">
        <v>130</v>
      </c>
      <c r="F45" s="217">
        <v>8</v>
      </c>
      <c r="G45" s="205">
        <f t="shared" si="0"/>
        <v>1040</v>
      </c>
      <c r="H45" s="135">
        <v>3.5999999999999996</v>
      </c>
      <c r="I45" s="205">
        <f t="shared" si="1"/>
        <v>467.99999999999994</v>
      </c>
      <c r="J45" s="139">
        <f t="shared" si="2"/>
        <v>1508</v>
      </c>
      <c r="K45" s="168">
        <f t="shared" si="3"/>
        <v>11.6</v>
      </c>
      <c r="L45" s="9"/>
      <c r="M45" s="111">
        <v>0</v>
      </c>
      <c r="N45" s="112">
        <v>0</v>
      </c>
      <c r="O45" s="9"/>
      <c r="P45" s="111"/>
      <c r="Q45" s="112"/>
    </row>
    <row r="46" spans="1:17" ht="15.75">
      <c r="A46" s="255">
        <f aca="true" t="shared" si="6" ref="A46:A55">A45+1</f>
        <v>32</v>
      </c>
      <c r="B46" s="271" t="s">
        <v>65</v>
      </c>
      <c r="C46" s="272" t="s">
        <v>15</v>
      </c>
      <c r="D46" s="153">
        <v>1</v>
      </c>
      <c r="E46" s="153">
        <v>105</v>
      </c>
      <c r="F46" s="217">
        <v>1.5</v>
      </c>
      <c r="G46" s="205">
        <f t="shared" si="0"/>
        <v>157.5</v>
      </c>
      <c r="H46" s="135">
        <v>3.5999999999999996</v>
      </c>
      <c r="I46" s="205">
        <f t="shared" si="1"/>
        <v>377.99999999999994</v>
      </c>
      <c r="J46" s="139">
        <f t="shared" si="2"/>
        <v>535.5</v>
      </c>
      <c r="K46" s="168">
        <f t="shared" si="3"/>
        <v>5.1</v>
      </c>
      <c r="L46" s="9"/>
      <c r="M46" s="111">
        <v>0</v>
      </c>
      <c r="N46" s="112">
        <v>0</v>
      </c>
      <c r="O46" s="9"/>
      <c r="P46" s="111"/>
      <c r="Q46" s="112"/>
    </row>
    <row r="47" spans="1:17" ht="15.75">
      <c r="A47" s="255">
        <f t="shared" si="6"/>
        <v>33</v>
      </c>
      <c r="B47" s="271" t="s">
        <v>66</v>
      </c>
      <c r="C47" s="272" t="s">
        <v>15</v>
      </c>
      <c r="D47" s="153">
        <v>1</v>
      </c>
      <c r="E47" s="153">
        <v>145</v>
      </c>
      <c r="F47" s="217">
        <v>1.7</v>
      </c>
      <c r="G47" s="205">
        <f t="shared" si="0"/>
        <v>246.5</v>
      </c>
      <c r="H47" s="135">
        <v>3.5999999999999996</v>
      </c>
      <c r="I47" s="205">
        <f t="shared" si="1"/>
        <v>522</v>
      </c>
      <c r="J47" s="139">
        <f t="shared" si="2"/>
        <v>768.5</v>
      </c>
      <c r="K47" s="168">
        <f t="shared" si="3"/>
        <v>5.3</v>
      </c>
      <c r="L47" s="9"/>
      <c r="M47" s="111">
        <v>0</v>
      </c>
      <c r="N47" s="112">
        <v>0</v>
      </c>
      <c r="O47" s="9"/>
      <c r="P47" s="111"/>
      <c r="Q47" s="112"/>
    </row>
    <row r="48" spans="1:17" ht="15.75">
      <c r="A48" s="255">
        <f t="shared" si="6"/>
        <v>34</v>
      </c>
      <c r="B48" s="273" t="s">
        <v>67</v>
      </c>
      <c r="C48" s="272" t="s">
        <v>15</v>
      </c>
      <c r="D48" s="153">
        <v>1</v>
      </c>
      <c r="E48" s="153">
        <v>121.25</v>
      </c>
      <c r="F48" s="208">
        <v>1.9</v>
      </c>
      <c r="G48" s="205">
        <f t="shared" si="0"/>
        <v>230.375</v>
      </c>
      <c r="H48" s="135">
        <v>3.5999999999999996</v>
      </c>
      <c r="I48" s="205">
        <f t="shared" si="1"/>
        <v>436.49999999999994</v>
      </c>
      <c r="J48" s="139">
        <f t="shared" si="2"/>
        <v>666.875</v>
      </c>
      <c r="K48" s="168">
        <f t="shared" si="3"/>
        <v>5.5</v>
      </c>
      <c r="L48" s="9"/>
      <c r="M48" s="111">
        <v>0</v>
      </c>
      <c r="N48" s="112">
        <v>0</v>
      </c>
      <c r="O48" s="9"/>
      <c r="P48" s="111"/>
      <c r="Q48" s="112"/>
    </row>
    <row r="49" spans="1:17" ht="15.75">
      <c r="A49" s="255">
        <f t="shared" si="6"/>
        <v>35</v>
      </c>
      <c r="B49" s="273" t="s">
        <v>68</v>
      </c>
      <c r="C49" s="272" t="s">
        <v>15</v>
      </c>
      <c r="D49" s="153">
        <v>1</v>
      </c>
      <c r="E49" s="153">
        <v>83.75</v>
      </c>
      <c r="F49" s="217">
        <v>1.5</v>
      </c>
      <c r="G49" s="205">
        <f t="shared" si="0"/>
        <v>125.625</v>
      </c>
      <c r="H49" s="135">
        <v>3.5999999999999996</v>
      </c>
      <c r="I49" s="205">
        <f t="shared" si="1"/>
        <v>301.49999999999994</v>
      </c>
      <c r="J49" s="139">
        <f t="shared" si="2"/>
        <v>427.12499999999994</v>
      </c>
      <c r="K49" s="168">
        <f t="shared" si="3"/>
        <v>5.1</v>
      </c>
      <c r="L49" s="9"/>
      <c r="M49" s="111">
        <v>0</v>
      </c>
      <c r="N49" s="112">
        <v>0</v>
      </c>
      <c r="O49" s="9"/>
      <c r="P49" s="111"/>
      <c r="Q49" s="112"/>
    </row>
    <row r="50" spans="1:17" ht="15.75">
      <c r="A50" s="255">
        <f t="shared" si="6"/>
        <v>36</v>
      </c>
      <c r="B50" s="273" t="s">
        <v>69</v>
      </c>
      <c r="C50" s="272" t="s">
        <v>15</v>
      </c>
      <c r="D50" s="153">
        <v>1</v>
      </c>
      <c r="E50" s="153">
        <v>97.5</v>
      </c>
      <c r="F50" s="217">
        <v>1.7</v>
      </c>
      <c r="G50" s="205">
        <f t="shared" si="0"/>
        <v>165.75</v>
      </c>
      <c r="H50" s="135">
        <v>3.5999999999999996</v>
      </c>
      <c r="I50" s="205">
        <f t="shared" si="1"/>
        <v>350.99999999999994</v>
      </c>
      <c r="J50" s="139">
        <f t="shared" si="2"/>
        <v>516.75</v>
      </c>
      <c r="K50" s="168">
        <f t="shared" si="3"/>
        <v>5.3</v>
      </c>
      <c r="L50" s="9"/>
      <c r="M50" s="111">
        <v>0</v>
      </c>
      <c r="N50" s="112">
        <v>0</v>
      </c>
      <c r="O50" s="9"/>
      <c r="P50" s="111"/>
      <c r="Q50" s="112"/>
    </row>
    <row r="51" spans="1:17" ht="15.75">
      <c r="A51" s="255">
        <f t="shared" si="6"/>
        <v>37</v>
      </c>
      <c r="B51" s="273" t="s">
        <v>70</v>
      </c>
      <c r="C51" s="272" t="s">
        <v>15</v>
      </c>
      <c r="D51" s="153">
        <v>1</v>
      </c>
      <c r="E51" s="153">
        <v>111.25</v>
      </c>
      <c r="F51" s="313">
        <v>1.9</v>
      </c>
      <c r="G51" s="205">
        <f t="shared" si="0"/>
        <v>211.375</v>
      </c>
      <c r="H51" s="135">
        <v>3.5999999999999996</v>
      </c>
      <c r="I51" s="205">
        <f t="shared" si="1"/>
        <v>400.49999999999994</v>
      </c>
      <c r="J51" s="139">
        <f t="shared" si="2"/>
        <v>611.875</v>
      </c>
      <c r="K51" s="168">
        <f t="shared" si="3"/>
        <v>5.5</v>
      </c>
      <c r="L51" s="9"/>
      <c r="M51" s="111">
        <v>0</v>
      </c>
      <c r="N51" s="112">
        <v>0</v>
      </c>
      <c r="O51" s="9"/>
      <c r="P51" s="111"/>
      <c r="Q51" s="112"/>
    </row>
    <row r="52" spans="1:17" ht="15.75">
      <c r="A52" s="255">
        <f t="shared" si="6"/>
        <v>38</v>
      </c>
      <c r="B52" s="273" t="s">
        <v>71</v>
      </c>
      <c r="C52" s="272" t="s">
        <v>15</v>
      </c>
      <c r="D52" s="153">
        <v>1</v>
      </c>
      <c r="E52" s="153">
        <v>45</v>
      </c>
      <c r="F52" s="208">
        <v>6</v>
      </c>
      <c r="G52" s="205">
        <f t="shared" si="0"/>
        <v>270</v>
      </c>
      <c r="H52" s="135">
        <v>0</v>
      </c>
      <c r="I52" s="205">
        <f t="shared" si="1"/>
        <v>0</v>
      </c>
      <c r="J52" s="139">
        <f t="shared" si="2"/>
        <v>270</v>
      </c>
      <c r="K52" s="168">
        <f t="shared" si="3"/>
        <v>6</v>
      </c>
      <c r="L52" s="9"/>
      <c r="M52" s="111">
        <v>0</v>
      </c>
      <c r="N52" s="112">
        <v>0</v>
      </c>
      <c r="O52" s="9"/>
      <c r="P52" s="111"/>
      <c r="Q52" s="112"/>
    </row>
    <row r="53" spans="1:17" ht="15.75">
      <c r="A53" s="255">
        <f t="shared" si="6"/>
        <v>39</v>
      </c>
      <c r="B53" s="273" t="s">
        <v>72</v>
      </c>
      <c r="C53" s="272" t="s">
        <v>15</v>
      </c>
      <c r="D53" s="153">
        <v>1</v>
      </c>
      <c r="E53" s="153">
        <v>17</v>
      </c>
      <c r="F53" s="208">
        <f>M53/$J$4</f>
        <v>0</v>
      </c>
      <c r="G53" s="205">
        <f t="shared" si="0"/>
        <v>0</v>
      </c>
      <c r="H53" s="135">
        <v>30</v>
      </c>
      <c r="I53" s="205">
        <f t="shared" si="1"/>
        <v>510</v>
      </c>
      <c r="J53" s="139">
        <f t="shared" si="2"/>
        <v>510</v>
      </c>
      <c r="K53" s="168">
        <f t="shared" si="3"/>
        <v>30</v>
      </c>
      <c r="L53" s="9"/>
      <c r="M53" s="111">
        <v>0</v>
      </c>
      <c r="N53" s="112">
        <v>0</v>
      </c>
      <c r="O53" s="9"/>
      <c r="P53" s="111"/>
      <c r="Q53" s="112"/>
    </row>
    <row r="54" spans="1:17" ht="15.75">
      <c r="A54" s="255">
        <f t="shared" si="6"/>
        <v>40</v>
      </c>
      <c r="B54" s="273" t="s">
        <v>73</v>
      </c>
      <c r="C54" s="272" t="s">
        <v>15</v>
      </c>
      <c r="D54" s="153">
        <v>1</v>
      </c>
      <c r="E54" s="153">
        <v>15</v>
      </c>
      <c r="F54" s="217">
        <f>M54/$J$4</f>
        <v>0</v>
      </c>
      <c r="G54" s="205">
        <f t="shared" si="0"/>
        <v>0</v>
      </c>
      <c r="H54" s="135">
        <v>30</v>
      </c>
      <c r="I54" s="205">
        <f t="shared" si="1"/>
        <v>450</v>
      </c>
      <c r="J54" s="139">
        <f t="shared" si="2"/>
        <v>450</v>
      </c>
      <c r="K54" s="168">
        <f t="shared" si="3"/>
        <v>30</v>
      </c>
      <c r="L54" s="9"/>
      <c r="M54" s="111">
        <v>0</v>
      </c>
      <c r="N54" s="112">
        <v>0</v>
      </c>
      <c r="O54" s="9"/>
      <c r="P54" s="111"/>
      <c r="Q54" s="112"/>
    </row>
    <row r="55" spans="1:17" ht="16.2" thickBot="1">
      <c r="A55" s="266">
        <f t="shared" si="6"/>
        <v>41</v>
      </c>
      <c r="B55" s="274" t="s">
        <v>74</v>
      </c>
      <c r="C55" s="275" t="s">
        <v>15</v>
      </c>
      <c r="D55" s="178">
        <v>1</v>
      </c>
      <c r="E55" s="178">
        <v>15</v>
      </c>
      <c r="F55" s="269">
        <f>M55/$J$4</f>
        <v>0</v>
      </c>
      <c r="G55" s="204">
        <f>F55*E55</f>
        <v>0</v>
      </c>
      <c r="H55" s="135">
        <v>30</v>
      </c>
      <c r="I55" s="204">
        <f>H55*E55</f>
        <v>450</v>
      </c>
      <c r="J55" s="147">
        <f>G55+I55</f>
        <v>450</v>
      </c>
      <c r="K55" s="180">
        <f>J55/E55</f>
        <v>30</v>
      </c>
      <c r="L55" s="9"/>
      <c r="M55" s="113">
        <v>0</v>
      </c>
      <c r="N55" s="114">
        <v>0</v>
      </c>
      <c r="O55" s="9"/>
      <c r="P55" s="113"/>
      <c r="Q55" s="114"/>
    </row>
    <row r="56" spans="6:17" ht="16.2" thickBot="1">
      <c r="F56" s="34"/>
      <c r="G56" s="94">
        <f>SUM(G12:G55)</f>
        <v>24905.376</v>
      </c>
      <c r="H56" s="81"/>
      <c r="I56" s="94">
        <f>SUM(I12:I55)</f>
        <v>14044.128</v>
      </c>
      <c r="J56" s="95"/>
      <c r="K56" s="241"/>
      <c r="L56" s="9"/>
      <c r="M56" s="36"/>
      <c r="N56" s="36"/>
      <c r="P56" s="36"/>
      <c r="Q56" s="36"/>
    </row>
    <row r="57" spans="6:17" ht="16.2" thickBot="1">
      <c r="F57" s="37"/>
      <c r="G57" s="83" t="s">
        <v>19</v>
      </c>
      <c r="H57" s="97">
        <v>0.05</v>
      </c>
      <c r="I57" s="242"/>
      <c r="J57" s="39">
        <f>H57*G56</f>
        <v>1245.2688</v>
      </c>
      <c r="K57" s="241"/>
      <c r="L57" s="9"/>
      <c r="M57" s="36"/>
      <c r="N57" s="36"/>
      <c r="P57" s="36"/>
      <c r="Q57" s="36"/>
    </row>
    <row r="58" spans="6:17" ht="16.2" thickBot="1">
      <c r="F58" s="34"/>
      <c r="G58" s="40"/>
      <c r="H58" s="81"/>
      <c r="I58" s="243"/>
      <c r="J58" s="41"/>
      <c r="K58" s="241"/>
      <c r="L58" s="9"/>
      <c r="M58" s="36"/>
      <c r="N58" s="36"/>
      <c r="P58" s="36"/>
      <c r="Q58" s="36"/>
    </row>
    <row r="59" spans="6:17" ht="16.2" thickBot="1">
      <c r="F59" s="37"/>
      <c r="G59" s="38" t="s">
        <v>20</v>
      </c>
      <c r="H59" s="99"/>
      <c r="I59" s="242"/>
      <c r="J59" s="39">
        <f>SUM(J12:J57)</f>
        <v>40194.7728</v>
      </c>
      <c r="K59" s="241"/>
      <c r="L59" s="9"/>
      <c r="M59" s="36"/>
      <c r="N59" s="36"/>
      <c r="P59" s="36"/>
      <c r="Q59" s="36"/>
    </row>
    <row r="60" spans="6:17" ht="16.2" thickBot="1">
      <c r="F60" s="42"/>
      <c r="G60" s="43"/>
      <c r="H60" s="100"/>
      <c r="I60" s="244"/>
      <c r="J60" s="44"/>
      <c r="K60" s="241"/>
      <c r="L60" s="9"/>
      <c r="M60" s="36"/>
      <c r="N60" s="36"/>
      <c r="P60" s="36"/>
      <c r="Q60" s="36"/>
    </row>
    <row r="61" spans="6:17" ht="15.75">
      <c r="F61" s="45"/>
      <c r="G61" s="84" t="s">
        <v>21</v>
      </c>
      <c r="H61" s="101">
        <v>0.1</v>
      </c>
      <c r="I61" s="245"/>
      <c r="J61" s="47">
        <f>J59*H61</f>
        <v>4019.47728</v>
      </c>
      <c r="K61" s="241"/>
      <c r="L61" s="9"/>
      <c r="M61" s="36"/>
      <c r="N61" s="36"/>
      <c r="P61" s="36"/>
      <c r="Q61" s="36"/>
    </row>
    <row r="62" spans="6:17" ht="16.2" thickBot="1">
      <c r="F62" s="48"/>
      <c r="G62" s="85" t="s">
        <v>22</v>
      </c>
      <c r="H62" s="102"/>
      <c r="I62" s="246"/>
      <c r="J62" s="50">
        <f>J59+J61</f>
        <v>44214.25008</v>
      </c>
      <c r="K62" s="241"/>
      <c r="L62" s="9"/>
      <c r="M62" s="36"/>
      <c r="N62" s="36"/>
      <c r="P62" s="36"/>
      <c r="Q62" s="36"/>
    </row>
    <row r="63" spans="6:17" ht="16.2" thickBot="1">
      <c r="F63" s="51"/>
      <c r="G63" s="86"/>
      <c r="H63" s="103"/>
      <c r="I63" s="247"/>
      <c r="J63" s="53"/>
      <c r="K63" s="241"/>
      <c r="L63" s="9"/>
      <c r="M63" s="36"/>
      <c r="N63" s="36"/>
      <c r="P63" s="36"/>
      <c r="Q63" s="36"/>
    </row>
    <row r="64" spans="6:17" ht="15.75">
      <c r="F64" s="54"/>
      <c r="G64" s="84" t="s">
        <v>23</v>
      </c>
      <c r="H64" s="101">
        <v>0.1</v>
      </c>
      <c r="I64" s="245"/>
      <c r="J64" s="47">
        <f>J62*H64</f>
        <v>4421.425008</v>
      </c>
      <c r="K64" s="241"/>
      <c r="L64" s="9"/>
      <c r="M64" s="36"/>
      <c r="N64" s="36"/>
      <c r="P64" s="36"/>
      <c r="Q64" s="36"/>
    </row>
    <row r="65" spans="6:17" ht="16.2" thickBot="1">
      <c r="F65" s="48"/>
      <c r="G65" s="85" t="s">
        <v>22</v>
      </c>
      <c r="H65" s="104"/>
      <c r="I65" s="246"/>
      <c r="J65" s="50">
        <f>J62+J64</f>
        <v>48635.675087999996</v>
      </c>
      <c r="K65" s="241"/>
      <c r="M65" s="36"/>
      <c r="N65" s="36"/>
      <c r="P65" s="36"/>
      <c r="Q65" s="36"/>
    </row>
    <row r="66" spans="6:17" ht="16.2" thickBot="1">
      <c r="F66" s="51"/>
      <c r="G66" s="86"/>
      <c r="H66" s="105"/>
      <c r="I66" s="247"/>
      <c r="J66" s="53"/>
      <c r="K66" s="241"/>
      <c r="M66" s="36"/>
      <c r="N66" s="36"/>
      <c r="P66" s="36"/>
      <c r="Q66" s="36"/>
    </row>
    <row r="67" spans="6:17" ht="15.75">
      <c r="F67" s="54"/>
      <c r="G67" s="87" t="s">
        <v>24</v>
      </c>
      <c r="H67" s="101">
        <v>0.18</v>
      </c>
      <c r="I67" s="245"/>
      <c r="J67" s="55">
        <f>J65*H67</f>
        <v>8754.421515839998</v>
      </c>
      <c r="K67" s="241"/>
      <c r="M67" s="36"/>
      <c r="N67" s="36"/>
      <c r="P67" s="36"/>
      <c r="Q67" s="36"/>
    </row>
    <row r="68" spans="6:17" ht="16.2" thickBot="1">
      <c r="F68" s="48"/>
      <c r="G68" s="88" t="s">
        <v>25</v>
      </c>
      <c r="H68" s="102" t="s">
        <v>9</v>
      </c>
      <c r="I68" s="248"/>
      <c r="J68" s="58">
        <f>J656+J67</f>
        <v>8754.421515839998</v>
      </c>
      <c r="K68" s="241"/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  <row r="72" spans="13:17" ht="15.75">
      <c r="M72" s="36"/>
      <c r="N72" s="36"/>
      <c r="P72" s="36"/>
      <c r="Q72" s="36"/>
    </row>
  </sheetData>
  <sheetProtection sheet="1" objects="1" scenarios="1"/>
  <mergeCells count="21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A11:C11"/>
    <mergeCell ref="A40:C40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W69"/>
  <sheetViews>
    <sheetView zoomScale="85" zoomScaleNormal="85" workbookViewId="0" topLeftCell="A40">
      <selection activeCell="I44" sqref="I44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9.0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10.125" style="15" bestFit="1" customWidth="1"/>
    <col min="22" max="22" width="8.875" style="15" customWidth="1"/>
    <col min="23" max="23" width="9.50390625" style="15" bestFit="1" customWidth="1"/>
    <col min="24" max="16384" width="8.87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" thickBot="1">
      <c r="A2" s="390" t="s">
        <v>441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18"/>
      <c r="L2" s="18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18"/>
      <c r="L3" s="18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206">
        <f>J65</f>
        <v>98370.04172551008</v>
      </c>
      <c r="I4" s="207">
        <f>H4*J4</f>
        <v>98370.04172551008</v>
      </c>
      <c r="J4" s="78">
        <v>1</v>
      </c>
      <c r="K4" s="18"/>
      <c r="L4" s="18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2" customHeight="1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542</v>
      </c>
      <c r="N7" s="403" t="s">
        <v>543</v>
      </c>
      <c r="O7" s="30"/>
      <c r="P7" s="409" t="s">
        <v>286</v>
      </c>
      <c r="Q7" s="403" t="s">
        <v>287</v>
      </c>
    </row>
    <row r="8" spans="1:17" ht="15.75">
      <c r="A8" s="384"/>
      <c r="B8" s="386"/>
      <c r="C8" s="415"/>
      <c r="D8" s="128" t="s">
        <v>275</v>
      </c>
      <c r="E8" s="129" t="s">
        <v>276</v>
      </c>
      <c r="F8" s="128" t="s">
        <v>278</v>
      </c>
      <c r="G8" s="129" t="s">
        <v>276</v>
      </c>
      <c r="H8" s="128" t="s">
        <v>278</v>
      </c>
      <c r="I8" s="129" t="s">
        <v>276</v>
      </c>
      <c r="J8" s="413"/>
      <c r="K8" s="414"/>
      <c r="L8" s="79"/>
      <c r="M8" s="410"/>
      <c r="N8" s="404"/>
      <c r="O8" s="30"/>
      <c r="P8" s="410"/>
      <c r="Q8" s="404"/>
    </row>
    <row r="9" spans="1:17" ht="15.75">
      <c r="A9" s="140" t="s">
        <v>0</v>
      </c>
      <c r="B9" s="131" t="s">
        <v>240</v>
      </c>
      <c r="C9" s="130" t="s">
        <v>1</v>
      </c>
      <c r="D9" s="130" t="s">
        <v>2</v>
      </c>
      <c r="E9" s="130" t="s">
        <v>10</v>
      </c>
      <c r="F9" s="130" t="s">
        <v>3</v>
      </c>
      <c r="G9" s="130" t="s">
        <v>4</v>
      </c>
      <c r="H9" s="130" t="s">
        <v>5</v>
      </c>
      <c r="I9" s="130" t="s">
        <v>6</v>
      </c>
      <c r="J9" s="130" t="s">
        <v>7</v>
      </c>
      <c r="K9" s="14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5.75">
      <c r="A10" s="252"/>
      <c r="B10" s="219"/>
      <c r="C10" s="220"/>
      <c r="D10" s="219"/>
      <c r="E10" s="219"/>
      <c r="F10" s="219"/>
      <c r="G10" s="219"/>
      <c r="H10" s="219"/>
      <c r="I10" s="219"/>
      <c r="J10" s="219"/>
      <c r="K10" s="276"/>
      <c r="L10" s="79"/>
      <c r="M10" s="222"/>
      <c r="N10" s="223"/>
      <c r="O10" s="30"/>
      <c r="P10" s="222"/>
      <c r="Q10" s="223"/>
    </row>
    <row r="11" spans="1:17" s="33" customFormat="1" ht="15.75">
      <c r="A11" s="277"/>
      <c r="B11" s="278" t="s">
        <v>31</v>
      </c>
      <c r="C11" s="279"/>
      <c r="D11" s="348"/>
      <c r="E11" s="349"/>
      <c r="F11" s="280"/>
      <c r="G11" s="280"/>
      <c r="H11" s="280"/>
      <c r="I11" s="280"/>
      <c r="J11" s="280"/>
      <c r="K11" s="281"/>
      <c r="L11" s="282"/>
      <c r="M11" s="313"/>
      <c r="N11" s="313"/>
      <c r="O11" s="261"/>
      <c r="P11" s="283"/>
      <c r="Q11" s="284"/>
    </row>
    <row r="12" spans="1:23" ht="15.75">
      <c r="A12" s="255">
        <v>1</v>
      </c>
      <c r="B12" s="285" t="s">
        <v>442</v>
      </c>
      <c r="C12" s="286" t="s">
        <v>310</v>
      </c>
      <c r="D12" s="135">
        <v>1</v>
      </c>
      <c r="E12" s="296">
        <v>1</v>
      </c>
      <c r="F12" s="313">
        <f aca="true" t="shared" si="0" ref="F12:F26">M12/$J$4</f>
        <v>0</v>
      </c>
      <c r="G12" s="315">
        <f aca="true" t="shared" si="1" ref="G12:G26">F12*E12</f>
        <v>0</v>
      </c>
      <c r="H12" s="135">
        <f>N12/$J$4</f>
        <v>284.878372881356</v>
      </c>
      <c r="I12" s="315">
        <f aca="true" t="shared" si="2" ref="I12:I26">H12*E12</f>
        <v>284.878372881356</v>
      </c>
      <c r="J12" s="139">
        <f aca="true" t="shared" si="3" ref="J12:J26">G12+I12</f>
        <v>284.878372881356</v>
      </c>
      <c r="K12" s="145">
        <f aca="true" t="shared" si="4" ref="K12:K26">J12/E12</f>
        <v>284.878372881356</v>
      </c>
      <c r="L12" s="28"/>
      <c r="M12" s="313">
        <v>0</v>
      </c>
      <c r="N12" s="313">
        <v>284.878372881356</v>
      </c>
      <c r="O12" s="9"/>
      <c r="P12" s="115" t="s">
        <v>443</v>
      </c>
      <c r="Q12" s="116"/>
      <c r="S12" s="59"/>
      <c r="U12" s="106"/>
      <c r="W12" s="106"/>
    </row>
    <row r="13" spans="1:23" ht="15.75">
      <c r="A13" s="255">
        <f aca="true" t="shared" si="5" ref="A13:A26">A12+1</f>
        <v>2</v>
      </c>
      <c r="B13" s="285" t="s">
        <v>444</v>
      </c>
      <c r="C13" s="286" t="s">
        <v>310</v>
      </c>
      <c r="D13" s="135">
        <v>1</v>
      </c>
      <c r="E13" s="296">
        <v>8</v>
      </c>
      <c r="F13" s="313">
        <f>M13/$J$4</f>
        <v>319.54611138014525</v>
      </c>
      <c r="G13" s="315">
        <f t="shared" si="1"/>
        <v>2556.368891041162</v>
      </c>
      <c r="H13" s="135">
        <f aca="true" t="shared" si="6" ref="H13:H26">N13/$J$4</f>
        <v>143.79575012106534</v>
      </c>
      <c r="I13" s="315">
        <f t="shared" si="2"/>
        <v>1150.3660009685227</v>
      </c>
      <c r="J13" s="139">
        <f t="shared" si="3"/>
        <v>3706.7348920096847</v>
      </c>
      <c r="K13" s="145">
        <f t="shared" si="4"/>
        <v>463.3418615012106</v>
      </c>
      <c r="L13" s="28"/>
      <c r="M13" s="313">
        <v>319.54611138014525</v>
      </c>
      <c r="N13" s="313">
        <v>143.79575012106534</v>
      </c>
      <c r="O13" s="9"/>
      <c r="P13" s="115" t="s">
        <v>443</v>
      </c>
      <c r="Q13" s="116"/>
      <c r="S13" s="59"/>
      <c r="U13" s="106"/>
      <c r="W13" s="106"/>
    </row>
    <row r="14" spans="1:23" ht="15.75">
      <c r="A14" s="255">
        <f t="shared" si="5"/>
        <v>3</v>
      </c>
      <c r="B14" s="285" t="s">
        <v>445</v>
      </c>
      <c r="C14" s="286" t="s">
        <v>446</v>
      </c>
      <c r="D14" s="135">
        <v>1</v>
      </c>
      <c r="E14" s="296">
        <v>8</v>
      </c>
      <c r="F14" s="313">
        <f>M14/$J$4</f>
        <v>33.3324288</v>
      </c>
      <c r="G14" s="315">
        <f t="shared" si="1"/>
        <v>266.6594304</v>
      </c>
      <c r="H14" s="135">
        <f>N14/$J$4</f>
        <v>14.999592960000003</v>
      </c>
      <c r="I14" s="315">
        <f t="shared" si="2"/>
        <v>119.99674368000002</v>
      </c>
      <c r="J14" s="139">
        <f t="shared" si="3"/>
        <v>386.65617408</v>
      </c>
      <c r="K14" s="145">
        <f t="shared" si="4"/>
        <v>48.33202176</v>
      </c>
      <c r="L14" s="28"/>
      <c r="M14" s="313">
        <v>33.3324288</v>
      </c>
      <c r="N14" s="313">
        <v>14.999592960000003</v>
      </c>
      <c r="O14" s="9"/>
      <c r="P14" s="115" t="s">
        <v>447</v>
      </c>
      <c r="Q14" s="116"/>
      <c r="S14" s="59"/>
      <c r="U14" s="106"/>
      <c r="W14" s="106"/>
    </row>
    <row r="15" spans="1:23" ht="15.75">
      <c r="A15" s="255">
        <f t="shared" si="5"/>
        <v>4</v>
      </c>
      <c r="B15" s="285" t="s">
        <v>448</v>
      </c>
      <c r="C15" s="286" t="s">
        <v>446</v>
      </c>
      <c r="D15" s="135">
        <v>1</v>
      </c>
      <c r="E15" s="296">
        <v>4</v>
      </c>
      <c r="F15" s="313">
        <f t="shared" si="0"/>
        <v>21.288960000000003</v>
      </c>
      <c r="G15" s="315">
        <f t="shared" si="1"/>
        <v>85.15584000000001</v>
      </c>
      <c r="H15" s="135">
        <f t="shared" si="6"/>
        <v>9.580032000000001</v>
      </c>
      <c r="I15" s="315">
        <f t="shared" si="2"/>
        <v>38.320128000000004</v>
      </c>
      <c r="J15" s="139">
        <f t="shared" si="3"/>
        <v>123.47596800000002</v>
      </c>
      <c r="K15" s="145">
        <f t="shared" si="4"/>
        <v>30.868992000000006</v>
      </c>
      <c r="L15" s="28"/>
      <c r="M15" s="313">
        <v>21.288960000000003</v>
      </c>
      <c r="N15" s="313">
        <v>9.580032000000001</v>
      </c>
      <c r="O15" s="9"/>
      <c r="P15" s="115" t="s">
        <v>449</v>
      </c>
      <c r="Q15" s="116"/>
      <c r="S15" s="59"/>
      <c r="U15" s="106"/>
      <c r="W15" s="106"/>
    </row>
    <row r="16" spans="1:23" ht="15.75">
      <c r="A16" s="255">
        <f t="shared" si="5"/>
        <v>5</v>
      </c>
      <c r="B16" s="285" t="s">
        <v>450</v>
      </c>
      <c r="C16" s="286" t="s">
        <v>446</v>
      </c>
      <c r="D16" s="135">
        <v>1</v>
      </c>
      <c r="E16" s="296">
        <v>10</v>
      </c>
      <c r="F16" s="313">
        <f t="shared" si="0"/>
        <v>7.299072</v>
      </c>
      <c r="G16" s="315">
        <f t="shared" si="1"/>
        <v>72.99072</v>
      </c>
      <c r="H16" s="135">
        <f t="shared" si="6"/>
        <v>3.2845824000000006</v>
      </c>
      <c r="I16" s="315">
        <f t="shared" si="2"/>
        <v>32.84582400000001</v>
      </c>
      <c r="J16" s="157">
        <f t="shared" si="3"/>
        <v>105.836544</v>
      </c>
      <c r="K16" s="145">
        <f t="shared" si="4"/>
        <v>10.5836544</v>
      </c>
      <c r="L16" s="28"/>
      <c r="M16" s="313">
        <v>7.299072</v>
      </c>
      <c r="N16" s="313">
        <v>3.2845824000000006</v>
      </c>
      <c r="O16" s="9"/>
      <c r="P16" s="115" t="s">
        <v>451</v>
      </c>
      <c r="Q16" s="116"/>
      <c r="S16" s="59"/>
      <c r="U16" s="106"/>
      <c r="W16" s="106"/>
    </row>
    <row r="17" spans="1:23" ht="15.75">
      <c r="A17" s="255">
        <f t="shared" si="5"/>
        <v>6</v>
      </c>
      <c r="B17" s="285" t="s">
        <v>452</v>
      </c>
      <c r="C17" s="286" t="s">
        <v>310</v>
      </c>
      <c r="D17" s="135">
        <v>1</v>
      </c>
      <c r="E17" s="296">
        <v>1</v>
      </c>
      <c r="F17" s="313">
        <f t="shared" si="0"/>
        <v>970.7765760000001</v>
      </c>
      <c r="G17" s="315">
        <f t="shared" si="1"/>
        <v>970.7765760000001</v>
      </c>
      <c r="H17" s="135">
        <f t="shared" si="6"/>
        <v>48.53882880000001</v>
      </c>
      <c r="I17" s="315">
        <f t="shared" si="2"/>
        <v>48.53882880000001</v>
      </c>
      <c r="J17" s="139">
        <f t="shared" si="3"/>
        <v>1019.3154048000001</v>
      </c>
      <c r="K17" s="145">
        <f t="shared" si="4"/>
        <v>1019.3154048000001</v>
      </c>
      <c r="L17" s="28"/>
      <c r="M17" s="313">
        <v>970.7765760000001</v>
      </c>
      <c r="N17" s="313">
        <v>48.53882880000001</v>
      </c>
      <c r="O17" s="9"/>
      <c r="P17" s="115" t="s">
        <v>453</v>
      </c>
      <c r="Q17" s="116"/>
      <c r="S17" s="59"/>
      <c r="U17" s="106"/>
      <c r="W17" s="106"/>
    </row>
    <row r="18" spans="1:23" ht="15.75">
      <c r="A18" s="255">
        <f t="shared" si="5"/>
        <v>7</v>
      </c>
      <c r="B18" s="285" t="s">
        <v>454</v>
      </c>
      <c r="C18" s="286" t="s">
        <v>310</v>
      </c>
      <c r="D18" s="135">
        <v>1</v>
      </c>
      <c r="E18" s="296">
        <v>1</v>
      </c>
      <c r="F18" s="313">
        <f t="shared" si="0"/>
        <v>93.51936</v>
      </c>
      <c r="G18" s="315">
        <f t="shared" si="1"/>
        <v>93.51936</v>
      </c>
      <c r="H18" s="135">
        <f t="shared" si="6"/>
        <v>42.08371200000001</v>
      </c>
      <c r="I18" s="315">
        <f t="shared" si="2"/>
        <v>42.08371200000001</v>
      </c>
      <c r="J18" s="139">
        <f t="shared" si="3"/>
        <v>135.60307200000003</v>
      </c>
      <c r="K18" s="145">
        <f t="shared" si="4"/>
        <v>135.60307200000003</v>
      </c>
      <c r="L18" s="28"/>
      <c r="M18" s="313">
        <v>93.51936</v>
      </c>
      <c r="N18" s="313">
        <v>42.08371200000001</v>
      </c>
      <c r="O18" s="9"/>
      <c r="P18" s="115" t="s">
        <v>449</v>
      </c>
      <c r="Q18" s="116"/>
      <c r="S18" s="59"/>
      <c r="U18" s="106"/>
      <c r="W18" s="106"/>
    </row>
    <row r="19" spans="1:23" ht="15.75">
      <c r="A19" s="255">
        <f t="shared" si="5"/>
        <v>8</v>
      </c>
      <c r="B19" s="285" t="s">
        <v>455</v>
      </c>
      <c r="C19" s="286" t="s">
        <v>446</v>
      </c>
      <c r="D19" s="135">
        <v>1</v>
      </c>
      <c r="E19" s="296">
        <v>73</v>
      </c>
      <c r="F19" s="313">
        <f t="shared" si="0"/>
        <v>10.14571008</v>
      </c>
      <c r="G19" s="315">
        <f t="shared" si="1"/>
        <v>740.63683584</v>
      </c>
      <c r="H19" s="135">
        <f t="shared" si="6"/>
        <v>4.565569536</v>
      </c>
      <c r="I19" s="315">
        <f t="shared" si="2"/>
        <v>333.286576128</v>
      </c>
      <c r="J19" s="139">
        <f t="shared" si="3"/>
        <v>1073.923411968</v>
      </c>
      <c r="K19" s="145">
        <f t="shared" si="4"/>
        <v>14.711279616</v>
      </c>
      <c r="L19" s="28"/>
      <c r="M19" s="313">
        <v>10.14571008</v>
      </c>
      <c r="N19" s="313">
        <v>4.565569536</v>
      </c>
      <c r="O19" s="9"/>
      <c r="P19" s="115" t="s">
        <v>456</v>
      </c>
      <c r="Q19" s="116"/>
      <c r="S19" s="59"/>
      <c r="U19" s="106"/>
      <c r="W19" s="106"/>
    </row>
    <row r="20" spans="1:23" ht="15.75">
      <c r="A20" s="255">
        <f t="shared" si="5"/>
        <v>9</v>
      </c>
      <c r="B20" s="285" t="s">
        <v>457</v>
      </c>
      <c r="C20" s="286" t="s">
        <v>446</v>
      </c>
      <c r="D20" s="135">
        <v>1</v>
      </c>
      <c r="E20" s="296">
        <v>14</v>
      </c>
      <c r="F20" s="313">
        <f t="shared" si="0"/>
        <v>190.92377723970944</v>
      </c>
      <c r="G20" s="315">
        <f t="shared" si="1"/>
        <v>2672.9328813559323</v>
      </c>
      <c r="H20" s="135">
        <f t="shared" si="6"/>
        <v>85.91569975786925</v>
      </c>
      <c r="I20" s="315">
        <f t="shared" si="2"/>
        <v>1202.8197966101695</v>
      </c>
      <c r="J20" s="139">
        <f t="shared" si="3"/>
        <v>3875.752677966102</v>
      </c>
      <c r="K20" s="145">
        <f t="shared" si="4"/>
        <v>276.83947699757874</v>
      </c>
      <c r="L20" s="28"/>
      <c r="M20" s="313">
        <v>190.92377723970944</v>
      </c>
      <c r="N20" s="313">
        <v>85.91569975786925</v>
      </c>
      <c r="O20" s="9"/>
      <c r="P20" s="115" t="s">
        <v>458</v>
      </c>
      <c r="Q20" s="116"/>
      <c r="S20" s="59"/>
      <c r="U20" s="106"/>
      <c r="W20" s="106"/>
    </row>
    <row r="21" spans="1:23" ht="27">
      <c r="A21" s="255">
        <f t="shared" si="5"/>
        <v>10</v>
      </c>
      <c r="B21" s="285" t="s">
        <v>459</v>
      </c>
      <c r="C21" s="286" t="s">
        <v>446</v>
      </c>
      <c r="D21" s="135">
        <v>1</v>
      </c>
      <c r="E21" s="296">
        <v>66</v>
      </c>
      <c r="F21" s="313">
        <f t="shared" si="0"/>
        <v>123.60788654444829</v>
      </c>
      <c r="G21" s="315">
        <f t="shared" si="1"/>
        <v>8158.120511933587</v>
      </c>
      <c r="H21" s="135">
        <f t="shared" si="6"/>
        <v>55.62354894500173</v>
      </c>
      <c r="I21" s="315">
        <f t="shared" si="2"/>
        <v>3671.154230370114</v>
      </c>
      <c r="J21" s="139">
        <f t="shared" si="3"/>
        <v>11829.274742303702</v>
      </c>
      <c r="K21" s="145">
        <f t="shared" si="4"/>
        <v>179.23143548945004</v>
      </c>
      <c r="L21" s="28"/>
      <c r="M21" s="313">
        <v>123.60788654444829</v>
      </c>
      <c r="N21" s="313">
        <v>55.62354894500173</v>
      </c>
      <c r="O21" s="9"/>
      <c r="P21" s="115" t="s">
        <v>460</v>
      </c>
      <c r="Q21" s="116"/>
      <c r="S21" s="59"/>
      <c r="U21" s="106"/>
      <c r="W21" s="106"/>
    </row>
    <row r="22" spans="1:23" ht="15.75">
      <c r="A22" s="255">
        <f t="shared" si="5"/>
        <v>11</v>
      </c>
      <c r="B22" s="285" t="s">
        <v>461</v>
      </c>
      <c r="C22" s="286" t="s">
        <v>446</v>
      </c>
      <c r="D22" s="135">
        <v>1</v>
      </c>
      <c r="E22" s="296">
        <v>14</v>
      </c>
      <c r="F22" s="313">
        <f t="shared" si="0"/>
        <v>127.99114493254928</v>
      </c>
      <c r="G22" s="315">
        <f t="shared" si="1"/>
        <v>1791.8760290556897</v>
      </c>
      <c r="H22" s="135">
        <f t="shared" si="6"/>
        <v>57.596015219647185</v>
      </c>
      <c r="I22" s="315">
        <f t="shared" si="2"/>
        <v>806.3442130750606</v>
      </c>
      <c r="J22" s="139">
        <f t="shared" si="3"/>
        <v>2598.22024213075</v>
      </c>
      <c r="K22" s="145">
        <f t="shared" si="4"/>
        <v>185.58716015219645</v>
      </c>
      <c r="L22" s="28"/>
      <c r="M22" s="313">
        <v>127.99114493254928</v>
      </c>
      <c r="N22" s="313">
        <v>57.596015219647185</v>
      </c>
      <c r="O22" s="9"/>
      <c r="P22" s="115" t="s">
        <v>460</v>
      </c>
      <c r="Q22" s="116"/>
      <c r="S22" s="59"/>
      <c r="U22" s="106"/>
      <c r="W22" s="106"/>
    </row>
    <row r="23" spans="1:23" ht="15.75">
      <c r="A23" s="255">
        <f t="shared" si="5"/>
        <v>12</v>
      </c>
      <c r="B23" s="285" t="s">
        <v>462</v>
      </c>
      <c r="C23" s="286" t="s">
        <v>310</v>
      </c>
      <c r="D23" s="153">
        <v>1</v>
      </c>
      <c r="E23" s="296">
        <v>3</v>
      </c>
      <c r="F23" s="217">
        <f t="shared" si="0"/>
        <v>573.6589415427187</v>
      </c>
      <c r="G23" s="155">
        <f t="shared" si="1"/>
        <v>1720.976824628156</v>
      </c>
      <c r="H23" s="153">
        <f t="shared" si="6"/>
        <v>258.14652369422345</v>
      </c>
      <c r="I23" s="155">
        <f t="shared" si="2"/>
        <v>774.4395710826703</v>
      </c>
      <c r="J23" s="157">
        <f t="shared" si="3"/>
        <v>2495.4163957108262</v>
      </c>
      <c r="K23" s="188">
        <f t="shared" si="4"/>
        <v>831.805465236942</v>
      </c>
      <c r="L23" s="107"/>
      <c r="M23" s="313">
        <v>573.6589415427187</v>
      </c>
      <c r="N23" s="313">
        <v>258.14652369422345</v>
      </c>
      <c r="O23" s="9"/>
      <c r="P23" s="115" t="s">
        <v>460</v>
      </c>
      <c r="Q23" s="116"/>
      <c r="S23" s="59"/>
      <c r="U23" s="106"/>
      <c r="W23" s="106"/>
    </row>
    <row r="24" spans="1:23" ht="15.75">
      <c r="A24" s="255">
        <f t="shared" si="5"/>
        <v>13</v>
      </c>
      <c r="B24" s="285" t="s">
        <v>463</v>
      </c>
      <c r="C24" s="286" t="s">
        <v>446</v>
      </c>
      <c r="D24" s="153">
        <v>1</v>
      </c>
      <c r="E24" s="296">
        <v>12</v>
      </c>
      <c r="F24" s="217">
        <f t="shared" si="0"/>
        <v>217.8589000345901</v>
      </c>
      <c r="G24" s="155">
        <f t="shared" si="1"/>
        <v>2614.3068004150814</v>
      </c>
      <c r="H24" s="153">
        <f t="shared" si="6"/>
        <v>98.03650501556555</v>
      </c>
      <c r="I24" s="155">
        <f t="shared" si="2"/>
        <v>1176.4380601867865</v>
      </c>
      <c r="J24" s="157">
        <f t="shared" si="3"/>
        <v>3790.744860601868</v>
      </c>
      <c r="K24" s="188">
        <f t="shared" si="4"/>
        <v>315.89540505015566</v>
      </c>
      <c r="L24" s="107"/>
      <c r="M24" s="313">
        <v>217.8589000345901</v>
      </c>
      <c r="N24" s="313">
        <v>98.03650501556555</v>
      </c>
      <c r="O24" s="9"/>
      <c r="P24" s="115" t="s">
        <v>464</v>
      </c>
      <c r="Q24" s="116"/>
      <c r="S24" s="59"/>
      <c r="U24" s="106"/>
      <c r="W24" s="106"/>
    </row>
    <row r="25" spans="1:23" ht="15.75">
      <c r="A25" s="255">
        <f t="shared" si="5"/>
        <v>14</v>
      </c>
      <c r="B25" s="285" t="s">
        <v>465</v>
      </c>
      <c r="C25" s="286" t="s">
        <v>30</v>
      </c>
      <c r="D25" s="153">
        <v>1</v>
      </c>
      <c r="E25" s="296">
        <v>8350</v>
      </c>
      <c r="F25" s="217">
        <f t="shared" si="0"/>
        <v>0.34670592000000006</v>
      </c>
      <c r="G25" s="155">
        <f t="shared" si="1"/>
        <v>2894.9944320000004</v>
      </c>
      <c r="H25" s="153">
        <f t="shared" si="6"/>
        <v>0.19068825600000006</v>
      </c>
      <c r="I25" s="155">
        <f t="shared" si="2"/>
        <v>1592.2469376000004</v>
      </c>
      <c r="J25" s="157">
        <f t="shared" si="3"/>
        <v>4487.2413696</v>
      </c>
      <c r="K25" s="188">
        <f t="shared" si="4"/>
        <v>0.5373941760000001</v>
      </c>
      <c r="L25" s="107"/>
      <c r="M25" s="313">
        <v>0.34670592000000006</v>
      </c>
      <c r="N25" s="313">
        <v>0.19068825600000006</v>
      </c>
      <c r="O25" s="9"/>
      <c r="P25" s="115" t="s">
        <v>466</v>
      </c>
      <c r="Q25" s="116"/>
      <c r="S25" s="59"/>
      <c r="U25" s="106"/>
      <c r="W25" s="106"/>
    </row>
    <row r="26" spans="1:23" ht="15.75">
      <c r="A26" s="255">
        <f t="shared" si="5"/>
        <v>15</v>
      </c>
      <c r="B26" s="285" t="s">
        <v>467</v>
      </c>
      <c r="C26" s="286" t="s">
        <v>30</v>
      </c>
      <c r="D26" s="135">
        <v>1</v>
      </c>
      <c r="E26" s="296">
        <v>24</v>
      </c>
      <c r="F26" s="313">
        <f t="shared" si="0"/>
        <v>1.4446080000000001</v>
      </c>
      <c r="G26" s="315">
        <f t="shared" si="1"/>
        <v>34.670592</v>
      </c>
      <c r="H26" s="135">
        <f t="shared" si="6"/>
        <v>0.7945344000000002</v>
      </c>
      <c r="I26" s="315">
        <f t="shared" si="2"/>
        <v>19.068825600000004</v>
      </c>
      <c r="J26" s="139">
        <f t="shared" si="3"/>
        <v>53.7394176</v>
      </c>
      <c r="K26" s="145">
        <f t="shared" si="4"/>
        <v>2.2391424</v>
      </c>
      <c r="L26" s="28"/>
      <c r="M26" s="313">
        <v>1.4446080000000001</v>
      </c>
      <c r="N26" s="313">
        <v>0.7945344000000002</v>
      </c>
      <c r="O26" s="9"/>
      <c r="P26" s="115" t="s">
        <v>447</v>
      </c>
      <c r="Q26" s="116"/>
      <c r="S26" s="59"/>
      <c r="U26" s="106"/>
      <c r="W26" s="106"/>
    </row>
    <row r="27" spans="1:21" s="33" customFormat="1" ht="17.4">
      <c r="A27" s="277"/>
      <c r="B27" s="350" t="s">
        <v>468</v>
      </c>
      <c r="C27" s="279"/>
      <c r="D27" s="351"/>
      <c r="E27" s="352"/>
      <c r="F27" s="181"/>
      <c r="G27" s="280"/>
      <c r="H27" s="181"/>
      <c r="I27" s="280"/>
      <c r="J27" s="280"/>
      <c r="K27" s="281"/>
      <c r="L27" s="32"/>
      <c r="M27" s="313">
        <v>0</v>
      </c>
      <c r="N27" s="313">
        <v>0</v>
      </c>
      <c r="O27" s="9"/>
      <c r="P27" s="191"/>
      <c r="Q27" s="192"/>
      <c r="S27" s="59"/>
      <c r="U27" s="106"/>
    </row>
    <row r="28" spans="1:23" ht="15.75">
      <c r="A28" s="255">
        <f>A26+1</f>
        <v>16</v>
      </c>
      <c r="B28" s="285" t="s">
        <v>469</v>
      </c>
      <c r="C28" s="286" t="s">
        <v>446</v>
      </c>
      <c r="D28" s="135">
        <v>1</v>
      </c>
      <c r="E28" s="296">
        <v>64</v>
      </c>
      <c r="F28" s="313">
        <f aca="true" t="shared" si="7" ref="F28:F34">M28/$J$4</f>
        <v>41.22150912</v>
      </c>
      <c r="G28" s="315">
        <f aca="true" t="shared" si="8" ref="G28:G34">F28*E28</f>
        <v>2638.17658368</v>
      </c>
      <c r="H28" s="135">
        <f aca="true" t="shared" si="9" ref="H28:H34">N28/$J$4</f>
        <v>22.671830016</v>
      </c>
      <c r="I28" s="315">
        <f aca="true" t="shared" si="10" ref="I28:I34">H28*E28</f>
        <v>1450.997121024</v>
      </c>
      <c r="J28" s="139">
        <f aca="true" t="shared" si="11" ref="J28:J34">G28+I28</f>
        <v>4089.173704704</v>
      </c>
      <c r="K28" s="145">
        <f aca="true" t="shared" si="12" ref="K28:K34">J28/E28</f>
        <v>63.893339136</v>
      </c>
      <c r="L28" s="28"/>
      <c r="M28" s="313">
        <v>41.22150912</v>
      </c>
      <c r="N28" s="313">
        <v>22.671830016</v>
      </c>
      <c r="O28" s="9"/>
      <c r="P28" s="115" t="s">
        <v>470</v>
      </c>
      <c r="Q28" s="116"/>
      <c r="S28" s="59"/>
      <c r="U28" s="106"/>
      <c r="W28" s="106"/>
    </row>
    <row r="29" spans="1:23" ht="15.75">
      <c r="A29" s="255">
        <f aca="true" t="shared" si="13" ref="A29:A34">A28+1</f>
        <v>17</v>
      </c>
      <c r="B29" s="285" t="s">
        <v>471</v>
      </c>
      <c r="C29" s="286" t="s">
        <v>446</v>
      </c>
      <c r="D29" s="135">
        <v>1</v>
      </c>
      <c r="E29" s="296">
        <v>25</v>
      </c>
      <c r="F29" s="313">
        <f t="shared" si="7"/>
        <v>38.79456768</v>
      </c>
      <c r="G29" s="315">
        <f t="shared" si="8"/>
        <v>969.864192</v>
      </c>
      <c r="H29" s="135">
        <f t="shared" si="9"/>
        <v>21.337012224000002</v>
      </c>
      <c r="I29" s="315">
        <f t="shared" si="10"/>
        <v>533.4253056</v>
      </c>
      <c r="J29" s="139">
        <f t="shared" si="11"/>
        <v>1503.2894976</v>
      </c>
      <c r="K29" s="145">
        <f t="shared" si="12"/>
        <v>60.131579904</v>
      </c>
      <c r="L29" s="28"/>
      <c r="M29" s="313">
        <v>38.79456768</v>
      </c>
      <c r="N29" s="313">
        <v>21.337012224000002</v>
      </c>
      <c r="O29" s="9"/>
      <c r="P29" s="115" t="s">
        <v>470</v>
      </c>
      <c r="Q29" s="116"/>
      <c r="S29" s="59"/>
      <c r="U29" s="106"/>
      <c r="W29" s="106"/>
    </row>
    <row r="30" spans="1:23" ht="15.75">
      <c r="A30" s="255">
        <f t="shared" si="13"/>
        <v>18</v>
      </c>
      <c r="B30" s="285" t="s">
        <v>472</v>
      </c>
      <c r="C30" s="286" t="s">
        <v>446</v>
      </c>
      <c r="D30" s="135">
        <v>1</v>
      </c>
      <c r="E30" s="296">
        <v>15</v>
      </c>
      <c r="F30" s="313">
        <f t="shared" si="7"/>
        <v>63.86688000000001</v>
      </c>
      <c r="G30" s="315">
        <f t="shared" si="8"/>
        <v>958.0032000000001</v>
      </c>
      <c r="H30" s="135">
        <f t="shared" si="9"/>
        <v>35.126784</v>
      </c>
      <c r="I30" s="315">
        <f t="shared" si="10"/>
        <v>526.90176</v>
      </c>
      <c r="J30" s="157">
        <f t="shared" si="11"/>
        <v>1484.90496</v>
      </c>
      <c r="K30" s="145">
        <f t="shared" si="12"/>
        <v>98.99366400000001</v>
      </c>
      <c r="L30" s="28"/>
      <c r="M30" s="313">
        <v>63.86688000000001</v>
      </c>
      <c r="N30" s="313">
        <v>35.126784</v>
      </c>
      <c r="O30" s="9"/>
      <c r="P30" s="115" t="s">
        <v>470</v>
      </c>
      <c r="Q30" s="116"/>
      <c r="S30" s="59"/>
      <c r="U30" s="106"/>
      <c r="W30" s="106"/>
    </row>
    <row r="31" spans="1:23" ht="15.75">
      <c r="A31" s="255">
        <f t="shared" si="13"/>
        <v>19</v>
      </c>
      <c r="B31" s="285" t="s">
        <v>473</v>
      </c>
      <c r="C31" s="286" t="s">
        <v>30</v>
      </c>
      <c r="D31" s="135">
        <v>1</v>
      </c>
      <c r="E31" s="296">
        <v>1200</v>
      </c>
      <c r="F31" s="313">
        <f t="shared" si="7"/>
        <v>1.0948608</v>
      </c>
      <c r="G31" s="315">
        <f t="shared" si="8"/>
        <v>1313.83296</v>
      </c>
      <c r="H31" s="135">
        <f t="shared" si="9"/>
        <v>0.6021734400000002</v>
      </c>
      <c r="I31" s="315">
        <f t="shared" si="10"/>
        <v>722.6081280000002</v>
      </c>
      <c r="J31" s="139">
        <f t="shared" si="11"/>
        <v>2036.441088</v>
      </c>
      <c r="K31" s="145">
        <f t="shared" si="12"/>
        <v>1.69703424</v>
      </c>
      <c r="L31" s="28"/>
      <c r="M31" s="313">
        <v>1.0948608</v>
      </c>
      <c r="N31" s="313">
        <v>0.6021734400000002</v>
      </c>
      <c r="O31" s="9"/>
      <c r="P31" s="115" t="s">
        <v>474</v>
      </c>
      <c r="Q31" s="116"/>
      <c r="S31" s="59"/>
      <c r="U31" s="106"/>
      <c r="W31" s="106"/>
    </row>
    <row r="32" spans="1:23" ht="15.75">
      <c r="A32" s="255">
        <f t="shared" si="13"/>
        <v>20</v>
      </c>
      <c r="B32" s="285" t="s">
        <v>475</v>
      </c>
      <c r="C32" s="286" t="s">
        <v>310</v>
      </c>
      <c r="D32" s="135">
        <v>1</v>
      </c>
      <c r="E32" s="296">
        <v>1</v>
      </c>
      <c r="F32" s="313">
        <f t="shared" si="7"/>
        <v>1873.8542591999997</v>
      </c>
      <c r="G32" s="315">
        <f t="shared" si="8"/>
        <v>1873.8542591999997</v>
      </c>
      <c r="H32" s="135">
        <f t="shared" si="9"/>
        <v>843.2344166399997</v>
      </c>
      <c r="I32" s="315">
        <f t="shared" si="10"/>
        <v>843.2344166399997</v>
      </c>
      <c r="J32" s="139">
        <f t="shared" si="11"/>
        <v>2717.0886758399993</v>
      </c>
      <c r="K32" s="145">
        <f t="shared" si="12"/>
        <v>2717.0886758399993</v>
      </c>
      <c r="L32" s="28"/>
      <c r="M32" s="313">
        <v>1873.8542591999997</v>
      </c>
      <c r="N32" s="313">
        <v>843.2344166399997</v>
      </c>
      <c r="O32" s="9"/>
      <c r="P32" s="115" t="s">
        <v>470</v>
      </c>
      <c r="Q32" s="116"/>
      <c r="S32" s="59"/>
      <c r="U32" s="106"/>
      <c r="W32" s="106"/>
    </row>
    <row r="33" spans="1:23" ht="15.75">
      <c r="A33" s="255">
        <f t="shared" si="13"/>
        <v>21</v>
      </c>
      <c r="B33" s="285" t="s">
        <v>476</v>
      </c>
      <c r="C33" s="286" t="s">
        <v>310</v>
      </c>
      <c r="D33" s="135">
        <v>1</v>
      </c>
      <c r="E33" s="296">
        <v>1</v>
      </c>
      <c r="F33" s="313">
        <f t="shared" si="7"/>
        <v>538.3977984</v>
      </c>
      <c r="G33" s="315">
        <f t="shared" si="8"/>
        <v>538.3977984</v>
      </c>
      <c r="H33" s="135">
        <f t="shared" si="9"/>
        <v>296.11878912000003</v>
      </c>
      <c r="I33" s="315">
        <f t="shared" si="10"/>
        <v>296.11878912000003</v>
      </c>
      <c r="J33" s="139">
        <f t="shared" si="11"/>
        <v>834.51658752</v>
      </c>
      <c r="K33" s="145">
        <f t="shared" si="12"/>
        <v>834.51658752</v>
      </c>
      <c r="L33" s="28"/>
      <c r="M33" s="313">
        <v>538.3977984</v>
      </c>
      <c r="N33" s="313">
        <v>296.11878912000003</v>
      </c>
      <c r="O33" s="9"/>
      <c r="P33" s="115" t="s">
        <v>470</v>
      </c>
      <c r="Q33" s="116"/>
      <c r="S33" s="59"/>
      <c r="U33" s="106"/>
      <c r="W33" s="106"/>
    </row>
    <row r="34" spans="1:23" ht="15.75">
      <c r="A34" s="255">
        <f t="shared" si="13"/>
        <v>22</v>
      </c>
      <c r="B34" s="285" t="s">
        <v>477</v>
      </c>
      <c r="C34" s="286" t="s">
        <v>310</v>
      </c>
      <c r="D34" s="135">
        <v>1</v>
      </c>
      <c r="E34" s="296">
        <v>2</v>
      </c>
      <c r="F34" s="313">
        <f t="shared" si="7"/>
        <v>52.051507199999996</v>
      </c>
      <c r="G34" s="315">
        <f t="shared" si="8"/>
        <v>104.10301439999999</v>
      </c>
      <c r="H34" s="135">
        <f t="shared" si="9"/>
        <v>28.628328960000005</v>
      </c>
      <c r="I34" s="315">
        <f t="shared" si="10"/>
        <v>57.25665792000001</v>
      </c>
      <c r="J34" s="139">
        <f t="shared" si="11"/>
        <v>161.35967232000002</v>
      </c>
      <c r="K34" s="145">
        <f t="shared" si="12"/>
        <v>80.67983616000001</v>
      </c>
      <c r="L34" s="28"/>
      <c r="M34" s="313">
        <v>52.051507199999996</v>
      </c>
      <c r="N34" s="313">
        <v>28.628328960000005</v>
      </c>
      <c r="O34" s="9"/>
      <c r="P34" s="115" t="s">
        <v>470</v>
      </c>
      <c r="Q34" s="116"/>
      <c r="S34" s="59"/>
      <c r="U34" s="106"/>
      <c r="W34" s="106"/>
    </row>
    <row r="35" spans="1:21" s="33" customFormat="1" ht="17.4">
      <c r="A35" s="277"/>
      <c r="B35" s="353" t="s">
        <v>478</v>
      </c>
      <c r="C35" s="279"/>
      <c r="D35" s="351"/>
      <c r="E35" s="352"/>
      <c r="F35" s="181"/>
      <c r="G35" s="280"/>
      <c r="H35" s="181"/>
      <c r="I35" s="280"/>
      <c r="J35" s="280"/>
      <c r="K35" s="281"/>
      <c r="L35" s="32"/>
      <c r="M35" s="313">
        <v>0</v>
      </c>
      <c r="N35" s="313">
        <v>0</v>
      </c>
      <c r="O35" s="9"/>
      <c r="P35" s="191"/>
      <c r="Q35" s="192"/>
      <c r="S35" s="59"/>
      <c r="U35" s="106"/>
    </row>
    <row r="36" spans="1:21" ht="15.75">
      <c r="A36" s="255">
        <f>A34+1</f>
        <v>23</v>
      </c>
      <c r="B36" s="354" t="s">
        <v>479</v>
      </c>
      <c r="C36" s="286"/>
      <c r="D36" s="135"/>
      <c r="E36" s="296"/>
      <c r="F36" s="313"/>
      <c r="G36" s="315"/>
      <c r="H36" s="135"/>
      <c r="I36" s="315"/>
      <c r="J36" s="139"/>
      <c r="K36" s="145"/>
      <c r="L36" s="28"/>
      <c r="M36" s="313">
        <v>0</v>
      </c>
      <c r="N36" s="313">
        <v>0</v>
      </c>
      <c r="O36" s="9"/>
      <c r="P36" s="115"/>
      <c r="Q36" s="116"/>
      <c r="S36" s="59"/>
      <c r="U36" s="106"/>
    </row>
    <row r="37" spans="1:23" ht="31.95" customHeight="1">
      <c r="A37" s="255">
        <f>A36+1</f>
        <v>24</v>
      </c>
      <c r="B37" s="285" t="s">
        <v>480</v>
      </c>
      <c r="C37" s="286" t="s">
        <v>310</v>
      </c>
      <c r="D37" s="135">
        <v>1</v>
      </c>
      <c r="E37" s="355">
        <v>40</v>
      </c>
      <c r="F37" s="313">
        <f aca="true" t="shared" si="14" ref="F37:F46">M37/$J$4</f>
        <v>71.22794880664131</v>
      </c>
      <c r="G37" s="315">
        <f aca="true" t="shared" si="15" ref="G37:G46">F37*E37</f>
        <v>2849.117952265652</v>
      </c>
      <c r="H37" s="135">
        <f aca="true" t="shared" si="16" ref="H37:H46">N37/$J$4</f>
        <v>39.17537184365272</v>
      </c>
      <c r="I37" s="315">
        <f aca="true" t="shared" si="17" ref="I37:I46">H37*E37</f>
        <v>1567.0148737461088</v>
      </c>
      <c r="J37" s="139">
        <f aca="true" t="shared" si="18" ref="J37:J46">G37+I37</f>
        <v>4416.132826011761</v>
      </c>
      <c r="K37" s="145">
        <f aca="true" t="shared" si="19" ref="K37:K46">J37/E37</f>
        <v>110.40332065029402</v>
      </c>
      <c r="L37" s="28"/>
      <c r="M37" s="313">
        <v>71.22794880664131</v>
      </c>
      <c r="N37" s="313">
        <v>39.17537184365272</v>
      </c>
      <c r="O37" s="9"/>
      <c r="P37" s="115" t="s">
        <v>481</v>
      </c>
      <c r="Q37" s="116"/>
      <c r="S37" s="59"/>
      <c r="U37" s="106"/>
      <c r="W37" s="106"/>
    </row>
    <row r="38" spans="1:23" ht="15.75">
      <c r="A38" s="255">
        <f aca="true" t="shared" si="20" ref="A38:A43">A37+1</f>
        <v>25</v>
      </c>
      <c r="B38" s="285" t="s">
        <v>482</v>
      </c>
      <c r="C38" s="286" t="s">
        <v>310</v>
      </c>
      <c r="D38" s="135">
        <v>1</v>
      </c>
      <c r="E38" s="355">
        <v>1</v>
      </c>
      <c r="F38" s="313">
        <f t="shared" si="14"/>
        <v>0</v>
      </c>
      <c r="G38" s="315">
        <f t="shared" si="15"/>
        <v>0</v>
      </c>
      <c r="H38" s="135">
        <f t="shared" si="16"/>
        <v>0</v>
      </c>
      <c r="I38" s="315">
        <f t="shared" si="17"/>
        <v>0</v>
      </c>
      <c r="J38" s="139">
        <f t="shared" si="18"/>
        <v>0</v>
      </c>
      <c r="K38" s="145">
        <f t="shared" si="19"/>
        <v>0</v>
      </c>
      <c r="L38" s="28"/>
      <c r="M38" s="313">
        <v>0</v>
      </c>
      <c r="N38" s="313">
        <v>0</v>
      </c>
      <c r="O38" s="9"/>
      <c r="P38" s="115" t="s">
        <v>481</v>
      </c>
      <c r="Q38" s="116"/>
      <c r="S38" s="59"/>
      <c r="U38" s="106"/>
      <c r="W38" s="106"/>
    </row>
    <row r="39" spans="1:23" ht="15.75">
      <c r="A39" s="255">
        <f t="shared" si="20"/>
        <v>26</v>
      </c>
      <c r="B39" s="285" t="s">
        <v>483</v>
      </c>
      <c r="C39" s="286" t="s">
        <v>310</v>
      </c>
      <c r="D39" s="135">
        <v>1</v>
      </c>
      <c r="E39" s="355">
        <v>1</v>
      </c>
      <c r="F39" s="313">
        <f t="shared" si="14"/>
        <v>821.860947768938</v>
      </c>
      <c r="G39" s="315">
        <f t="shared" si="15"/>
        <v>821.860947768938</v>
      </c>
      <c r="H39" s="135">
        <f t="shared" si="16"/>
        <v>452.02352127291596</v>
      </c>
      <c r="I39" s="315">
        <f t="shared" si="17"/>
        <v>452.02352127291596</v>
      </c>
      <c r="J39" s="139">
        <f t="shared" si="18"/>
        <v>1273.884469041854</v>
      </c>
      <c r="K39" s="145">
        <f t="shared" si="19"/>
        <v>1273.884469041854</v>
      </c>
      <c r="L39" s="28"/>
      <c r="M39" s="313">
        <v>821.860947768938</v>
      </c>
      <c r="N39" s="313">
        <v>452.02352127291596</v>
      </c>
      <c r="O39" s="9"/>
      <c r="P39" s="115" t="s">
        <v>481</v>
      </c>
      <c r="Q39" s="116"/>
      <c r="S39" s="59"/>
      <c r="U39" s="106"/>
      <c r="W39" s="106"/>
    </row>
    <row r="40" spans="1:23" ht="15.75">
      <c r="A40" s="255">
        <f t="shared" si="20"/>
        <v>27</v>
      </c>
      <c r="B40" s="285" t="s">
        <v>484</v>
      </c>
      <c r="C40" s="286" t="s">
        <v>310</v>
      </c>
      <c r="D40" s="135">
        <v>1</v>
      </c>
      <c r="E40" s="355">
        <v>1</v>
      </c>
      <c r="F40" s="313">
        <f t="shared" si="14"/>
        <v>268.4745762711865</v>
      </c>
      <c r="G40" s="315">
        <f t="shared" si="15"/>
        <v>268.4745762711865</v>
      </c>
      <c r="H40" s="135">
        <f t="shared" si="16"/>
        <v>147.66101694915258</v>
      </c>
      <c r="I40" s="315">
        <f t="shared" si="17"/>
        <v>147.66101694915258</v>
      </c>
      <c r="J40" s="139">
        <f t="shared" si="18"/>
        <v>416.13559322033905</v>
      </c>
      <c r="K40" s="145">
        <f t="shared" si="19"/>
        <v>416.13559322033905</v>
      </c>
      <c r="L40" s="28"/>
      <c r="M40" s="313">
        <v>268.4745762711865</v>
      </c>
      <c r="N40" s="313">
        <v>147.66101694915258</v>
      </c>
      <c r="O40" s="9"/>
      <c r="P40" s="115" t="s">
        <v>481</v>
      </c>
      <c r="Q40" s="116"/>
      <c r="S40" s="59"/>
      <c r="U40" s="106"/>
      <c r="W40" s="106"/>
    </row>
    <row r="41" spans="1:23" ht="15.75">
      <c r="A41" s="255">
        <f t="shared" si="20"/>
        <v>28</v>
      </c>
      <c r="B41" s="285" t="s">
        <v>485</v>
      </c>
      <c r="C41" s="286" t="s">
        <v>310</v>
      </c>
      <c r="D41" s="135">
        <v>1</v>
      </c>
      <c r="E41" s="355">
        <v>1</v>
      </c>
      <c r="F41" s="313">
        <f t="shared" si="14"/>
        <v>369.83742649602215</v>
      </c>
      <c r="G41" s="315">
        <f t="shared" si="15"/>
        <v>369.83742649602215</v>
      </c>
      <c r="H41" s="135">
        <f t="shared" si="16"/>
        <v>203.41058457281218</v>
      </c>
      <c r="I41" s="315">
        <f t="shared" si="17"/>
        <v>203.41058457281218</v>
      </c>
      <c r="J41" s="139">
        <f t="shared" si="18"/>
        <v>573.2480110688343</v>
      </c>
      <c r="K41" s="145">
        <f t="shared" si="19"/>
        <v>573.2480110688343</v>
      </c>
      <c r="L41" s="28"/>
      <c r="M41" s="313">
        <v>369.83742649602215</v>
      </c>
      <c r="N41" s="313">
        <v>203.41058457281218</v>
      </c>
      <c r="O41" s="9"/>
      <c r="P41" s="115" t="s">
        <v>481</v>
      </c>
      <c r="Q41" s="116"/>
      <c r="S41" s="59"/>
      <c r="U41" s="106"/>
      <c r="W41" s="106"/>
    </row>
    <row r="42" spans="1:23" ht="15.75">
      <c r="A42" s="255">
        <f>A41+1</f>
        <v>29</v>
      </c>
      <c r="B42" s="285" t="s">
        <v>486</v>
      </c>
      <c r="C42" s="286" t="s">
        <v>310</v>
      </c>
      <c r="D42" s="135">
        <v>1</v>
      </c>
      <c r="E42" s="355">
        <v>1</v>
      </c>
      <c r="F42" s="313">
        <f t="shared" si="14"/>
        <v>0</v>
      </c>
      <c r="G42" s="315">
        <f t="shared" si="15"/>
        <v>0</v>
      </c>
      <c r="H42" s="135">
        <f t="shared" si="16"/>
        <v>0</v>
      </c>
      <c r="I42" s="315">
        <f t="shared" si="17"/>
        <v>0</v>
      </c>
      <c r="J42" s="139">
        <f t="shared" si="18"/>
        <v>0</v>
      </c>
      <c r="K42" s="145">
        <f t="shared" si="19"/>
        <v>0</v>
      </c>
      <c r="L42" s="28"/>
      <c r="M42" s="313">
        <v>0</v>
      </c>
      <c r="N42" s="313">
        <v>0</v>
      </c>
      <c r="O42" s="9"/>
      <c r="P42" s="115" t="s">
        <v>481</v>
      </c>
      <c r="Q42" s="116"/>
      <c r="S42" s="59"/>
      <c r="U42" s="106"/>
      <c r="W42" s="106"/>
    </row>
    <row r="43" spans="1:23" ht="15.75">
      <c r="A43" s="255">
        <f t="shared" si="20"/>
        <v>30</v>
      </c>
      <c r="B43" s="285" t="s">
        <v>487</v>
      </c>
      <c r="C43" s="286" t="s">
        <v>310</v>
      </c>
      <c r="D43" s="135">
        <v>1</v>
      </c>
      <c r="E43" s="355">
        <v>1</v>
      </c>
      <c r="F43" s="313">
        <f t="shared" si="14"/>
        <v>0</v>
      </c>
      <c r="G43" s="315">
        <f t="shared" si="15"/>
        <v>0</v>
      </c>
      <c r="H43" s="135">
        <f t="shared" si="16"/>
        <v>0</v>
      </c>
      <c r="I43" s="315">
        <f t="shared" si="17"/>
        <v>0</v>
      </c>
      <c r="J43" s="139">
        <f t="shared" si="18"/>
        <v>0</v>
      </c>
      <c r="K43" s="145">
        <f t="shared" si="19"/>
        <v>0</v>
      </c>
      <c r="L43" s="28"/>
      <c r="M43" s="313">
        <v>0</v>
      </c>
      <c r="N43" s="313">
        <v>0</v>
      </c>
      <c r="O43" s="9"/>
      <c r="P43" s="115" t="s">
        <v>481</v>
      </c>
      <c r="Q43" s="116"/>
      <c r="S43" s="59"/>
      <c r="U43" s="106"/>
      <c r="W43" s="106"/>
    </row>
    <row r="44" spans="1:23" ht="15.75">
      <c r="A44" s="255">
        <f aca="true" t="shared" si="21" ref="A44:A52">A43+1</f>
        <v>31</v>
      </c>
      <c r="B44" s="285" t="s">
        <v>488</v>
      </c>
      <c r="C44" s="286" t="s">
        <v>310</v>
      </c>
      <c r="D44" s="135">
        <v>1</v>
      </c>
      <c r="E44" s="355">
        <v>2</v>
      </c>
      <c r="F44" s="313">
        <f t="shared" si="14"/>
        <v>0</v>
      </c>
      <c r="G44" s="315">
        <f t="shared" si="15"/>
        <v>0</v>
      </c>
      <c r="H44" s="135">
        <f t="shared" si="16"/>
        <v>0</v>
      </c>
      <c r="I44" s="315">
        <f t="shared" si="17"/>
        <v>0</v>
      </c>
      <c r="J44" s="139">
        <f t="shared" si="18"/>
        <v>0</v>
      </c>
      <c r="K44" s="145">
        <f t="shared" si="19"/>
        <v>0</v>
      </c>
      <c r="L44" s="28"/>
      <c r="M44" s="313">
        <v>0</v>
      </c>
      <c r="N44" s="313">
        <v>0</v>
      </c>
      <c r="O44" s="9"/>
      <c r="P44" s="115" t="s">
        <v>481</v>
      </c>
      <c r="Q44" s="116"/>
      <c r="S44" s="59"/>
      <c r="U44" s="106"/>
      <c r="W44" s="106"/>
    </row>
    <row r="45" spans="1:23" ht="15.75">
      <c r="A45" s="255">
        <f t="shared" si="21"/>
        <v>32</v>
      </c>
      <c r="B45" s="285" t="s">
        <v>489</v>
      </c>
      <c r="C45" s="286" t="s">
        <v>310</v>
      </c>
      <c r="D45" s="135">
        <v>1</v>
      </c>
      <c r="E45" s="355">
        <v>4</v>
      </c>
      <c r="F45" s="313">
        <f t="shared" si="14"/>
        <v>986.2331373227257</v>
      </c>
      <c r="G45" s="315">
        <f t="shared" si="15"/>
        <v>3944.932549290903</v>
      </c>
      <c r="H45" s="135">
        <f t="shared" si="16"/>
        <v>542.4282255274992</v>
      </c>
      <c r="I45" s="315">
        <f t="shared" si="17"/>
        <v>2169.712902109997</v>
      </c>
      <c r="J45" s="139">
        <f t="shared" si="18"/>
        <v>6114.6454514009</v>
      </c>
      <c r="K45" s="145">
        <f t="shared" si="19"/>
        <v>1528.661362850225</v>
      </c>
      <c r="L45" s="28"/>
      <c r="M45" s="313">
        <v>986.2331373227257</v>
      </c>
      <c r="N45" s="313">
        <v>542.4282255274992</v>
      </c>
      <c r="O45" s="9"/>
      <c r="P45" s="115" t="s">
        <v>481</v>
      </c>
      <c r="Q45" s="116"/>
      <c r="S45" s="59"/>
      <c r="U45" s="106"/>
      <c r="W45" s="106"/>
    </row>
    <row r="46" spans="1:23" ht="15.75">
      <c r="A46" s="255">
        <f t="shared" si="21"/>
        <v>33</v>
      </c>
      <c r="B46" s="285" t="s">
        <v>490</v>
      </c>
      <c r="C46" s="286" t="s">
        <v>310</v>
      </c>
      <c r="D46" s="135">
        <v>1</v>
      </c>
      <c r="E46" s="355">
        <v>1</v>
      </c>
      <c r="F46" s="313">
        <f t="shared" si="14"/>
        <v>0</v>
      </c>
      <c r="G46" s="315">
        <f t="shared" si="15"/>
        <v>0</v>
      </c>
      <c r="H46" s="135">
        <f t="shared" si="16"/>
        <v>0</v>
      </c>
      <c r="I46" s="315">
        <f t="shared" si="17"/>
        <v>0</v>
      </c>
      <c r="J46" s="139">
        <f t="shared" si="18"/>
        <v>0</v>
      </c>
      <c r="K46" s="145">
        <f t="shared" si="19"/>
        <v>0</v>
      </c>
      <c r="L46" s="28"/>
      <c r="M46" s="313">
        <v>0</v>
      </c>
      <c r="N46" s="313">
        <v>0</v>
      </c>
      <c r="O46" s="9"/>
      <c r="P46" s="115" t="s">
        <v>481</v>
      </c>
      <c r="Q46" s="116"/>
      <c r="S46" s="59"/>
      <c r="U46" s="106"/>
      <c r="W46" s="106"/>
    </row>
    <row r="47" spans="1:21" ht="15.75">
      <c r="A47" s="255">
        <f t="shared" si="21"/>
        <v>34</v>
      </c>
      <c r="B47" s="354" t="s">
        <v>491</v>
      </c>
      <c r="C47" s="286"/>
      <c r="D47" s="135"/>
      <c r="E47" s="355"/>
      <c r="F47" s="313"/>
      <c r="G47" s="315"/>
      <c r="H47" s="135"/>
      <c r="I47" s="315"/>
      <c r="J47" s="139"/>
      <c r="K47" s="145"/>
      <c r="L47" s="28"/>
      <c r="M47" s="313">
        <v>0</v>
      </c>
      <c r="N47" s="313">
        <v>0</v>
      </c>
      <c r="O47" s="9"/>
      <c r="P47" s="115"/>
      <c r="Q47" s="116"/>
      <c r="S47" s="59"/>
      <c r="U47" s="106"/>
    </row>
    <row r="48" spans="1:23" ht="27">
      <c r="A48" s="255">
        <f t="shared" si="21"/>
        <v>35</v>
      </c>
      <c r="B48" s="285" t="s">
        <v>492</v>
      </c>
      <c r="C48" s="286" t="s">
        <v>310</v>
      </c>
      <c r="D48" s="135">
        <v>1</v>
      </c>
      <c r="E48" s="355">
        <v>29</v>
      </c>
      <c r="F48" s="313">
        <f>M48/$J$4</f>
        <v>71.22794880664131</v>
      </c>
      <c r="G48" s="315">
        <f>F48*E48</f>
        <v>2065.610515392598</v>
      </c>
      <c r="H48" s="135">
        <f>N48/$J$4</f>
        <v>39.17537184365272</v>
      </c>
      <c r="I48" s="315">
        <f>H48*E48</f>
        <v>1136.085783465929</v>
      </c>
      <c r="J48" s="139">
        <f>G48+I48</f>
        <v>3201.6962988585265</v>
      </c>
      <c r="K48" s="145">
        <f>J48/E48</f>
        <v>110.40332065029402</v>
      </c>
      <c r="L48" s="28"/>
      <c r="M48" s="313">
        <v>71.22794880664131</v>
      </c>
      <c r="N48" s="313">
        <v>39.17537184365272</v>
      </c>
      <c r="O48" s="9"/>
      <c r="P48" s="115" t="s">
        <v>481</v>
      </c>
      <c r="Q48" s="116"/>
      <c r="S48" s="59"/>
      <c r="U48" s="106"/>
      <c r="W48" s="106"/>
    </row>
    <row r="49" spans="1:21" ht="15.75">
      <c r="A49" s="255">
        <f t="shared" si="21"/>
        <v>36</v>
      </c>
      <c r="B49" s="354" t="s">
        <v>493</v>
      </c>
      <c r="C49" s="286"/>
      <c r="D49" s="135"/>
      <c r="E49" s="355"/>
      <c r="F49" s="313"/>
      <c r="G49" s="315"/>
      <c r="H49" s="135"/>
      <c r="I49" s="315"/>
      <c r="J49" s="139"/>
      <c r="K49" s="145"/>
      <c r="L49" s="28"/>
      <c r="M49" s="313">
        <v>0</v>
      </c>
      <c r="N49" s="313">
        <v>0</v>
      </c>
      <c r="O49" s="9"/>
      <c r="P49" s="115"/>
      <c r="Q49" s="116"/>
      <c r="S49" s="59"/>
      <c r="U49" s="106"/>
    </row>
    <row r="50" spans="1:23" ht="27">
      <c r="A50" s="255">
        <f t="shared" si="21"/>
        <v>37</v>
      </c>
      <c r="B50" s="285" t="s">
        <v>492</v>
      </c>
      <c r="C50" s="286" t="s">
        <v>310</v>
      </c>
      <c r="D50" s="135">
        <v>1</v>
      </c>
      <c r="E50" s="355">
        <v>11</v>
      </c>
      <c r="F50" s="313">
        <f>M50/$J$4</f>
        <v>71.22794880664131</v>
      </c>
      <c r="G50" s="315">
        <f>F50*E50</f>
        <v>783.5074368730544</v>
      </c>
      <c r="H50" s="135">
        <f>N50/$J$4</f>
        <v>39.17537184365272</v>
      </c>
      <c r="I50" s="315">
        <f>H50*E50</f>
        <v>430.92909028017993</v>
      </c>
      <c r="J50" s="139">
        <f>G50+I50</f>
        <v>1214.4365271532342</v>
      </c>
      <c r="K50" s="145">
        <f>J50/E50</f>
        <v>110.40332065029402</v>
      </c>
      <c r="L50" s="28"/>
      <c r="M50" s="313">
        <v>71.22794880664131</v>
      </c>
      <c r="N50" s="313">
        <v>39.17537184365272</v>
      </c>
      <c r="O50" s="9"/>
      <c r="P50" s="115" t="s">
        <v>481</v>
      </c>
      <c r="Q50" s="116"/>
      <c r="S50" s="59"/>
      <c r="U50" s="106"/>
      <c r="W50" s="106"/>
    </row>
    <row r="51" spans="1:21" ht="15.75">
      <c r="A51" s="255">
        <f t="shared" si="21"/>
        <v>38</v>
      </c>
      <c r="B51" s="354" t="s">
        <v>494</v>
      </c>
      <c r="C51" s="286"/>
      <c r="D51" s="135"/>
      <c r="E51" s="355"/>
      <c r="F51" s="313"/>
      <c r="G51" s="315"/>
      <c r="H51" s="135"/>
      <c r="I51" s="315"/>
      <c r="J51" s="139"/>
      <c r="K51" s="145"/>
      <c r="L51" s="28"/>
      <c r="M51" s="313">
        <v>0</v>
      </c>
      <c r="N51" s="313">
        <v>0</v>
      </c>
      <c r="O51" s="9"/>
      <c r="P51" s="115"/>
      <c r="Q51" s="116"/>
      <c r="S51" s="59"/>
      <c r="U51" s="106"/>
    </row>
    <row r="52" spans="1:23" ht="27.6" thickBot="1">
      <c r="A52" s="266">
        <f t="shared" si="21"/>
        <v>39</v>
      </c>
      <c r="B52" s="287" t="s">
        <v>492</v>
      </c>
      <c r="C52" s="288" t="s">
        <v>310</v>
      </c>
      <c r="D52" s="170">
        <v>1</v>
      </c>
      <c r="E52" s="356">
        <v>6</v>
      </c>
      <c r="F52" s="209">
        <f>M52/$J$4</f>
        <v>71.22794880664131</v>
      </c>
      <c r="G52" s="204">
        <f>F52*E52</f>
        <v>427.36769283984785</v>
      </c>
      <c r="H52" s="170">
        <f>N52/$J$4</f>
        <v>39.17537184365272</v>
      </c>
      <c r="I52" s="204">
        <f>H52*E52</f>
        <v>235.0522310619163</v>
      </c>
      <c r="J52" s="147">
        <f>G52+I52</f>
        <v>662.4199239017642</v>
      </c>
      <c r="K52" s="343">
        <f>J52/E52</f>
        <v>110.40332065029402</v>
      </c>
      <c r="L52" s="28"/>
      <c r="M52" s="313">
        <v>71.22794880664131</v>
      </c>
      <c r="N52" s="313">
        <v>39.17537184365272</v>
      </c>
      <c r="O52" s="9"/>
      <c r="P52" s="150" t="s">
        <v>481</v>
      </c>
      <c r="Q52" s="151"/>
      <c r="S52" s="59"/>
      <c r="U52" s="106"/>
      <c r="W52" s="106"/>
    </row>
    <row r="53" spans="6:17" ht="16.2" thickBot="1">
      <c r="F53" s="34"/>
      <c r="G53" s="94">
        <f>SUM(G12:G52)</f>
        <v>44600.926829547825</v>
      </c>
      <c r="H53" s="81"/>
      <c r="I53" s="94">
        <f>SUM(I12:I52)</f>
        <v>22065.260002745694</v>
      </c>
      <c r="J53" s="95"/>
      <c r="K53" s="289"/>
      <c r="M53" s="345"/>
      <c r="N53" s="345"/>
      <c r="P53" s="345"/>
      <c r="Q53" s="345"/>
    </row>
    <row r="54" spans="6:17" ht="16.2" thickBot="1">
      <c r="F54" s="37"/>
      <c r="G54" s="83" t="s">
        <v>19</v>
      </c>
      <c r="H54" s="210">
        <v>0.05</v>
      </c>
      <c r="I54" s="242"/>
      <c r="J54" s="39">
        <f>H54*G53</f>
        <v>2230.0463414773913</v>
      </c>
      <c r="K54" s="289"/>
      <c r="M54" s="345"/>
      <c r="N54" s="345"/>
      <c r="P54" s="345"/>
      <c r="Q54" s="345"/>
    </row>
    <row r="55" spans="6:17" ht="16.2" thickBot="1">
      <c r="F55" s="34"/>
      <c r="G55" s="40"/>
      <c r="H55" s="211"/>
      <c r="I55" s="243"/>
      <c r="J55" s="41"/>
      <c r="K55" s="289"/>
      <c r="M55" s="345"/>
      <c r="N55" s="345"/>
      <c r="P55" s="345"/>
      <c r="Q55" s="345"/>
    </row>
    <row r="56" spans="6:17" ht="16.2" thickBot="1">
      <c r="F56" s="37"/>
      <c r="G56" s="38" t="s">
        <v>20</v>
      </c>
      <c r="H56" s="210"/>
      <c r="I56" s="242"/>
      <c r="J56" s="39">
        <f>SUM(J11:J54)</f>
        <v>68896.23317377089</v>
      </c>
      <c r="K56" s="289"/>
      <c r="M56" s="345"/>
      <c r="N56" s="345"/>
      <c r="P56" s="345"/>
      <c r="Q56" s="345"/>
    </row>
    <row r="57" spans="6:17" ht="16.2" thickBot="1">
      <c r="F57" s="42"/>
      <c r="G57" s="43"/>
      <c r="H57" s="212"/>
      <c r="I57" s="244"/>
      <c r="J57" s="44"/>
      <c r="K57" s="289"/>
      <c r="M57" s="345"/>
      <c r="N57" s="345"/>
      <c r="P57" s="345"/>
      <c r="Q57" s="345"/>
    </row>
    <row r="58" spans="6:17" ht="15.75">
      <c r="F58" s="45"/>
      <c r="G58" s="84" t="s">
        <v>21</v>
      </c>
      <c r="H58" s="213">
        <v>0.1</v>
      </c>
      <c r="I58" s="245"/>
      <c r="J58" s="47">
        <f>J56*H58</f>
        <v>6889.623317377089</v>
      </c>
      <c r="K58" s="289"/>
      <c r="M58" s="345"/>
      <c r="N58" s="345"/>
      <c r="P58" s="345"/>
      <c r="Q58" s="345"/>
    </row>
    <row r="59" spans="6:17" ht="16.2" thickBot="1">
      <c r="F59" s="48"/>
      <c r="G59" s="85" t="s">
        <v>22</v>
      </c>
      <c r="H59" s="214"/>
      <c r="I59" s="246"/>
      <c r="J59" s="50">
        <f>J56+J58</f>
        <v>75785.85649114798</v>
      </c>
      <c r="K59" s="289"/>
      <c r="M59" s="345"/>
      <c r="N59" s="345"/>
      <c r="P59" s="345"/>
      <c r="Q59" s="345"/>
    </row>
    <row r="60" spans="6:17" ht="16.2" thickBot="1">
      <c r="F60" s="51"/>
      <c r="G60" s="86"/>
      <c r="H60" s="215"/>
      <c r="I60" s="247"/>
      <c r="J60" s="53"/>
      <c r="K60" s="289"/>
      <c r="M60" s="345"/>
      <c r="N60" s="345"/>
      <c r="P60" s="345"/>
      <c r="Q60" s="345"/>
    </row>
    <row r="61" spans="6:17" ht="15.75">
      <c r="F61" s="54"/>
      <c r="G61" s="84" t="s">
        <v>23</v>
      </c>
      <c r="H61" s="213">
        <v>0.1</v>
      </c>
      <c r="I61" s="245"/>
      <c r="J61" s="47">
        <f>J59*H61</f>
        <v>7578.585649114798</v>
      </c>
      <c r="K61" s="289"/>
      <c r="M61" s="345"/>
      <c r="N61" s="345"/>
      <c r="P61" s="345"/>
      <c r="Q61" s="345"/>
    </row>
    <row r="62" spans="6:17" ht="16.2" thickBot="1">
      <c r="F62" s="48"/>
      <c r="G62" s="85" t="s">
        <v>22</v>
      </c>
      <c r="H62" s="214"/>
      <c r="I62" s="246"/>
      <c r="J62" s="50">
        <f>J59+J61</f>
        <v>83364.44214026278</v>
      </c>
      <c r="K62" s="289"/>
      <c r="M62" s="345"/>
      <c r="N62" s="345"/>
      <c r="P62" s="345"/>
      <c r="Q62" s="345"/>
    </row>
    <row r="63" spans="6:17" ht="16.2" thickBot="1">
      <c r="F63" s="51"/>
      <c r="G63" s="86"/>
      <c r="H63" s="215"/>
      <c r="I63" s="247"/>
      <c r="J63" s="53"/>
      <c r="K63" s="289"/>
      <c r="M63" s="345"/>
      <c r="N63" s="345"/>
      <c r="P63" s="345"/>
      <c r="Q63" s="345"/>
    </row>
    <row r="64" spans="6:17" ht="15.75">
      <c r="F64" s="54"/>
      <c r="G64" s="87" t="s">
        <v>24</v>
      </c>
      <c r="H64" s="213">
        <v>0.18</v>
      </c>
      <c r="I64" s="245"/>
      <c r="J64" s="55">
        <f>J62*H64</f>
        <v>15005.599585247299</v>
      </c>
      <c r="K64" s="289"/>
      <c r="M64" s="345"/>
      <c r="N64" s="345"/>
      <c r="P64" s="345"/>
      <c r="Q64" s="345"/>
    </row>
    <row r="65" spans="6:17" ht="16.2" thickBot="1">
      <c r="F65" s="48"/>
      <c r="G65" s="88" t="s">
        <v>25</v>
      </c>
      <c r="H65" s="216" t="s">
        <v>9</v>
      </c>
      <c r="I65" s="248"/>
      <c r="J65" s="58">
        <f>J62+J64</f>
        <v>98370.04172551008</v>
      </c>
      <c r="K65" s="289"/>
      <c r="M65" s="345"/>
      <c r="N65" s="345"/>
      <c r="P65" s="345"/>
      <c r="Q65" s="345"/>
    </row>
    <row r="66" spans="13:17" ht="15.75">
      <c r="M66" s="345"/>
      <c r="N66" s="345"/>
      <c r="P66" s="345"/>
      <c r="Q66" s="345"/>
    </row>
    <row r="67" spans="10:17" ht="15.75">
      <c r="J67" s="59"/>
      <c r="M67" s="345"/>
      <c r="N67" s="345"/>
      <c r="P67" s="345"/>
      <c r="Q67" s="345"/>
    </row>
    <row r="68" spans="10:17" ht="15.75">
      <c r="J68" s="59"/>
      <c r="M68" s="345"/>
      <c r="N68" s="345"/>
      <c r="P68" s="345"/>
      <c r="Q68" s="345"/>
    </row>
    <row r="69" spans="13:17" ht="15.75">
      <c r="M69" s="345"/>
      <c r="N69" s="345"/>
      <c r="P69" s="345"/>
      <c r="Q69" s="345"/>
    </row>
  </sheetData>
  <mergeCells count="19">
    <mergeCell ref="Q7:Q8"/>
    <mergeCell ref="H7:I7"/>
    <mergeCell ref="J7:J8"/>
    <mergeCell ref="K7:K8"/>
    <mergeCell ref="M7:M8"/>
    <mergeCell ref="N7:N8"/>
    <mergeCell ref="P7:P8"/>
    <mergeCell ref="A5:F5"/>
    <mergeCell ref="A6:F6"/>
    <mergeCell ref="A7:A8"/>
    <mergeCell ref="B7:B8"/>
    <mergeCell ref="C7:C8"/>
    <mergeCell ref="D7:E7"/>
    <mergeCell ref="F7:G7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42"/>
  <sheetViews>
    <sheetView showGridLines="0" zoomScale="70" zoomScaleNormal="70" zoomScalePageLayoutView="115" workbookViewId="0" topLeftCell="A1">
      <pane ySplit="9" topLeftCell="A10" activePane="bottomLeft" state="frozen"/>
      <selection pane="topLeft" activeCell="A292" sqref="A292:IV292"/>
      <selection pane="bottomLeft" activeCell="F12" sqref="F12:F21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" thickBot="1">
      <c r="A2" s="390" t="s">
        <v>293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18"/>
      <c r="L2" s="18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18"/>
      <c r="L3" s="18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206">
        <f>J131</f>
        <v>0</v>
      </c>
      <c r="I4" s="207">
        <f>H4*J4</f>
        <v>0</v>
      </c>
      <c r="J4" s="78">
        <v>2.65</v>
      </c>
      <c r="K4" s="18"/>
      <c r="L4" s="18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2" customHeight="1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282</v>
      </c>
      <c r="N7" s="403" t="s">
        <v>283</v>
      </c>
      <c r="O7" s="30"/>
      <c r="P7" s="409" t="s">
        <v>286</v>
      </c>
      <c r="Q7" s="403" t="s">
        <v>287</v>
      </c>
    </row>
    <row r="8" spans="1:17" ht="15.75">
      <c r="A8" s="384"/>
      <c r="B8" s="386"/>
      <c r="C8" s="415"/>
      <c r="D8" s="128" t="s">
        <v>275</v>
      </c>
      <c r="E8" s="129" t="s">
        <v>276</v>
      </c>
      <c r="F8" s="128" t="s">
        <v>278</v>
      </c>
      <c r="G8" s="129" t="s">
        <v>276</v>
      </c>
      <c r="H8" s="128" t="s">
        <v>278</v>
      </c>
      <c r="I8" s="129" t="s">
        <v>276</v>
      </c>
      <c r="J8" s="413"/>
      <c r="K8" s="414"/>
      <c r="L8" s="79"/>
      <c r="M8" s="410"/>
      <c r="N8" s="404"/>
      <c r="O8" s="30"/>
      <c r="P8" s="410"/>
      <c r="Q8" s="404"/>
    </row>
    <row r="9" spans="1:17" ht="15.75">
      <c r="A9" s="140" t="s">
        <v>0</v>
      </c>
      <c r="B9" s="131" t="s">
        <v>240</v>
      </c>
      <c r="C9" s="130" t="s">
        <v>1</v>
      </c>
      <c r="D9" s="130" t="s">
        <v>2</v>
      </c>
      <c r="E9" s="130" t="s">
        <v>10</v>
      </c>
      <c r="F9" s="130" t="s">
        <v>3</v>
      </c>
      <c r="G9" s="130" t="s">
        <v>4</v>
      </c>
      <c r="H9" s="130" t="s">
        <v>5</v>
      </c>
      <c r="I9" s="130" t="s">
        <v>6</v>
      </c>
      <c r="J9" s="130" t="s">
        <v>7</v>
      </c>
      <c r="K9" s="14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5.75">
      <c r="A10" s="252"/>
      <c r="B10" s="219"/>
      <c r="C10" s="220"/>
      <c r="D10" s="219"/>
      <c r="E10" s="219"/>
      <c r="F10" s="219"/>
      <c r="G10" s="219"/>
      <c r="H10" s="219"/>
      <c r="I10" s="219"/>
      <c r="J10" s="219"/>
      <c r="K10" s="276"/>
      <c r="L10" s="79"/>
      <c r="M10" s="222"/>
      <c r="N10" s="223"/>
      <c r="O10" s="30"/>
      <c r="P10" s="222"/>
      <c r="Q10" s="223"/>
    </row>
    <row r="11" spans="1:19" s="33" customFormat="1" ht="15.75">
      <c r="A11" s="277"/>
      <c r="B11" s="278" t="s">
        <v>31</v>
      </c>
      <c r="C11" s="279"/>
      <c r="D11" s="279"/>
      <c r="E11" s="280"/>
      <c r="F11" s="280"/>
      <c r="G11" s="280"/>
      <c r="H11" s="280"/>
      <c r="I11" s="280"/>
      <c r="J11" s="280"/>
      <c r="K11" s="281"/>
      <c r="L11" s="282"/>
      <c r="M11" s="283"/>
      <c r="N11" s="284"/>
      <c r="O11" s="261"/>
      <c r="P11" s="283"/>
      <c r="Q11" s="284"/>
      <c r="S11" s="308"/>
    </row>
    <row r="12" spans="1:21" ht="15.75">
      <c r="A12" s="255">
        <v>1</v>
      </c>
      <c r="B12" s="285" t="s">
        <v>77</v>
      </c>
      <c r="C12" s="286" t="s">
        <v>30</v>
      </c>
      <c r="D12" s="135">
        <v>1</v>
      </c>
      <c r="E12" s="296">
        <v>623.7</v>
      </c>
      <c r="F12" s="208">
        <v>5.1</v>
      </c>
      <c r="G12" s="205">
        <f aca="true" t="shared" si="0" ref="G12:G25">F12*E12</f>
        <v>3180.87</v>
      </c>
      <c r="H12" s="135">
        <v>8</v>
      </c>
      <c r="I12" s="205">
        <f aca="true" t="shared" si="1" ref="I12:I25">H12*E12</f>
        <v>4989.6</v>
      </c>
      <c r="J12" s="139">
        <f aca="true" t="shared" si="2" ref="J12:J25">G12+I12</f>
        <v>8170.47</v>
      </c>
      <c r="K12" s="145">
        <f aca="true" t="shared" si="3" ref="K12:K25">J12/E12</f>
        <v>13.1</v>
      </c>
      <c r="L12" s="28"/>
      <c r="M12" s="115">
        <v>0</v>
      </c>
      <c r="N12" s="116"/>
      <c r="O12" s="9"/>
      <c r="P12" s="115"/>
      <c r="Q12" s="116"/>
      <c r="S12" s="308"/>
      <c r="U12" s="106"/>
    </row>
    <row r="13" spans="1:21" ht="15.75">
      <c r="A13" s="255">
        <f aca="true" t="shared" si="4" ref="A13:A25">A12+1</f>
        <v>2</v>
      </c>
      <c r="B13" s="285" t="s">
        <v>78</v>
      </c>
      <c r="C13" s="286" t="s">
        <v>30</v>
      </c>
      <c r="D13" s="135">
        <v>1</v>
      </c>
      <c r="E13" s="296">
        <v>136.4</v>
      </c>
      <c r="F13" s="208">
        <v>5.8</v>
      </c>
      <c r="G13" s="205">
        <f t="shared" si="0"/>
        <v>791.12</v>
      </c>
      <c r="H13" s="135">
        <v>8</v>
      </c>
      <c r="I13" s="205">
        <f t="shared" si="1"/>
        <v>1091.2</v>
      </c>
      <c r="J13" s="139">
        <f t="shared" si="2"/>
        <v>1882.3200000000002</v>
      </c>
      <c r="K13" s="145">
        <f t="shared" si="3"/>
        <v>13.8</v>
      </c>
      <c r="L13" s="28"/>
      <c r="M13" s="115">
        <v>0</v>
      </c>
      <c r="N13" s="116"/>
      <c r="O13" s="9"/>
      <c r="P13" s="115"/>
      <c r="Q13" s="116"/>
      <c r="S13" s="308"/>
      <c r="U13" s="106"/>
    </row>
    <row r="14" spans="1:21" ht="15.75">
      <c r="A14" s="255">
        <f t="shared" si="4"/>
        <v>3</v>
      </c>
      <c r="B14" s="285" t="s">
        <v>79</v>
      </c>
      <c r="C14" s="286" t="s">
        <v>30</v>
      </c>
      <c r="D14" s="135">
        <v>1</v>
      </c>
      <c r="E14" s="296">
        <v>143</v>
      </c>
      <c r="F14" s="208">
        <v>6.6066</v>
      </c>
      <c r="G14" s="205">
        <f t="shared" si="0"/>
        <v>944.7438000000001</v>
      </c>
      <c r="H14" s="135">
        <v>8</v>
      </c>
      <c r="I14" s="205">
        <f t="shared" si="1"/>
        <v>1144</v>
      </c>
      <c r="J14" s="139">
        <f t="shared" si="2"/>
        <v>2088.7438</v>
      </c>
      <c r="K14" s="145">
        <f t="shared" si="3"/>
        <v>14.606600000000002</v>
      </c>
      <c r="L14" s="28"/>
      <c r="M14" s="115">
        <v>0</v>
      </c>
      <c r="N14" s="116"/>
      <c r="O14" s="9"/>
      <c r="P14" s="115"/>
      <c r="Q14" s="116"/>
      <c r="S14" s="308"/>
      <c r="U14" s="106"/>
    </row>
    <row r="15" spans="1:21" ht="15.75">
      <c r="A15" s="255">
        <f t="shared" si="4"/>
        <v>4</v>
      </c>
      <c r="B15" s="285" t="s">
        <v>80</v>
      </c>
      <c r="C15" s="286" t="s">
        <v>30</v>
      </c>
      <c r="D15" s="135">
        <v>1</v>
      </c>
      <c r="E15" s="296">
        <v>138.60000000000002</v>
      </c>
      <c r="F15" s="208">
        <v>9.336599999999999</v>
      </c>
      <c r="G15" s="205">
        <f t="shared" si="0"/>
        <v>1294.05276</v>
      </c>
      <c r="H15" s="135">
        <v>8</v>
      </c>
      <c r="I15" s="205">
        <f t="shared" si="1"/>
        <v>1108.8000000000002</v>
      </c>
      <c r="J15" s="139">
        <f t="shared" si="2"/>
        <v>2402.85276</v>
      </c>
      <c r="K15" s="145">
        <f t="shared" si="3"/>
        <v>17.336599999999997</v>
      </c>
      <c r="L15" s="28"/>
      <c r="M15" s="115">
        <v>0</v>
      </c>
      <c r="N15" s="116"/>
      <c r="O15" s="9"/>
      <c r="P15" s="115"/>
      <c r="Q15" s="116"/>
      <c r="S15" s="308"/>
      <c r="U15" s="106"/>
    </row>
    <row r="16" spans="1:21" ht="15.75">
      <c r="A16" s="255">
        <f t="shared" si="4"/>
        <v>5</v>
      </c>
      <c r="B16" s="285" t="s">
        <v>81</v>
      </c>
      <c r="C16" s="286" t="s">
        <v>30</v>
      </c>
      <c r="D16" s="135">
        <v>1</v>
      </c>
      <c r="E16" s="296">
        <v>126.50000000000001</v>
      </c>
      <c r="F16" s="208">
        <v>11.957400000000002</v>
      </c>
      <c r="G16" s="205">
        <f t="shared" si="0"/>
        <v>1512.6111000000003</v>
      </c>
      <c r="H16" s="135">
        <v>10</v>
      </c>
      <c r="I16" s="205">
        <f t="shared" si="1"/>
        <v>1265.0000000000002</v>
      </c>
      <c r="J16" s="157">
        <f t="shared" si="2"/>
        <v>2777.6111000000005</v>
      </c>
      <c r="K16" s="145">
        <f t="shared" si="3"/>
        <v>21.957400000000003</v>
      </c>
      <c r="L16" s="28"/>
      <c r="M16" s="115">
        <v>0</v>
      </c>
      <c r="N16" s="116"/>
      <c r="O16" s="9"/>
      <c r="P16" s="115"/>
      <c r="Q16" s="116"/>
      <c r="S16" s="308"/>
      <c r="U16" s="106"/>
    </row>
    <row r="17" spans="1:21" ht="15.75">
      <c r="A17" s="255">
        <f t="shared" si="4"/>
        <v>6</v>
      </c>
      <c r="B17" s="285" t="s">
        <v>82</v>
      </c>
      <c r="C17" s="286" t="s">
        <v>30</v>
      </c>
      <c r="D17" s="135">
        <v>1</v>
      </c>
      <c r="E17" s="296">
        <v>79.2</v>
      </c>
      <c r="F17" s="208">
        <v>15.615599999999999</v>
      </c>
      <c r="G17" s="205">
        <f t="shared" si="0"/>
        <v>1236.75552</v>
      </c>
      <c r="H17" s="135">
        <v>10</v>
      </c>
      <c r="I17" s="205">
        <f t="shared" si="1"/>
        <v>792</v>
      </c>
      <c r="J17" s="139">
        <f t="shared" si="2"/>
        <v>2028.75552</v>
      </c>
      <c r="K17" s="145">
        <f t="shared" si="3"/>
        <v>25.615599999999997</v>
      </c>
      <c r="L17" s="28"/>
      <c r="M17" s="115">
        <v>0</v>
      </c>
      <c r="N17" s="116"/>
      <c r="O17" s="9"/>
      <c r="P17" s="115"/>
      <c r="Q17" s="116"/>
      <c r="S17" s="308"/>
      <c r="U17" s="106"/>
    </row>
    <row r="18" spans="1:21" ht="15.75">
      <c r="A18" s="255">
        <f t="shared" si="4"/>
        <v>7</v>
      </c>
      <c r="B18" s="285" t="s">
        <v>83</v>
      </c>
      <c r="C18" s="286" t="s">
        <v>30</v>
      </c>
      <c r="D18" s="135">
        <v>1</v>
      </c>
      <c r="E18" s="296">
        <v>149.60000000000002</v>
      </c>
      <c r="F18" s="208">
        <v>22.513399999999997</v>
      </c>
      <c r="G18" s="205">
        <f t="shared" si="0"/>
        <v>3368.00464</v>
      </c>
      <c r="H18" s="135">
        <v>10</v>
      </c>
      <c r="I18" s="205">
        <f t="shared" si="1"/>
        <v>1496.0000000000002</v>
      </c>
      <c r="J18" s="139">
        <f t="shared" si="2"/>
        <v>4864.00464</v>
      </c>
      <c r="K18" s="145">
        <f t="shared" si="3"/>
        <v>32.5134</v>
      </c>
      <c r="L18" s="28"/>
      <c r="M18" s="115">
        <v>0</v>
      </c>
      <c r="N18" s="116"/>
      <c r="O18" s="9"/>
      <c r="P18" s="115"/>
      <c r="Q18" s="116"/>
      <c r="S18" s="308"/>
      <c r="U18" s="106"/>
    </row>
    <row r="19" spans="1:21" ht="15.75">
      <c r="A19" s="255">
        <f t="shared" si="4"/>
        <v>8</v>
      </c>
      <c r="B19" s="285" t="s">
        <v>84</v>
      </c>
      <c r="C19" s="286" t="s">
        <v>91</v>
      </c>
      <c r="D19" s="135">
        <v>1</v>
      </c>
      <c r="E19" s="296">
        <v>2</v>
      </c>
      <c r="F19" s="208">
        <v>75</v>
      </c>
      <c r="G19" s="205">
        <f t="shared" si="0"/>
        <v>150</v>
      </c>
      <c r="H19" s="135"/>
      <c r="I19" s="205">
        <f t="shared" si="1"/>
        <v>0</v>
      </c>
      <c r="J19" s="139">
        <f t="shared" si="2"/>
        <v>150</v>
      </c>
      <c r="K19" s="145">
        <f t="shared" si="3"/>
        <v>75</v>
      </c>
      <c r="L19" s="28"/>
      <c r="M19" s="115">
        <v>0</v>
      </c>
      <c r="N19" s="116">
        <v>0</v>
      </c>
      <c r="O19" s="9"/>
      <c r="P19" s="115" t="s">
        <v>535</v>
      </c>
      <c r="Q19" s="116"/>
      <c r="U19" s="106"/>
    </row>
    <row r="20" spans="1:21" ht="15.75">
      <c r="A20" s="255">
        <f t="shared" si="4"/>
        <v>9</v>
      </c>
      <c r="B20" s="285" t="s">
        <v>85</v>
      </c>
      <c r="C20" s="286" t="s">
        <v>91</v>
      </c>
      <c r="D20" s="135">
        <v>1</v>
      </c>
      <c r="E20" s="296">
        <v>3</v>
      </c>
      <c r="F20" s="208">
        <v>90</v>
      </c>
      <c r="G20" s="205">
        <f t="shared" si="0"/>
        <v>270</v>
      </c>
      <c r="H20" s="135"/>
      <c r="I20" s="205">
        <f t="shared" si="1"/>
        <v>0</v>
      </c>
      <c r="J20" s="139">
        <f t="shared" si="2"/>
        <v>270</v>
      </c>
      <c r="K20" s="145">
        <f t="shared" si="3"/>
        <v>90</v>
      </c>
      <c r="L20" s="28"/>
      <c r="M20" s="115">
        <v>0</v>
      </c>
      <c r="N20" s="116">
        <v>0</v>
      </c>
      <c r="O20" s="9"/>
      <c r="P20" s="115" t="s">
        <v>535</v>
      </c>
      <c r="Q20" s="116"/>
      <c r="U20" s="106"/>
    </row>
    <row r="21" spans="1:21" ht="15.75">
      <c r="A21" s="255">
        <f t="shared" si="4"/>
        <v>10</v>
      </c>
      <c r="B21" s="285" t="s">
        <v>86</v>
      </c>
      <c r="C21" s="286" t="s">
        <v>91</v>
      </c>
      <c r="D21" s="135">
        <v>1</v>
      </c>
      <c r="E21" s="296">
        <v>1</v>
      </c>
      <c r="F21" s="208">
        <v>12</v>
      </c>
      <c r="G21" s="205">
        <f t="shared" si="0"/>
        <v>12</v>
      </c>
      <c r="H21" s="135">
        <f>N21/$J$4</f>
        <v>0</v>
      </c>
      <c r="I21" s="205">
        <f t="shared" si="1"/>
        <v>0</v>
      </c>
      <c r="J21" s="139">
        <f t="shared" si="2"/>
        <v>12</v>
      </c>
      <c r="K21" s="145">
        <f t="shared" si="3"/>
        <v>12</v>
      </c>
      <c r="L21" s="28"/>
      <c r="M21" s="115">
        <v>0</v>
      </c>
      <c r="N21" s="116">
        <v>0</v>
      </c>
      <c r="O21" s="9"/>
      <c r="P21" s="115" t="s">
        <v>536</v>
      </c>
      <c r="Q21" s="116"/>
      <c r="U21" s="106"/>
    </row>
    <row r="22" spans="1:21" ht="15.75">
      <c r="A22" s="255">
        <f t="shared" si="4"/>
        <v>11</v>
      </c>
      <c r="B22" s="285" t="s">
        <v>87</v>
      </c>
      <c r="C22" s="286" t="s">
        <v>92</v>
      </c>
      <c r="D22" s="135">
        <v>1</v>
      </c>
      <c r="E22" s="296">
        <v>1</v>
      </c>
      <c r="F22" s="208">
        <v>8</v>
      </c>
      <c r="G22" s="205">
        <f t="shared" si="0"/>
        <v>8</v>
      </c>
      <c r="H22" s="135">
        <f>N22/$J$4</f>
        <v>0</v>
      </c>
      <c r="I22" s="205">
        <f t="shared" si="1"/>
        <v>0</v>
      </c>
      <c r="J22" s="139">
        <f t="shared" si="2"/>
        <v>8</v>
      </c>
      <c r="K22" s="145">
        <f t="shared" si="3"/>
        <v>8</v>
      </c>
      <c r="L22" s="28"/>
      <c r="M22" s="115">
        <v>0</v>
      </c>
      <c r="N22" s="116">
        <v>0</v>
      </c>
      <c r="O22" s="9"/>
      <c r="P22" s="115" t="s">
        <v>536</v>
      </c>
      <c r="Q22" s="116"/>
      <c r="U22" s="106"/>
    </row>
    <row r="23" spans="1:21" ht="15.75">
      <c r="A23" s="255">
        <f t="shared" si="4"/>
        <v>12</v>
      </c>
      <c r="B23" s="285" t="s">
        <v>88</v>
      </c>
      <c r="C23" s="286" t="s">
        <v>92</v>
      </c>
      <c r="D23" s="153">
        <v>1</v>
      </c>
      <c r="E23" s="296">
        <v>236</v>
      </c>
      <c r="F23" s="217">
        <v>0</v>
      </c>
      <c r="G23" s="155">
        <f t="shared" si="0"/>
        <v>0</v>
      </c>
      <c r="H23" s="153">
        <v>0</v>
      </c>
      <c r="I23" s="155">
        <f t="shared" si="1"/>
        <v>0</v>
      </c>
      <c r="J23" s="157">
        <f t="shared" si="2"/>
        <v>0</v>
      </c>
      <c r="K23" s="188">
        <f t="shared" si="3"/>
        <v>0</v>
      </c>
      <c r="L23" s="107"/>
      <c r="M23" s="115">
        <v>0</v>
      </c>
      <c r="N23" s="116">
        <v>0</v>
      </c>
      <c r="O23" s="9"/>
      <c r="P23" s="115"/>
      <c r="Q23" s="116"/>
      <c r="U23" s="106"/>
    </row>
    <row r="24" spans="1:21" ht="15.75">
      <c r="A24" s="255">
        <f t="shared" si="4"/>
        <v>13</v>
      </c>
      <c r="B24" s="285" t="s">
        <v>89</v>
      </c>
      <c r="C24" s="286" t="s">
        <v>91</v>
      </c>
      <c r="D24" s="153">
        <v>1</v>
      </c>
      <c r="E24" s="296">
        <v>1</v>
      </c>
      <c r="F24" s="217">
        <v>28</v>
      </c>
      <c r="G24" s="155">
        <f t="shared" si="0"/>
        <v>28</v>
      </c>
      <c r="H24" s="153">
        <f>N24/$J$4</f>
        <v>0</v>
      </c>
      <c r="I24" s="155">
        <f t="shared" si="1"/>
        <v>0</v>
      </c>
      <c r="J24" s="157">
        <f t="shared" si="2"/>
        <v>28</v>
      </c>
      <c r="K24" s="188">
        <f t="shared" si="3"/>
        <v>28</v>
      </c>
      <c r="L24" s="107"/>
      <c r="M24" s="115">
        <v>0</v>
      </c>
      <c r="N24" s="116">
        <v>0</v>
      </c>
      <c r="O24" s="9"/>
      <c r="P24" s="115"/>
      <c r="Q24" s="116"/>
      <c r="U24" s="106"/>
    </row>
    <row r="25" spans="1:21" ht="16.2" thickBot="1">
      <c r="A25" s="266">
        <f t="shared" si="4"/>
        <v>14</v>
      </c>
      <c r="B25" s="287" t="s">
        <v>90</v>
      </c>
      <c r="C25" s="288" t="s">
        <v>92</v>
      </c>
      <c r="D25" s="178">
        <v>1</v>
      </c>
      <c r="E25" s="297">
        <v>6</v>
      </c>
      <c r="F25" s="269">
        <v>295</v>
      </c>
      <c r="G25" s="200">
        <f t="shared" si="0"/>
        <v>1770</v>
      </c>
      <c r="H25" s="178">
        <v>50</v>
      </c>
      <c r="I25" s="200">
        <f t="shared" si="1"/>
        <v>300</v>
      </c>
      <c r="J25" s="202">
        <f t="shared" si="2"/>
        <v>2070</v>
      </c>
      <c r="K25" s="203">
        <f t="shared" si="3"/>
        <v>345</v>
      </c>
      <c r="L25" s="107"/>
      <c r="M25" s="150">
        <v>0</v>
      </c>
      <c r="N25" s="151">
        <v>0</v>
      </c>
      <c r="O25" s="9"/>
      <c r="P25" s="150" t="s">
        <v>537</v>
      </c>
      <c r="Q25" s="151"/>
      <c r="U25" s="106"/>
    </row>
    <row r="26" spans="6:17" ht="16.2" thickBot="1">
      <c r="F26" s="34"/>
      <c r="G26" s="94">
        <f>SUM(G12:G25)</f>
        <v>14566.15782</v>
      </c>
      <c r="H26" s="81"/>
      <c r="I26" s="94">
        <f>SUM(I12:I25)</f>
        <v>12186.6</v>
      </c>
      <c r="J26" s="95"/>
      <c r="K26" s="289"/>
      <c r="M26" s="36"/>
      <c r="N26" s="36"/>
      <c r="P26" s="36"/>
      <c r="Q26" s="36"/>
    </row>
    <row r="27" spans="6:17" ht="16.2" thickBot="1">
      <c r="F27" s="37"/>
      <c r="G27" s="83" t="s">
        <v>19</v>
      </c>
      <c r="H27" s="210">
        <v>0.05</v>
      </c>
      <c r="I27" s="242"/>
      <c r="J27" s="39">
        <f>H27*G26</f>
        <v>728.307891</v>
      </c>
      <c r="K27" s="289"/>
      <c r="M27" s="36"/>
      <c r="N27" s="36"/>
      <c r="P27" s="36"/>
      <c r="Q27" s="36"/>
    </row>
    <row r="28" spans="6:17" ht="16.2" thickBot="1">
      <c r="F28" s="34"/>
      <c r="G28" s="40"/>
      <c r="H28" s="211"/>
      <c r="I28" s="243"/>
      <c r="J28" s="41"/>
      <c r="K28" s="289"/>
      <c r="M28" s="36"/>
      <c r="N28" s="36"/>
      <c r="P28" s="36"/>
      <c r="Q28" s="36"/>
    </row>
    <row r="29" spans="6:17" ht="16.2" thickBot="1">
      <c r="F29" s="37"/>
      <c r="G29" s="38" t="s">
        <v>20</v>
      </c>
      <c r="H29" s="210"/>
      <c r="I29" s="242"/>
      <c r="J29" s="39">
        <f>SUM(J11:J27)</f>
        <v>27481.065711</v>
      </c>
      <c r="K29" s="289"/>
      <c r="M29" s="36"/>
      <c r="N29" s="36"/>
      <c r="P29" s="36"/>
      <c r="Q29" s="36"/>
    </row>
    <row r="30" spans="6:17" ht="16.2" thickBot="1">
      <c r="F30" s="42"/>
      <c r="G30" s="43"/>
      <c r="H30" s="212"/>
      <c r="I30" s="244"/>
      <c r="J30" s="44"/>
      <c r="K30" s="289"/>
      <c r="M30" s="36"/>
      <c r="N30" s="36"/>
      <c r="P30" s="36"/>
      <c r="Q30" s="36"/>
    </row>
    <row r="31" spans="6:17" ht="15.75">
      <c r="F31" s="45"/>
      <c r="G31" s="84" t="s">
        <v>21</v>
      </c>
      <c r="H31" s="213">
        <v>0.1</v>
      </c>
      <c r="I31" s="245"/>
      <c r="J31" s="47">
        <f>J29*H31</f>
        <v>2748.1065711</v>
      </c>
      <c r="K31" s="289"/>
      <c r="M31" s="36"/>
      <c r="N31" s="36"/>
      <c r="P31" s="36"/>
      <c r="Q31" s="36"/>
    </row>
    <row r="32" spans="6:17" ht="16.2" thickBot="1">
      <c r="F32" s="48"/>
      <c r="G32" s="85" t="s">
        <v>22</v>
      </c>
      <c r="H32" s="214"/>
      <c r="I32" s="246"/>
      <c r="J32" s="50">
        <f>J29+J31</f>
        <v>30229.1722821</v>
      </c>
      <c r="K32" s="289"/>
      <c r="M32" s="36"/>
      <c r="N32" s="36"/>
      <c r="P32" s="36"/>
      <c r="Q32" s="36"/>
    </row>
    <row r="33" spans="6:17" ht="16.2" thickBot="1">
      <c r="F33" s="51"/>
      <c r="G33" s="86"/>
      <c r="H33" s="215"/>
      <c r="I33" s="247"/>
      <c r="J33" s="53"/>
      <c r="K33" s="289"/>
      <c r="M33" s="36"/>
      <c r="N33" s="36"/>
      <c r="P33" s="36"/>
      <c r="Q33" s="36"/>
    </row>
    <row r="34" spans="6:17" ht="15.75">
      <c r="F34" s="54"/>
      <c r="G34" s="84" t="s">
        <v>23</v>
      </c>
      <c r="H34" s="213">
        <v>0.1</v>
      </c>
      <c r="I34" s="245"/>
      <c r="J34" s="47">
        <f>J32*H34</f>
        <v>3022.9172282100003</v>
      </c>
      <c r="K34" s="289"/>
      <c r="M34" s="36"/>
      <c r="N34" s="36"/>
      <c r="P34" s="36"/>
      <c r="Q34" s="36"/>
    </row>
    <row r="35" spans="6:17" ht="16.2" thickBot="1">
      <c r="F35" s="48"/>
      <c r="G35" s="85" t="s">
        <v>22</v>
      </c>
      <c r="H35" s="214"/>
      <c r="I35" s="246"/>
      <c r="J35" s="50">
        <f>J32+J34</f>
        <v>33252.08951031</v>
      </c>
      <c r="K35" s="289"/>
      <c r="M35" s="36"/>
      <c r="N35" s="36"/>
      <c r="P35" s="36"/>
      <c r="Q35" s="36"/>
    </row>
    <row r="36" spans="6:17" ht="16.2" thickBot="1">
      <c r="F36" s="51"/>
      <c r="G36" s="86"/>
      <c r="H36" s="215"/>
      <c r="I36" s="247"/>
      <c r="J36" s="53"/>
      <c r="K36" s="289"/>
      <c r="M36" s="36"/>
      <c r="N36" s="36"/>
      <c r="P36" s="36"/>
      <c r="Q36" s="36"/>
    </row>
    <row r="37" spans="6:17" ht="15.75">
      <c r="F37" s="54"/>
      <c r="G37" s="87" t="s">
        <v>24</v>
      </c>
      <c r="H37" s="213">
        <v>0.18</v>
      </c>
      <c r="I37" s="245"/>
      <c r="J37" s="55">
        <f>J35*H37</f>
        <v>5985.3761118557995</v>
      </c>
      <c r="K37" s="289"/>
      <c r="M37" s="36"/>
      <c r="N37" s="36"/>
      <c r="P37" s="36"/>
      <c r="Q37" s="36"/>
    </row>
    <row r="38" spans="6:17" ht="16.2" thickBot="1">
      <c r="F38" s="48"/>
      <c r="G38" s="88" t="s">
        <v>25</v>
      </c>
      <c r="H38" s="216" t="s">
        <v>9</v>
      </c>
      <c r="I38" s="248"/>
      <c r="J38" s="58">
        <f>J35+J37</f>
        <v>39237.46562216579</v>
      </c>
      <c r="K38" s="289"/>
      <c r="M38" s="36"/>
      <c r="N38" s="36"/>
      <c r="P38" s="36"/>
      <c r="Q38" s="36"/>
    </row>
    <row r="39" spans="13:17" ht="15.75">
      <c r="M39" s="36"/>
      <c r="N39" s="36"/>
      <c r="P39" s="36"/>
      <c r="Q39" s="36"/>
    </row>
    <row r="40" spans="13:17" ht="15.75">
      <c r="M40" s="36"/>
      <c r="N40" s="36"/>
      <c r="P40" s="36"/>
      <c r="Q40" s="36"/>
    </row>
    <row r="41" spans="10:17" ht="15.75">
      <c r="J41" s="59"/>
      <c r="M41" s="36"/>
      <c r="N41" s="36"/>
      <c r="P41" s="36"/>
      <c r="Q41" s="36"/>
    </row>
    <row r="42" spans="13:17" ht="15.75">
      <c r="M42" s="36"/>
      <c r="N42" s="36"/>
      <c r="P42" s="36"/>
      <c r="Q42" s="36"/>
    </row>
  </sheetData>
  <sheetProtection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92"/>
  <sheetViews>
    <sheetView showGridLines="0" zoomScale="70" zoomScaleNormal="70" zoomScalePageLayoutView="115" workbookViewId="0" topLeftCell="A1">
      <pane ySplit="9" topLeftCell="A60" activePane="bottomLeft" state="frozen"/>
      <selection pane="topLeft" activeCell="A292" sqref="A292:IV292"/>
      <selection pane="bottomLeft" activeCell="M81" sqref="M81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hidden="1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" thickBot="1">
      <c r="A1" s="8"/>
      <c r="B1" s="389"/>
      <c r="C1" s="389"/>
      <c r="D1" s="389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" thickBot="1">
      <c r="A2" s="390" t="s">
        <v>297</v>
      </c>
      <c r="B2" s="391"/>
      <c r="C2" s="16"/>
      <c r="D2" s="10"/>
      <c r="E2" s="9"/>
      <c r="F2" s="10"/>
      <c r="G2" s="17"/>
      <c r="H2" s="392" t="s">
        <v>284</v>
      </c>
      <c r="I2" s="393"/>
      <c r="J2" s="394"/>
      <c r="K2" s="18"/>
      <c r="L2" s="18"/>
      <c r="M2" s="14"/>
      <c r="N2" s="19"/>
      <c r="P2" s="14"/>
      <c r="Q2" s="19"/>
    </row>
    <row r="3" spans="1:17" ht="16.5" customHeight="1" thickBot="1">
      <c r="A3" s="395"/>
      <c r="B3" s="395"/>
      <c r="C3" s="395"/>
      <c r="D3" s="395"/>
      <c r="E3" s="395"/>
      <c r="F3" s="395"/>
      <c r="G3" s="20"/>
      <c r="H3" s="73" t="s">
        <v>9</v>
      </c>
      <c r="I3" s="74" t="s">
        <v>8</v>
      </c>
      <c r="J3" s="75" t="s">
        <v>285</v>
      </c>
      <c r="K3" s="18"/>
      <c r="L3" s="18"/>
      <c r="M3" s="14"/>
      <c r="N3" s="19"/>
      <c r="P3" s="14"/>
      <c r="Q3" s="19"/>
    </row>
    <row r="4" spans="1:17" ht="16.2" thickBot="1">
      <c r="A4" s="395"/>
      <c r="B4" s="395"/>
      <c r="C4" s="395"/>
      <c r="D4" s="395"/>
      <c r="E4" s="395"/>
      <c r="F4" s="395"/>
      <c r="G4" s="21"/>
      <c r="H4" s="76">
        <f>J181</f>
        <v>0</v>
      </c>
      <c r="I4" s="77">
        <f>H4*J4</f>
        <v>0</v>
      </c>
      <c r="J4" s="78">
        <f>TOTAL!C7</f>
        <v>1</v>
      </c>
      <c r="K4" s="18"/>
      <c r="L4" s="18"/>
      <c r="M4" s="14"/>
      <c r="N4" s="19"/>
      <c r="P4" s="14"/>
      <c r="Q4" s="19"/>
    </row>
    <row r="5" spans="1:17" ht="15.75">
      <c r="A5" s="396"/>
      <c r="B5" s="396"/>
      <c r="C5" s="396"/>
      <c r="D5" s="396"/>
      <c r="E5" s="396"/>
      <c r="F5" s="39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2" thickBot="1">
      <c r="A6" s="397"/>
      <c r="B6" s="397"/>
      <c r="C6" s="397"/>
      <c r="D6" s="397"/>
      <c r="E6" s="397"/>
      <c r="F6" s="397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2" customHeight="1">
      <c r="A7" s="383" t="s">
        <v>268</v>
      </c>
      <c r="B7" s="385" t="s">
        <v>269</v>
      </c>
      <c r="C7" s="400" t="s">
        <v>273</v>
      </c>
      <c r="D7" s="402" t="s">
        <v>274</v>
      </c>
      <c r="E7" s="402"/>
      <c r="F7" s="402" t="s">
        <v>277</v>
      </c>
      <c r="G7" s="402"/>
      <c r="H7" s="402" t="s">
        <v>279</v>
      </c>
      <c r="I7" s="402"/>
      <c r="J7" s="405" t="s">
        <v>272</v>
      </c>
      <c r="K7" s="407" t="s">
        <v>280</v>
      </c>
      <c r="L7" s="79"/>
      <c r="M7" s="409" t="s">
        <v>282</v>
      </c>
      <c r="N7" s="403" t="s">
        <v>283</v>
      </c>
      <c r="O7" s="30"/>
      <c r="P7" s="409" t="s">
        <v>286</v>
      </c>
      <c r="Q7" s="403" t="s">
        <v>287</v>
      </c>
    </row>
    <row r="8" spans="1:17" ht="15.75">
      <c r="A8" s="384"/>
      <c r="B8" s="386"/>
      <c r="C8" s="415"/>
      <c r="D8" s="128" t="s">
        <v>275</v>
      </c>
      <c r="E8" s="129" t="s">
        <v>276</v>
      </c>
      <c r="F8" s="128" t="s">
        <v>278</v>
      </c>
      <c r="G8" s="129" t="s">
        <v>276</v>
      </c>
      <c r="H8" s="128" t="s">
        <v>278</v>
      </c>
      <c r="I8" s="129" t="s">
        <v>276</v>
      </c>
      <c r="J8" s="413"/>
      <c r="K8" s="414"/>
      <c r="L8" s="79"/>
      <c r="M8" s="410"/>
      <c r="N8" s="404"/>
      <c r="O8" s="30"/>
      <c r="P8" s="410"/>
      <c r="Q8" s="404"/>
    </row>
    <row r="9" spans="1:17" ht="15.75">
      <c r="A9" s="140" t="s">
        <v>0</v>
      </c>
      <c r="B9" s="131" t="s">
        <v>240</v>
      </c>
      <c r="C9" s="130" t="s">
        <v>1</v>
      </c>
      <c r="D9" s="130" t="s">
        <v>2</v>
      </c>
      <c r="E9" s="130" t="s">
        <v>10</v>
      </c>
      <c r="F9" s="130" t="s">
        <v>3</v>
      </c>
      <c r="G9" s="130" t="s">
        <v>4</v>
      </c>
      <c r="H9" s="130" t="s">
        <v>5</v>
      </c>
      <c r="I9" s="130" t="s">
        <v>6</v>
      </c>
      <c r="J9" s="130" t="s">
        <v>7</v>
      </c>
      <c r="K9" s="141">
        <v>11</v>
      </c>
      <c r="L9" s="79"/>
      <c r="M9" s="140" t="s">
        <v>281</v>
      </c>
      <c r="N9" s="141" t="s">
        <v>12</v>
      </c>
      <c r="O9" s="30"/>
      <c r="P9" s="140" t="s">
        <v>11</v>
      </c>
      <c r="Q9" s="141" t="s">
        <v>13</v>
      </c>
    </row>
    <row r="10" spans="1:17" ht="15.75">
      <c r="A10" s="142"/>
      <c r="B10" s="133"/>
      <c r="C10" s="132"/>
      <c r="D10" s="133"/>
      <c r="E10" s="133"/>
      <c r="F10" s="133"/>
      <c r="G10" s="133"/>
      <c r="H10" s="133"/>
      <c r="I10" s="133"/>
      <c r="J10" s="133"/>
      <c r="K10" s="143"/>
      <c r="L10" s="31"/>
      <c r="M10" s="148"/>
      <c r="N10" s="149"/>
      <c r="P10" s="148"/>
      <c r="Q10" s="149"/>
    </row>
    <row r="11" spans="1:17" s="33" customFormat="1" ht="15.75">
      <c r="A11" s="186"/>
      <c r="B11" s="182"/>
      <c r="C11" s="183"/>
      <c r="D11" s="183"/>
      <c r="E11" s="181"/>
      <c r="F11" s="181"/>
      <c r="G11" s="181"/>
      <c r="H11" s="181"/>
      <c r="I11" s="181"/>
      <c r="J11" s="181"/>
      <c r="K11" s="187"/>
      <c r="L11" s="32"/>
      <c r="M11" s="311"/>
      <c r="N11" s="311"/>
      <c r="O11" s="9"/>
      <c r="P11" s="191"/>
      <c r="Q11" s="192"/>
    </row>
    <row r="12" spans="1:21" ht="15.75">
      <c r="A12" s="144"/>
      <c r="B12" s="285" t="s">
        <v>299</v>
      </c>
      <c r="C12" s="286" t="s">
        <v>91</v>
      </c>
      <c r="D12" s="310">
        <v>1</v>
      </c>
      <c r="E12" s="314">
        <v>2</v>
      </c>
      <c r="F12" s="311">
        <f aca="true" t="shared" si="0" ref="F12:F24">M12/$J$4</f>
        <v>90</v>
      </c>
      <c r="G12" s="137">
        <f aca="true" t="shared" si="1" ref="G12:G23">F12*E12</f>
        <v>180</v>
      </c>
      <c r="H12" s="138">
        <f aca="true" t="shared" si="2" ref="H12:H24">N12/$J$4</f>
        <v>0</v>
      </c>
      <c r="I12" s="137">
        <f aca="true" t="shared" si="3" ref="I12:I23">H12*E12</f>
        <v>0</v>
      </c>
      <c r="J12" s="139">
        <f aca="true" t="shared" si="4" ref="J12:J23">G12+I12</f>
        <v>180</v>
      </c>
      <c r="K12" s="145">
        <f aca="true" t="shared" si="5" ref="K12:K23">J12/E12</f>
        <v>90</v>
      </c>
      <c r="L12" s="28"/>
      <c r="M12" s="311">
        <v>90</v>
      </c>
      <c r="N12" s="311">
        <v>0</v>
      </c>
      <c r="O12" s="9"/>
      <c r="P12" s="115" t="s">
        <v>535</v>
      </c>
      <c r="Q12" s="116"/>
      <c r="U12" s="106"/>
    </row>
    <row r="13" spans="1:21" ht="15.75">
      <c r="A13" s="144"/>
      <c r="B13" s="285" t="s">
        <v>300</v>
      </c>
      <c r="C13" s="286" t="s">
        <v>91</v>
      </c>
      <c r="D13" s="310">
        <v>1</v>
      </c>
      <c r="E13" s="314">
        <v>3</v>
      </c>
      <c r="F13" s="311">
        <f t="shared" si="0"/>
        <v>102</v>
      </c>
      <c r="G13" s="137">
        <f t="shared" si="1"/>
        <v>306</v>
      </c>
      <c r="H13" s="138">
        <f t="shared" si="2"/>
        <v>0</v>
      </c>
      <c r="I13" s="137">
        <f t="shared" si="3"/>
        <v>0</v>
      </c>
      <c r="J13" s="139">
        <f t="shared" si="4"/>
        <v>306</v>
      </c>
      <c r="K13" s="145">
        <f t="shared" si="5"/>
        <v>102</v>
      </c>
      <c r="L13" s="28"/>
      <c r="M13" s="311">
        <v>102</v>
      </c>
      <c r="N13" s="311">
        <v>0</v>
      </c>
      <c r="O13" s="9"/>
      <c r="P13" s="115" t="s">
        <v>535</v>
      </c>
      <c r="Q13" s="116"/>
      <c r="U13" s="106"/>
    </row>
    <row r="14" spans="1:21" ht="15.75">
      <c r="A14" s="144"/>
      <c r="B14" s="285" t="s">
        <v>301</v>
      </c>
      <c r="C14" s="286" t="s">
        <v>91</v>
      </c>
      <c r="D14" s="310">
        <v>1</v>
      </c>
      <c r="E14" s="314">
        <v>2</v>
      </c>
      <c r="F14" s="311">
        <f t="shared" si="0"/>
        <v>135</v>
      </c>
      <c r="G14" s="137">
        <f t="shared" si="1"/>
        <v>270</v>
      </c>
      <c r="H14" s="138">
        <f t="shared" si="2"/>
        <v>0</v>
      </c>
      <c r="I14" s="137">
        <f t="shared" si="3"/>
        <v>0</v>
      </c>
      <c r="J14" s="139">
        <f t="shared" si="4"/>
        <v>270</v>
      </c>
      <c r="K14" s="145">
        <f t="shared" si="5"/>
        <v>135</v>
      </c>
      <c r="L14" s="28"/>
      <c r="M14" s="311">
        <v>135</v>
      </c>
      <c r="N14" s="311">
        <v>0</v>
      </c>
      <c r="O14" s="9"/>
      <c r="P14" s="115" t="s">
        <v>535</v>
      </c>
      <c r="Q14" s="116"/>
      <c r="U14" s="106"/>
    </row>
    <row r="15" spans="1:21" ht="15.75">
      <c r="A15" s="144"/>
      <c r="B15" s="285" t="s">
        <v>302</v>
      </c>
      <c r="C15" s="286" t="s">
        <v>91</v>
      </c>
      <c r="D15" s="310">
        <v>1</v>
      </c>
      <c r="E15" s="314">
        <v>3</v>
      </c>
      <c r="F15" s="311">
        <f t="shared" si="0"/>
        <v>160</v>
      </c>
      <c r="G15" s="137">
        <f t="shared" si="1"/>
        <v>480</v>
      </c>
      <c r="H15" s="138">
        <f t="shared" si="2"/>
        <v>0</v>
      </c>
      <c r="I15" s="137">
        <f t="shared" si="3"/>
        <v>0</v>
      </c>
      <c r="J15" s="139">
        <f t="shared" si="4"/>
        <v>480</v>
      </c>
      <c r="K15" s="145">
        <f t="shared" si="5"/>
        <v>160</v>
      </c>
      <c r="L15" s="28"/>
      <c r="M15" s="311">
        <v>160</v>
      </c>
      <c r="N15" s="311">
        <v>0</v>
      </c>
      <c r="O15" s="9"/>
      <c r="P15" s="115" t="s">
        <v>535</v>
      </c>
      <c r="Q15" s="116"/>
      <c r="U15" s="106"/>
    </row>
    <row r="16" spans="1:21" ht="15.75">
      <c r="A16" s="144"/>
      <c r="B16" s="184" t="s">
        <v>303</v>
      </c>
      <c r="C16" s="134" t="s">
        <v>91</v>
      </c>
      <c r="D16" s="310">
        <v>1</v>
      </c>
      <c r="E16" s="312">
        <v>5</v>
      </c>
      <c r="F16" s="311">
        <f t="shared" si="0"/>
        <v>92</v>
      </c>
      <c r="G16" s="137">
        <f t="shared" si="1"/>
        <v>460</v>
      </c>
      <c r="H16" s="138">
        <f t="shared" si="2"/>
        <v>0</v>
      </c>
      <c r="I16" s="137">
        <f t="shared" si="3"/>
        <v>0</v>
      </c>
      <c r="J16" s="139">
        <f t="shared" si="4"/>
        <v>460</v>
      </c>
      <c r="K16" s="145">
        <f t="shared" si="5"/>
        <v>92</v>
      </c>
      <c r="L16" s="28"/>
      <c r="M16" s="311">
        <v>92</v>
      </c>
      <c r="N16" s="311">
        <v>0</v>
      </c>
      <c r="O16" s="9"/>
      <c r="P16" s="115" t="s">
        <v>535</v>
      </c>
      <c r="Q16" s="116"/>
      <c r="U16" s="106"/>
    </row>
    <row r="17" spans="1:21" ht="15.75">
      <c r="A17" s="144"/>
      <c r="B17" s="184" t="s">
        <v>304</v>
      </c>
      <c r="C17" s="134" t="s">
        <v>91</v>
      </c>
      <c r="D17" s="310">
        <v>1</v>
      </c>
      <c r="E17" s="312">
        <v>121</v>
      </c>
      <c r="F17" s="311">
        <f t="shared" si="0"/>
        <v>19.9</v>
      </c>
      <c r="G17" s="137">
        <f t="shared" si="1"/>
        <v>2407.8999999999996</v>
      </c>
      <c r="H17" s="138">
        <f t="shared" si="2"/>
        <v>12.5</v>
      </c>
      <c r="I17" s="137">
        <f t="shared" si="3"/>
        <v>1512.5</v>
      </c>
      <c r="J17" s="139">
        <f t="shared" si="4"/>
        <v>3920.3999999999996</v>
      </c>
      <c r="K17" s="145">
        <f t="shared" si="5"/>
        <v>32.4</v>
      </c>
      <c r="L17" s="28"/>
      <c r="M17" s="311">
        <v>19.9</v>
      </c>
      <c r="N17" s="311">
        <v>12.5</v>
      </c>
      <c r="O17" s="9"/>
      <c r="P17" s="115" t="s">
        <v>538</v>
      </c>
      <c r="Q17" s="116"/>
      <c r="U17" s="106"/>
    </row>
    <row r="18" spans="1:21" ht="15.75">
      <c r="A18" s="144"/>
      <c r="B18" s="184" t="s">
        <v>305</v>
      </c>
      <c r="C18" s="134" t="s">
        <v>91</v>
      </c>
      <c r="D18" s="310">
        <v>1</v>
      </c>
      <c r="E18" s="312">
        <v>98</v>
      </c>
      <c r="F18" s="311">
        <f t="shared" si="0"/>
        <v>19.9</v>
      </c>
      <c r="G18" s="137">
        <f t="shared" si="1"/>
        <v>1950.1999999999998</v>
      </c>
      <c r="H18" s="138">
        <f t="shared" si="2"/>
        <v>12.5</v>
      </c>
      <c r="I18" s="137">
        <f t="shared" si="3"/>
        <v>1225</v>
      </c>
      <c r="J18" s="139">
        <f t="shared" si="4"/>
        <v>3175.2</v>
      </c>
      <c r="K18" s="145">
        <f t="shared" si="5"/>
        <v>32.4</v>
      </c>
      <c r="L18" s="28"/>
      <c r="M18" s="311">
        <v>19.9</v>
      </c>
      <c r="N18" s="311">
        <v>12.5</v>
      </c>
      <c r="O18" s="9"/>
      <c r="P18" s="115" t="s">
        <v>538</v>
      </c>
      <c r="Q18" s="116"/>
      <c r="U18" s="106"/>
    </row>
    <row r="19" spans="1:21" ht="15.75">
      <c r="A19" s="144"/>
      <c r="B19" s="184" t="s">
        <v>306</v>
      </c>
      <c r="C19" s="134" t="s">
        <v>91</v>
      </c>
      <c r="D19" s="310">
        <v>1</v>
      </c>
      <c r="E19" s="312">
        <v>13</v>
      </c>
      <c r="F19" s="311">
        <f t="shared" si="0"/>
        <v>19.9</v>
      </c>
      <c r="G19" s="137">
        <f t="shared" si="1"/>
        <v>258.7</v>
      </c>
      <c r="H19" s="138">
        <f t="shared" si="2"/>
        <v>12.5</v>
      </c>
      <c r="I19" s="137">
        <f t="shared" si="3"/>
        <v>162.5</v>
      </c>
      <c r="J19" s="139">
        <f t="shared" si="4"/>
        <v>421.2</v>
      </c>
      <c r="K19" s="145">
        <f t="shared" si="5"/>
        <v>32.4</v>
      </c>
      <c r="L19" s="28"/>
      <c r="M19" s="311">
        <v>19.9</v>
      </c>
      <c r="N19" s="311">
        <v>12.5</v>
      </c>
      <c r="O19" s="9"/>
      <c r="P19" s="115" t="s">
        <v>538</v>
      </c>
      <c r="Q19" s="116"/>
      <c r="U19" s="106"/>
    </row>
    <row r="20" spans="1:21" ht="15.75">
      <c r="A20" s="144"/>
      <c r="B20" s="184" t="s">
        <v>307</v>
      </c>
      <c r="C20" s="134" t="s">
        <v>91</v>
      </c>
      <c r="D20" s="310">
        <v>1</v>
      </c>
      <c r="E20" s="312">
        <v>3</v>
      </c>
      <c r="F20" s="311">
        <f t="shared" si="0"/>
        <v>130</v>
      </c>
      <c r="G20" s="137">
        <f t="shared" si="1"/>
        <v>390</v>
      </c>
      <c r="H20" s="138">
        <f t="shared" si="2"/>
        <v>12.5</v>
      </c>
      <c r="I20" s="137">
        <f t="shared" si="3"/>
        <v>37.5</v>
      </c>
      <c r="J20" s="139">
        <f t="shared" si="4"/>
        <v>427.5</v>
      </c>
      <c r="K20" s="145">
        <f t="shared" si="5"/>
        <v>142.5</v>
      </c>
      <c r="L20" s="28"/>
      <c r="M20" s="311">
        <v>130</v>
      </c>
      <c r="N20" s="311">
        <v>12.5</v>
      </c>
      <c r="O20" s="9"/>
      <c r="P20" s="115" t="s">
        <v>538</v>
      </c>
      <c r="Q20" s="116"/>
      <c r="U20" s="106"/>
    </row>
    <row r="21" spans="1:21" ht="15.75">
      <c r="A21" s="144"/>
      <c r="B21" s="184" t="s">
        <v>308</v>
      </c>
      <c r="C21" s="134" t="s">
        <v>91</v>
      </c>
      <c r="D21" s="310">
        <v>1</v>
      </c>
      <c r="E21" s="312">
        <v>1</v>
      </c>
      <c r="F21" s="311">
        <f t="shared" si="0"/>
        <v>19.9</v>
      </c>
      <c r="G21" s="137">
        <f t="shared" si="1"/>
        <v>19.9</v>
      </c>
      <c r="H21" s="138">
        <f t="shared" si="2"/>
        <v>12.5</v>
      </c>
      <c r="I21" s="137">
        <f t="shared" si="3"/>
        <v>12.5</v>
      </c>
      <c r="J21" s="139">
        <f t="shared" si="4"/>
        <v>32.4</v>
      </c>
      <c r="K21" s="145">
        <f t="shared" si="5"/>
        <v>32.4</v>
      </c>
      <c r="L21" s="28"/>
      <c r="M21" s="311">
        <v>19.9</v>
      </c>
      <c r="N21" s="311">
        <v>12.5</v>
      </c>
      <c r="O21" s="9"/>
      <c r="P21" s="115" t="s">
        <v>538</v>
      </c>
      <c r="Q21" s="116"/>
      <c r="U21" s="106"/>
    </row>
    <row r="22" spans="1:21" ht="15.75">
      <c r="A22" s="144"/>
      <c r="B22" s="184" t="s">
        <v>309</v>
      </c>
      <c r="C22" s="134" t="s">
        <v>310</v>
      </c>
      <c r="D22" s="310">
        <v>1</v>
      </c>
      <c r="E22" s="312">
        <v>1</v>
      </c>
      <c r="F22" s="311">
        <f t="shared" si="0"/>
        <v>500</v>
      </c>
      <c r="G22" s="137">
        <f t="shared" si="1"/>
        <v>500</v>
      </c>
      <c r="H22" s="138">
        <f t="shared" si="2"/>
        <v>125</v>
      </c>
      <c r="I22" s="137">
        <f t="shared" si="3"/>
        <v>125</v>
      </c>
      <c r="J22" s="139">
        <f t="shared" si="4"/>
        <v>625</v>
      </c>
      <c r="K22" s="145">
        <f t="shared" si="5"/>
        <v>625</v>
      </c>
      <c r="L22" s="28"/>
      <c r="M22" s="311">
        <v>500</v>
      </c>
      <c r="N22" s="311">
        <v>125</v>
      </c>
      <c r="O22" s="9"/>
      <c r="P22" s="115" t="s">
        <v>535</v>
      </c>
      <c r="Q22" s="116"/>
      <c r="U22" s="106"/>
    </row>
    <row r="23" spans="1:21" ht="15.75">
      <c r="A23" s="144"/>
      <c r="B23" s="184"/>
      <c r="C23" s="134"/>
      <c r="D23" s="135"/>
      <c r="E23" s="185"/>
      <c r="F23" s="311">
        <f t="shared" si="0"/>
        <v>0</v>
      </c>
      <c r="G23" s="137">
        <f t="shared" si="1"/>
        <v>0</v>
      </c>
      <c r="H23" s="138">
        <f t="shared" si="2"/>
        <v>0</v>
      </c>
      <c r="I23" s="137">
        <f t="shared" si="3"/>
        <v>0</v>
      </c>
      <c r="J23" s="139">
        <f t="shared" si="4"/>
        <v>0</v>
      </c>
      <c r="K23" s="145" t="e">
        <f t="shared" si="5"/>
        <v>#DIV/0!</v>
      </c>
      <c r="L23" s="28"/>
      <c r="M23" s="311">
        <v>0</v>
      </c>
      <c r="N23" s="311">
        <v>0</v>
      </c>
      <c r="O23" s="9"/>
      <c r="P23" s="115"/>
      <c r="Q23" s="116"/>
      <c r="U23" s="106"/>
    </row>
    <row r="24" spans="1:21" ht="15.75">
      <c r="A24" s="144"/>
      <c r="B24" s="333" t="s">
        <v>495</v>
      </c>
      <c r="C24" s="183"/>
      <c r="D24" s="183"/>
      <c r="E24" s="181"/>
      <c r="F24" s="311">
        <f t="shared" si="0"/>
        <v>0</v>
      </c>
      <c r="G24" s="181"/>
      <c r="H24" s="138">
        <f t="shared" si="2"/>
        <v>0</v>
      </c>
      <c r="I24" s="181"/>
      <c r="J24" s="181"/>
      <c r="K24" s="187"/>
      <c r="L24" s="32"/>
      <c r="M24" s="311"/>
      <c r="N24" s="311"/>
      <c r="O24" s="9"/>
      <c r="P24" s="115"/>
      <c r="Q24" s="116"/>
      <c r="U24" s="106"/>
    </row>
    <row r="25" spans="1:21" ht="30.6">
      <c r="A25" s="144"/>
      <c r="B25" s="357" t="s">
        <v>496</v>
      </c>
      <c r="C25" s="329" t="s">
        <v>26</v>
      </c>
      <c r="D25" s="358">
        <v>1</v>
      </c>
      <c r="E25" s="359">
        <v>790</v>
      </c>
      <c r="F25" s="311">
        <f>M25/$J$4</f>
        <v>0.7545351876923078</v>
      </c>
      <c r="G25" s="315">
        <f>F25*E25</f>
        <v>596.0827982769231</v>
      </c>
      <c r="H25" s="138">
        <f>N25/$J$4</f>
        <v>0.49044787200000006</v>
      </c>
      <c r="I25" s="315">
        <f>H25*E25</f>
        <v>387.45381888000003</v>
      </c>
      <c r="J25" s="139">
        <f>G25+I25</f>
        <v>983.5366171569231</v>
      </c>
      <c r="K25" s="145">
        <f>J25/E25</f>
        <v>1.2449830596923077</v>
      </c>
      <c r="L25" s="28"/>
      <c r="M25" s="311">
        <v>0.7545351876923078</v>
      </c>
      <c r="N25" s="311">
        <v>0.49044787200000006</v>
      </c>
      <c r="O25" s="9"/>
      <c r="P25" s="115" t="s">
        <v>371</v>
      </c>
      <c r="Q25" s="116"/>
      <c r="R25" s="59"/>
      <c r="S25" s="59"/>
      <c r="U25" s="106"/>
    </row>
    <row r="26" spans="1:21" ht="30.6">
      <c r="A26" s="144"/>
      <c r="B26" s="360" t="s">
        <v>497</v>
      </c>
      <c r="C26" s="329" t="s">
        <v>26</v>
      </c>
      <c r="D26" s="358">
        <v>1</v>
      </c>
      <c r="E26" s="361">
        <v>480</v>
      </c>
      <c r="F26" s="311">
        <f aca="true" t="shared" si="6" ref="F26:F68">M26/$J$4</f>
        <v>1.07495424</v>
      </c>
      <c r="G26" s="315">
        <f aca="true" t="shared" si="7" ref="G26:G68">F26*E26</f>
        <v>515.9780352</v>
      </c>
      <c r="H26" s="138">
        <f aca="true" t="shared" si="8" ref="H26:H68">N26/$J$4</f>
        <v>0.6987202560000001</v>
      </c>
      <c r="I26" s="315">
        <f aca="true" t="shared" si="9" ref="I26:I68">H26*E26</f>
        <v>335.38572288000006</v>
      </c>
      <c r="J26" s="139">
        <f aca="true" t="shared" si="10" ref="J26:J68">G26+I26</f>
        <v>851.36375808</v>
      </c>
      <c r="K26" s="145">
        <f aca="true" t="shared" si="11" ref="K26:K68">J26/E26</f>
        <v>1.7736744960000002</v>
      </c>
      <c r="L26" s="28"/>
      <c r="M26" s="311">
        <v>1.07495424</v>
      </c>
      <c r="N26" s="311">
        <v>0.6987202560000001</v>
      </c>
      <c r="O26" s="9"/>
      <c r="P26" s="115" t="s">
        <v>371</v>
      </c>
      <c r="Q26" s="116"/>
      <c r="R26" s="59"/>
      <c r="S26" s="59"/>
      <c r="U26" s="106"/>
    </row>
    <row r="27" spans="1:21" ht="30.6">
      <c r="A27" s="144"/>
      <c r="B27" s="360" t="s">
        <v>498</v>
      </c>
      <c r="C27" s="329" t="s">
        <v>26</v>
      </c>
      <c r="D27" s="358">
        <v>1</v>
      </c>
      <c r="E27" s="361">
        <v>180</v>
      </c>
      <c r="F27" s="311">
        <f t="shared" si="6"/>
        <v>1.2920123076923078</v>
      </c>
      <c r="G27" s="315">
        <f t="shared" si="7"/>
        <v>232.5622153846154</v>
      </c>
      <c r="H27" s="138">
        <f t="shared" si="8"/>
        <v>0.839808</v>
      </c>
      <c r="I27" s="315">
        <f t="shared" si="9"/>
        <v>151.16544</v>
      </c>
      <c r="J27" s="139">
        <f t="shared" si="10"/>
        <v>383.7276553846154</v>
      </c>
      <c r="K27" s="145">
        <f t="shared" si="11"/>
        <v>2.131820307692308</v>
      </c>
      <c r="L27" s="28"/>
      <c r="M27" s="311">
        <v>1.2920123076923078</v>
      </c>
      <c r="N27" s="311">
        <v>0.839808</v>
      </c>
      <c r="O27" s="9"/>
      <c r="P27" s="115" t="s">
        <v>371</v>
      </c>
      <c r="Q27" s="116"/>
      <c r="R27" s="59"/>
      <c r="S27" s="59"/>
      <c r="U27" s="106"/>
    </row>
    <row r="28" spans="1:21" ht="30.6">
      <c r="A28" s="144"/>
      <c r="B28" s="360" t="s">
        <v>499</v>
      </c>
      <c r="C28" s="329" t="s">
        <v>26</v>
      </c>
      <c r="D28" s="358">
        <v>1</v>
      </c>
      <c r="E28" s="361">
        <v>120</v>
      </c>
      <c r="F28" s="311">
        <f t="shared" si="6"/>
        <v>1.8467162584615386</v>
      </c>
      <c r="G28" s="315">
        <f t="shared" si="7"/>
        <v>221.60595101538465</v>
      </c>
      <c r="H28" s="138">
        <f t="shared" si="8"/>
        <v>1.2003655680000003</v>
      </c>
      <c r="I28" s="315">
        <f t="shared" si="9"/>
        <v>144.04386816000005</v>
      </c>
      <c r="J28" s="139">
        <f t="shared" si="10"/>
        <v>365.64981917538466</v>
      </c>
      <c r="K28" s="145">
        <f t="shared" si="11"/>
        <v>3.0470818264615387</v>
      </c>
      <c r="L28" s="28"/>
      <c r="M28" s="311">
        <v>1.8467162584615386</v>
      </c>
      <c r="N28" s="311">
        <v>1.2003655680000003</v>
      </c>
      <c r="O28" s="9"/>
      <c r="P28" s="115" t="s">
        <v>371</v>
      </c>
      <c r="Q28" s="116"/>
      <c r="R28" s="59"/>
      <c r="S28" s="59"/>
      <c r="U28" s="106"/>
    </row>
    <row r="29" spans="1:21" ht="30.6">
      <c r="A29" s="144"/>
      <c r="B29" s="360" t="s">
        <v>500</v>
      </c>
      <c r="C29" s="329" t="s">
        <v>26</v>
      </c>
      <c r="D29" s="358">
        <v>1</v>
      </c>
      <c r="E29" s="361">
        <v>45</v>
      </c>
      <c r="F29" s="311">
        <f t="shared" si="6"/>
        <v>2.938897329230769</v>
      </c>
      <c r="G29" s="315">
        <f t="shared" si="7"/>
        <v>132.2503798153846</v>
      </c>
      <c r="H29" s="138">
        <f t="shared" si="8"/>
        <v>1.9102832640000003</v>
      </c>
      <c r="I29" s="315">
        <f t="shared" si="9"/>
        <v>85.96274688000001</v>
      </c>
      <c r="J29" s="139">
        <f t="shared" si="10"/>
        <v>218.21312669538463</v>
      </c>
      <c r="K29" s="145">
        <f t="shared" si="11"/>
        <v>4.84918059323077</v>
      </c>
      <c r="L29" s="28"/>
      <c r="M29" s="311">
        <v>2.938897329230769</v>
      </c>
      <c r="N29" s="311">
        <v>1.9102832640000003</v>
      </c>
      <c r="O29" s="9"/>
      <c r="P29" s="115" t="s">
        <v>371</v>
      </c>
      <c r="Q29" s="116"/>
      <c r="R29" s="59"/>
      <c r="S29" s="59"/>
      <c r="U29" s="106"/>
    </row>
    <row r="30" spans="1:21" ht="30.6">
      <c r="A30" s="144"/>
      <c r="B30" s="360" t="s">
        <v>501</v>
      </c>
      <c r="C30" s="329" t="s">
        <v>26</v>
      </c>
      <c r="D30" s="358">
        <v>1</v>
      </c>
      <c r="E30" s="361">
        <v>30</v>
      </c>
      <c r="F30" s="311">
        <f t="shared" si="6"/>
        <v>6.577203987692307</v>
      </c>
      <c r="G30" s="315">
        <f t="shared" si="7"/>
        <v>197.3161196307692</v>
      </c>
      <c r="H30" s="138">
        <f t="shared" si="8"/>
        <v>3.2886019938461537</v>
      </c>
      <c r="I30" s="315">
        <f t="shared" si="9"/>
        <v>98.6580598153846</v>
      </c>
      <c r="J30" s="139">
        <f t="shared" si="10"/>
        <v>295.9741794461538</v>
      </c>
      <c r="K30" s="145">
        <f t="shared" si="11"/>
        <v>9.865805981538461</v>
      </c>
      <c r="L30" s="28"/>
      <c r="M30" s="311">
        <v>6.577203987692307</v>
      </c>
      <c r="N30" s="311">
        <v>3.2886019938461537</v>
      </c>
      <c r="O30" s="9"/>
      <c r="P30" s="115" t="s">
        <v>371</v>
      </c>
      <c r="Q30" s="116"/>
      <c r="R30" s="59"/>
      <c r="S30" s="59"/>
      <c r="U30" s="106"/>
    </row>
    <row r="31" spans="1:21" ht="30.6">
      <c r="A31" s="144"/>
      <c r="B31" s="360" t="s">
        <v>502</v>
      </c>
      <c r="C31" s="329" t="s">
        <v>26</v>
      </c>
      <c r="D31" s="358">
        <v>1</v>
      </c>
      <c r="E31" s="361">
        <v>45</v>
      </c>
      <c r="F31" s="311">
        <f t="shared" si="6"/>
        <v>9.37139593846154</v>
      </c>
      <c r="G31" s="315">
        <f t="shared" si="7"/>
        <v>421.71281723076925</v>
      </c>
      <c r="H31" s="138">
        <f t="shared" si="8"/>
        <v>4.217128172307693</v>
      </c>
      <c r="I31" s="315">
        <f t="shared" si="9"/>
        <v>189.7707677538462</v>
      </c>
      <c r="J31" s="139">
        <f t="shared" si="10"/>
        <v>611.4835849846154</v>
      </c>
      <c r="K31" s="145">
        <f t="shared" si="11"/>
        <v>13.588524110769232</v>
      </c>
      <c r="L31" s="28"/>
      <c r="M31" s="311">
        <v>9.37139593846154</v>
      </c>
      <c r="N31" s="311">
        <v>4.217128172307693</v>
      </c>
      <c r="O31" s="9"/>
      <c r="P31" s="115" t="s">
        <v>371</v>
      </c>
      <c r="Q31" s="116"/>
      <c r="R31" s="59"/>
      <c r="S31" s="59"/>
      <c r="U31" s="106"/>
    </row>
    <row r="32" spans="1:21" ht="30.6">
      <c r="A32" s="144"/>
      <c r="B32" s="360" t="s">
        <v>503</v>
      </c>
      <c r="C32" s="329" t="s">
        <v>26</v>
      </c>
      <c r="D32" s="358">
        <v>1</v>
      </c>
      <c r="E32" s="361">
        <v>90</v>
      </c>
      <c r="F32" s="311">
        <f t="shared" si="6"/>
        <v>14.191463187692309</v>
      </c>
      <c r="G32" s="315">
        <f t="shared" si="7"/>
        <v>1277.2316868923078</v>
      </c>
      <c r="H32" s="138">
        <f t="shared" si="8"/>
        <v>4.967012115692307</v>
      </c>
      <c r="I32" s="315">
        <f t="shared" si="9"/>
        <v>447.0310904123076</v>
      </c>
      <c r="J32" s="139">
        <f t="shared" si="10"/>
        <v>1724.2627773046154</v>
      </c>
      <c r="K32" s="145">
        <f t="shared" si="11"/>
        <v>19.158475303384616</v>
      </c>
      <c r="L32" s="28"/>
      <c r="M32" s="311">
        <v>14.191463187692309</v>
      </c>
      <c r="N32" s="311">
        <v>4.967012115692307</v>
      </c>
      <c r="O32" s="9"/>
      <c r="P32" s="115" t="s">
        <v>371</v>
      </c>
      <c r="Q32" s="116"/>
      <c r="R32" s="59"/>
      <c r="S32" s="59"/>
      <c r="U32" s="106"/>
    </row>
    <row r="33" spans="1:21" ht="30.6">
      <c r="A33" s="144"/>
      <c r="B33" s="360" t="s">
        <v>504</v>
      </c>
      <c r="C33" s="329" t="s">
        <v>26</v>
      </c>
      <c r="D33" s="358">
        <v>1</v>
      </c>
      <c r="E33" s="361">
        <v>30</v>
      </c>
      <c r="F33" s="311">
        <f t="shared" si="6"/>
        <v>2.9457880615384617</v>
      </c>
      <c r="G33" s="315">
        <f t="shared" si="7"/>
        <v>88.37364184615384</v>
      </c>
      <c r="H33" s="138">
        <f t="shared" si="8"/>
        <v>1.3256046276923077</v>
      </c>
      <c r="I33" s="315">
        <f t="shared" si="9"/>
        <v>39.76813883076923</v>
      </c>
      <c r="J33" s="139">
        <f t="shared" si="10"/>
        <v>128.14178067692308</v>
      </c>
      <c r="K33" s="145">
        <f t="shared" si="11"/>
        <v>4.271392689230769</v>
      </c>
      <c r="L33" s="28"/>
      <c r="M33" s="311">
        <v>2.9457880615384617</v>
      </c>
      <c r="N33" s="311">
        <v>1.3256046276923077</v>
      </c>
      <c r="O33" s="9"/>
      <c r="P33" s="115" t="s">
        <v>371</v>
      </c>
      <c r="Q33" s="116"/>
      <c r="R33" s="59"/>
      <c r="S33" s="59"/>
      <c r="U33" s="106"/>
    </row>
    <row r="34" spans="1:21" ht="30.6">
      <c r="A34" s="144"/>
      <c r="B34" s="360" t="s">
        <v>505</v>
      </c>
      <c r="C34" s="329" t="s">
        <v>26</v>
      </c>
      <c r="D34" s="358">
        <v>1</v>
      </c>
      <c r="E34" s="361">
        <v>120</v>
      </c>
      <c r="F34" s="311">
        <f t="shared" si="6"/>
        <v>4.172338412307693</v>
      </c>
      <c r="G34" s="315">
        <f t="shared" si="7"/>
        <v>500.6806094769231</v>
      </c>
      <c r="H34" s="138">
        <f t="shared" si="8"/>
        <v>1.8775522855384619</v>
      </c>
      <c r="I34" s="315">
        <f t="shared" si="9"/>
        <v>225.3062742646154</v>
      </c>
      <c r="J34" s="139">
        <f t="shared" si="10"/>
        <v>725.9868837415386</v>
      </c>
      <c r="K34" s="145">
        <f t="shared" si="11"/>
        <v>6.049890697846155</v>
      </c>
      <c r="L34" s="28"/>
      <c r="M34" s="311">
        <v>4.172338412307693</v>
      </c>
      <c r="N34" s="311">
        <v>1.8775522855384619</v>
      </c>
      <c r="O34" s="9"/>
      <c r="P34" s="115" t="s">
        <v>371</v>
      </c>
      <c r="Q34" s="116"/>
      <c r="R34" s="59"/>
      <c r="S34" s="59"/>
      <c r="U34" s="106"/>
    </row>
    <row r="35" spans="1:21" ht="30.6">
      <c r="A35" s="144"/>
      <c r="B35" s="360" t="s">
        <v>367</v>
      </c>
      <c r="C35" s="134" t="s">
        <v>239</v>
      </c>
      <c r="D35" s="135">
        <v>1</v>
      </c>
      <c r="E35" s="361">
        <v>1</v>
      </c>
      <c r="F35" s="311">
        <f t="shared" si="6"/>
        <v>650.8124396307691</v>
      </c>
      <c r="G35" s="315">
        <f t="shared" si="7"/>
        <v>650.8124396307691</v>
      </c>
      <c r="H35" s="138">
        <f t="shared" si="8"/>
        <v>357.946841796923</v>
      </c>
      <c r="I35" s="315">
        <f t="shared" si="9"/>
        <v>357.946841796923</v>
      </c>
      <c r="J35" s="139">
        <f t="shared" si="10"/>
        <v>1008.759281427692</v>
      </c>
      <c r="K35" s="145">
        <f t="shared" si="11"/>
        <v>1008.759281427692</v>
      </c>
      <c r="L35" s="28"/>
      <c r="M35" s="311">
        <v>650.8124396307691</v>
      </c>
      <c r="N35" s="311">
        <v>357.946841796923</v>
      </c>
      <c r="O35" s="9"/>
      <c r="P35" s="115" t="s">
        <v>371</v>
      </c>
      <c r="Q35" s="116"/>
      <c r="R35" s="59"/>
      <c r="S35" s="59"/>
      <c r="U35" s="106"/>
    </row>
    <row r="36" spans="1:21" ht="15.75">
      <c r="A36" s="144"/>
      <c r="B36" s="333" t="s">
        <v>506</v>
      </c>
      <c r="C36" s="134"/>
      <c r="D36" s="135"/>
      <c r="E36" s="362"/>
      <c r="F36" s="311"/>
      <c r="G36" s="315"/>
      <c r="H36" s="138"/>
      <c r="I36" s="315"/>
      <c r="J36" s="139"/>
      <c r="K36" s="145"/>
      <c r="L36" s="28"/>
      <c r="M36" s="311">
        <v>0</v>
      </c>
      <c r="N36" s="311">
        <v>0</v>
      </c>
      <c r="O36" s="9"/>
      <c r="P36" s="115"/>
      <c r="Q36" s="116"/>
      <c r="R36" s="59"/>
      <c r="S36" s="59"/>
      <c r="U36" s="106"/>
    </row>
    <row r="37" spans="1:21" ht="16.2">
      <c r="A37" s="144"/>
      <c r="B37" s="363" t="s">
        <v>507</v>
      </c>
      <c r="C37" s="364" t="s">
        <v>314</v>
      </c>
      <c r="D37" s="365">
        <v>1</v>
      </c>
      <c r="E37" s="366" t="s">
        <v>0</v>
      </c>
      <c r="F37" s="311">
        <f t="shared" si="6"/>
        <v>414.6926218444801</v>
      </c>
      <c r="G37" s="315">
        <f t="shared" si="7"/>
        <v>414.6926218444801</v>
      </c>
      <c r="H37" s="138">
        <f t="shared" si="8"/>
        <v>186.61167983001602</v>
      </c>
      <c r="I37" s="315">
        <f t="shared" si="9"/>
        <v>186.61167983001602</v>
      </c>
      <c r="J37" s="139">
        <f t="shared" si="10"/>
        <v>601.3043016744961</v>
      </c>
      <c r="K37" s="145">
        <f t="shared" si="11"/>
        <v>601.3043016744961</v>
      </c>
      <c r="L37" s="28"/>
      <c r="M37" s="311">
        <v>414.6926218444801</v>
      </c>
      <c r="N37" s="311">
        <v>186.61167983001602</v>
      </c>
      <c r="O37" s="9"/>
      <c r="P37" s="115" t="s">
        <v>315</v>
      </c>
      <c r="Q37" s="116"/>
      <c r="R37" s="59"/>
      <c r="S37" s="59"/>
      <c r="U37" s="106"/>
    </row>
    <row r="38" spans="1:21" ht="16.2">
      <c r="A38" s="144"/>
      <c r="B38" s="360" t="s">
        <v>508</v>
      </c>
      <c r="C38" s="329" t="s">
        <v>15</v>
      </c>
      <c r="D38" s="365">
        <v>1</v>
      </c>
      <c r="E38" s="366" t="s">
        <v>0</v>
      </c>
      <c r="F38" s="311">
        <f t="shared" si="6"/>
        <v>18.811699200000003</v>
      </c>
      <c r="G38" s="315">
        <f t="shared" si="7"/>
        <v>18.811699200000003</v>
      </c>
      <c r="H38" s="138">
        <f t="shared" si="8"/>
        <v>8.465264640000001</v>
      </c>
      <c r="I38" s="315">
        <f t="shared" si="9"/>
        <v>8.465264640000001</v>
      </c>
      <c r="J38" s="139">
        <f t="shared" si="10"/>
        <v>27.276963840000004</v>
      </c>
      <c r="K38" s="145">
        <f t="shared" si="11"/>
        <v>27.276963840000004</v>
      </c>
      <c r="L38" s="28"/>
      <c r="M38" s="311">
        <v>18.811699200000003</v>
      </c>
      <c r="N38" s="311">
        <v>8.465264640000001</v>
      </c>
      <c r="O38" s="9"/>
      <c r="P38" s="115" t="s">
        <v>315</v>
      </c>
      <c r="Q38" s="116"/>
      <c r="R38" s="59"/>
      <c r="S38" s="59"/>
      <c r="U38" s="106"/>
    </row>
    <row r="39" spans="1:21" ht="16.2">
      <c r="A39" s="144"/>
      <c r="B39" s="360" t="s">
        <v>509</v>
      </c>
      <c r="C39" s="329" t="s">
        <v>15</v>
      </c>
      <c r="D39" s="365">
        <v>1</v>
      </c>
      <c r="E39" s="361">
        <v>7</v>
      </c>
      <c r="F39" s="311">
        <f t="shared" si="6"/>
        <v>14.536688876307691</v>
      </c>
      <c r="G39" s="315">
        <f t="shared" si="7"/>
        <v>101.75682213415384</v>
      </c>
      <c r="H39" s="138">
        <f t="shared" si="8"/>
        <v>6.541509994338462</v>
      </c>
      <c r="I39" s="315">
        <f t="shared" si="9"/>
        <v>45.79056996036923</v>
      </c>
      <c r="J39" s="139">
        <f t="shared" si="10"/>
        <v>147.54739209452308</v>
      </c>
      <c r="K39" s="145">
        <f t="shared" si="11"/>
        <v>21.078198870646155</v>
      </c>
      <c r="L39" s="28"/>
      <c r="M39" s="311">
        <v>14.536688876307691</v>
      </c>
      <c r="N39" s="311">
        <v>6.541509994338462</v>
      </c>
      <c r="O39" s="9"/>
      <c r="P39" s="115" t="s">
        <v>315</v>
      </c>
      <c r="Q39" s="116"/>
      <c r="R39" s="59"/>
      <c r="S39" s="59"/>
      <c r="U39" s="106"/>
    </row>
    <row r="40" spans="1:21" ht="16.2">
      <c r="A40" s="144"/>
      <c r="B40" s="360" t="s">
        <v>510</v>
      </c>
      <c r="C40" s="329" t="s">
        <v>15</v>
      </c>
      <c r="D40" s="365">
        <v>1</v>
      </c>
      <c r="E40" s="361">
        <v>7</v>
      </c>
      <c r="F40" s="311">
        <f t="shared" si="6"/>
        <v>29.161579126153846</v>
      </c>
      <c r="G40" s="315">
        <f t="shared" si="7"/>
        <v>204.13105388307693</v>
      </c>
      <c r="H40" s="138">
        <f t="shared" si="8"/>
        <v>13.122710606769232</v>
      </c>
      <c r="I40" s="315">
        <f t="shared" si="9"/>
        <v>91.85897424738462</v>
      </c>
      <c r="J40" s="139">
        <f t="shared" si="10"/>
        <v>295.99002813046155</v>
      </c>
      <c r="K40" s="145">
        <f t="shared" si="11"/>
        <v>42.28428973292308</v>
      </c>
      <c r="L40" s="28"/>
      <c r="M40" s="311">
        <v>29.161579126153846</v>
      </c>
      <c r="N40" s="311">
        <v>13.122710606769232</v>
      </c>
      <c r="O40" s="9"/>
      <c r="P40" s="115" t="s">
        <v>315</v>
      </c>
      <c r="Q40" s="116"/>
      <c r="R40" s="59"/>
      <c r="S40" s="59"/>
      <c r="U40" s="106"/>
    </row>
    <row r="41" spans="1:21" ht="16.2">
      <c r="A41" s="144"/>
      <c r="B41" s="360" t="s">
        <v>511</v>
      </c>
      <c r="C41" s="329" t="s">
        <v>15</v>
      </c>
      <c r="D41" s="365">
        <v>1</v>
      </c>
      <c r="E41" s="361">
        <v>14</v>
      </c>
      <c r="F41" s="311">
        <f t="shared" si="6"/>
        <v>1.3340457747692307</v>
      </c>
      <c r="G41" s="315">
        <f t="shared" si="7"/>
        <v>18.67664084676923</v>
      </c>
      <c r="H41" s="138">
        <f t="shared" si="8"/>
        <v>0.6003205986461538</v>
      </c>
      <c r="I41" s="315">
        <f t="shared" si="9"/>
        <v>8.404488381046153</v>
      </c>
      <c r="J41" s="139">
        <f t="shared" si="10"/>
        <v>27.081129227815385</v>
      </c>
      <c r="K41" s="145">
        <f t="shared" si="11"/>
        <v>1.9343663734153846</v>
      </c>
      <c r="L41" s="28"/>
      <c r="M41" s="311">
        <v>1.3340457747692307</v>
      </c>
      <c r="N41" s="311">
        <v>0.6003205986461538</v>
      </c>
      <c r="O41" s="9"/>
      <c r="P41" s="115" t="s">
        <v>315</v>
      </c>
      <c r="Q41" s="116"/>
      <c r="R41" s="59"/>
      <c r="S41" s="59"/>
      <c r="U41" s="106"/>
    </row>
    <row r="42" spans="1:21" ht="16.2">
      <c r="A42" s="144"/>
      <c r="B42" s="360" t="s">
        <v>512</v>
      </c>
      <c r="C42" s="329" t="s">
        <v>15</v>
      </c>
      <c r="D42" s="365">
        <v>1</v>
      </c>
      <c r="E42" s="361">
        <v>14</v>
      </c>
      <c r="F42" s="311">
        <f t="shared" si="6"/>
        <v>2.8279565390769235</v>
      </c>
      <c r="G42" s="315">
        <f t="shared" si="7"/>
        <v>39.59139154707693</v>
      </c>
      <c r="H42" s="138">
        <f t="shared" si="8"/>
        <v>1.2725804425846157</v>
      </c>
      <c r="I42" s="315">
        <f t="shared" si="9"/>
        <v>17.81612619618462</v>
      </c>
      <c r="J42" s="139">
        <f t="shared" si="10"/>
        <v>57.40751774326155</v>
      </c>
      <c r="K42" s="145">
        <f t="shared" si="11"/>
        <v>4.10053698166154</v>
      </c>
      <c r="L42" s="28"/>
      <c r="M42" s="311">
        <v>2.8279565390769235</v>
      </c>
      <c r="N42" s="311">
        <v>1.2725804425846157</v>
      </c>
      <c r="O42" s="9"/>
      <c r="P42" s="115" t="s">
        <v>315</v>
      </c>
      <c r="Q42" s="116"/>
      <c r="R42" s="59"/>
      <c r="S42" s="59"/>
      <c r="U42" s="106"/>
    </row>
    <row r="43" spans="1:21" ht="16.2">
      <c r="A43" s="144"/>
      <c r="B43" s="360" t="s">
        <v>513</v>
      </c>
      <c r="C43" s="329" t="s">
        <v>15</v>
      </c>
      <c r="D43" s="365">
        <v>1</v>
      </c>
      <c r="E43" s="361">
        <v>14</v>
      </c>
      <c r="F43" s="311">
        <f t="shared" si="6"/>
        <v>1.2610040123076924</v>
      </c>
      <c r="G43" s="315">
        <f t="shared" si="7"/>
        <v>17.654056172307694</v>
      </c>
      <c r="H43" s="138">
        <f t="shared" si="8"/>
        <v>0.5674518055384615</v>
      </c>
      <c r="I43" s="315">
        <f t="shared" si="9"/>
        <v>7.944325277538462</v>
      </c>
      <c r="J43" s="139">
        <f t="shared" si="10"/>
        <v>25.598381449846155</v>
      </c>
      <c r="K43" s="145">
        <f t="shared" si="11"/>
        <v>1.8284558178461539</v>
      </c>
      <c r="L43" s="28"/>
      <c r="M43" s="311">
        <v>1.2610040123076924</v>
      </c>
      <c r="N43" s="311">
        <v>0.5674518055384615</v>
      </c>
      <c r="O43" s="9"/>
      <c r="P43" s="115" t="s">
        <v>315</v>
      </c>
      <c r="Q43" s="116"/>
      <c r="R43" s="59"/>
      <c r="S43" s="59"/>
      <c r="U43" s="106"/>
    </row>
    <row r="44" spans="1:21" ht="16.2">
      <c r="A44" s="144"/>
      <c r="B44" s="360" t="s">
        <v>514</v>
      </c>
      <c r="C44" s="329" t="s">
        <v>15</v>
      </c>
      <c r="D44" s="365">
        <v>1</v>
      </c>
      <c r="E44" s="361">
        <v>14</v>
      </c>
      <c r="F44" s="311">
        <f t="shared" si="6"/>
        <v>7.543973730461539</v>
      </c>
      <c r="G44" s="315">
        <f t="shared" si="7"/>
        <v>105.61563222646154</v>
      </c>
      <c r="H44" s="138">
        <f t="shared" si="8"/>
        <v>3.394788178707693</v>
      </c>
      <c r="I44" s="315">
        <f t="shared" si="9"/>
        <v>47.5270345019077</v>
      </c>
      <c r="J44" s="139">
        <f t="shared" si="10"/>
        <v>153.14266672836925</v>
      </c>
      <c r="K44" s="145">
        <f t="shared" si="11"/>
        <v>10.938761909169232</v>
      </c>
      <c r="L44" s="28"/>
      <c r="M44" s="311">
        <v>7.543973730461539</v>
      </c>
      <c r="N44" s="311">
        <v>3.394788178707693</v>
      </c>
      <c r="O44" s="9"/>
      <c r="P44" s="115" t="s">
        <v>315</v>
      </c>
      <c r="Q44" s="116"/>
      <c r="R44" s="59"/>
      <c r="S44" s="59"/>
      <c r="U44" s="106"/>
    </row>
    <row r="45" spans="1:21" ht="16.2">
      <c r="A45" s="144"/>
      <c r="B45" s="360" t="s">
        <v>515</v>
      </c>
      <c r="C45" s="329" t="s">
        <v>15</v>
      </c>
      <c r="D45" s="365">
        <v>1</v>
      </c>
      <c r="E45" s="361">
        <v>14</v>
      </c>
      <c r="F45" s="311">
        <f t="shared" si="6"/>
        <v>9.448572140307693</v>
      </c>
      <c r="G45" s="315">
        <f t="shared" si="7"/>
        <v>132.2800099643077</v>
      </c>
      <c r="H45" s="138">
        <f t="shared" si="8"/>
        <v>4.251857463138462</v>
      </c>
      <c r="I45" s="315">
        <f t="shared" si="9"/>
        <v>59.526004483938465</v>
      </c>
      <c r="J45" s="139">
        <f t="shared" si="10"/>
        <v>191.80601444824617</v>
      </c>
      <c r="K45" s="145">
        <f t="shared" si="11"/>
        <v>13.700429603446155</v>
      </c>
      <c r="L45" s="28"/>
      <c r="M45" s="311">
        <v>9.448572140307693</v>
      </c>
      <c r="N45" s="311">
        <v>4.251857463138462</v>
      </c>
      <c r="O45" s="9"/>
      <c r="P45" s="115" t="s">
        <v>315</v>
      </c>
      <c r="Q45" s="116"/>
      <c r="R45" s="59"/>
      <c r="S45" s="59"/>
      <c r="U45" s="106"/>
    </row>
    <row r="46" spans="1:21" ht="16.2">
      <c r="A46" s="144"/>
      <c r="B46" s="360" t="s">
        <v>516</v>
      </c>
      <c r="C46" s="329" t="s">
        <v>15</v>
      </c>
      <c r="D46" s="365">
        <v>1</v>
      </c>
      <c r="E46" s="361">
        <v>7</v>
      </c>
      <c r="F46" s="311">
        <f t="shared" si="6"/>
        <v>1.4966670572307692</v>
      </c>
      <c r="G46" s="315">
        <f t="shared" si="7"/>
        <v>10.476669400615384</v>
      </c>
      <c r="H46" s="138">
        <f t="shared" si="8"/>
        <v>0.6735001757538462</v>
      </c>
      <c r="I46" s="315">
        <f t="shared" si="9"/>
        <v>4.714501230276924</v>
      </c>
      <c r="J46" s="139">
        <f t="shared" si="10"/>
        <v>15.191170630892309</v>
      </c>
      <c r="K46" s="145">
        <f t="shared" si="11"/>
        <v>2.1701672329846153</v>
      </c>
      <c r="L46" s="28"/>
      <c r="M46" s="311">
        <v>1.4966670572307692</v>
      </c>
      <c r="N46" s="311">
        <v>0.6735001757538462</v>
      </c>
      <c r="O46" s="9"/>
      <c r="P46" s="115" t="s">
        <v>315</v>
      </c>
      <c r="Q46" s="116"/>
      <c r="R46" s="59"/>
      <c r="S46" s="59"/>
      <c r="U46" s="106"/>
    </row>
    <row r="47" spans="1:21" ht="15.75">
      <c r="A47" s="144"/>
      <c r="B47" s="333" t="s">
        <v>517</v>
      </c>
      <c r="C47" s="134"/>
      <c r="D47" s="135"/>
      <c r="E47" s="362"/>
      <c r="F47" s="311"/>
      <c r="G47" s="315"/>
      <c r="H47" s="138"/>
      <c r="I47" s="315"/>
      <c r="J47" s="139"/>
      <c r="K47" s="145"/>
      <c r="L47" s="28"/>
      <c r="M47" s="311">
        <v>0</v>
      </c>
      <c r="N47" s="311">
        <v>0</v>
      </c>
      <c r="O47" s="9"/>
      <c r="P47" s="115"/>
      <c r="Q47" s="116"/>
      <c r="R47" s="59"/>
      <c r="S47" s="59"/>
      <c r="U47" s="106"/>
    </row>
    <row r="48" spans="1:21" ht="16.2">
      <c r="A48" s="144"/>
      <c r="B48" s="363" t="s">
        <v>507</v>
      </c>
      <c r="C48" s="364" t="s">
        <v>314</v>
      </c>
      <c r="D48" s="365">
        <v>1</v>
      </c>
      <c r="E48" s="366" t="s">
        <v>0</v>
      </c>
      <c r="F48" s="311">
        <f t="shared" si="6"/>
        <v>146.02839906461537</v>
      </c>
      <c r="G48" s="315">
        <f t="shared" si="7"/>
        <v>146.02839906461537</v>
      </c>
      <c r="H48" s="138">
        <f t="shared" si="8"/>
        <v>65.71277957907692</v>
      </c>
      <c r="I48" s="315">
        <f t="shared" si="9"/>
        <v>65.71277957907692</v>
      </c>
      <c r="J48" s="139">
        <f t="shared" si="10"/>
        <v>211.7411786436923</v>
      </c>
      <c r="K48" s="145">
        <f t="shared" si="11"/>
        <v>211.7411786436923</v>
      </c>
      <c r="L48" s="28"/>
      <c r="M48" s="311">
        <v>146.02839906461537</v>
      </c>
      <c r="N48" s="311">
        <v>65.71277957907692</v>
      </c>
      <c r="O48" s="9"/>
      <c r="P48" s="115" t="s">
        <v>315</v>
      </c>
      <c r="Q48" s="116"/>
      <c r="R48" s="59"/>
      <c r="S48" s="59"/>
      <c r="U48" s="106"/>
    </row>
    <row r="49" spans="1:21" ht="16.2">
      <c r="A49" s="144"/>
      <c r="B49" t="s">
        <v>518</v>
      </c>
      <c r="C49" s="329" t="s">
        <v>15</v>
      </c>
      <c r="D49" s="365">
        <v>1</v>
      </c>
      <c r="E49" s="366" t="s">
        <v>0</v>
      </c>
      <c r="F49" s="311">
        <f t="shared" si="6"/>
        <v>218.47066781538464</v>
      </c>
      <c r="G49" s="315">
        <f t="shared" si="7"/>
        <v>218.47066781538464</v>
      </c>
      <c r="H49" s="138">
        <f t="shared" si="8"/>
        <v>98.31180051692309</v>
      </c>
      <c r="I49" s="315">
        <f t="shared" si="9"/>
        <v>98.31180051692309</v>
      </c>
      <c r="J49" s="139">
        <f t="shared" si="10"/>
        <v>316.78246833230776</v>
      </c>
      <c r="K49" s="145">
        <f t="shared" si="11"/>
        <v>316.78246833230776</v>
      </c>
      <c r="L49" s="28"/>
      <c r="M49" s="311">
        <v>218.47066781538464</v>
      </c>
      <c r="N49" s="311">
        <v>98.31180051692309</v>
      </c>
      <c r="O49" s="9"/>
      <c r="P49" s="115" t="s">
        <v>315</v>
      </c>
      <c r="Q49" s="116"/>
      <c r="R49" s="59"/>
      <c r="S49" s="59"/>
      <c r="U49" s="106"/>
    </row>
    <row r="50" spans="1:21" ht="16.2">
      <c r="A50" s="144"/>
      <c r="B50" s="367" t="s">
        <v>519</v>
      </c>
      <c r="C50" s="368" t="s">
        <v>15</v>
      </c>
      <c r="D50" s="369">
        <v>1</v>
      </c>
      <c r="E50" s="361">
        <v>2</v>
      </c>
      <c r="F50" s="311">
        <f t="shared" si="6"/>
        <v>95.35946625969234</v>
      </c>
      <c r="G50" s="315">
        <f t="shared" si="7"/>
        <v>190.71893251938468</v>
      </c>
      <c r="H50" s="138">
        <f t="shared" si="8"/>
        <v>42.91175981686155</v>
      </c>
      <c r="I50" s="315">
        <f t="shared" si="9"/>
        <v>85.8235196337231</v>
      </c>
      <c r="J50" s="139">
        <f t="shared" si="10"/>
        <v>276.5424521531078</v>
      </c>
      <c r="K50" s="145">
        <f t="shared" si="11"/>
        <v>138.2712260765539</v>
      </c>
      <c r="L50" s="28"/>
      <c r="M50" s="311">
        <v>95.35946625969234</v>
      </c>
      <c r="N50" s="311">
        <v>42.91175981686155</v>
      </c>
      <c r="O50" s="9"/>
      <c r="P50" s="115" t="s">
        <v>315</v>
      </c>
      <c r="Q50" s="116"/>
      <c r="R50" s="59"/>
      <c r="S50" s="59"/>
      <c r="U50" s="106"/>
    </row>
    <row r="51" spans="1:21" ht="16.2">
      <c r="A51" s="144"/>
      <c r="B51" s="360" t="s">
        <v>520</v>
      </c>
      <c r="C51" s="329" t="s">
        <v>15</v>
      </c>
      <c r="D51" s="365">
        <v>1</v>
      </c>
      <c r="E51" s="361">
        <v>1</v>
      </c>
      <c r="F51" s="311">
        <f t="shared" si="6"/>
        <v>39.720937314461544</v>
      </c>
      <c r="G51" s="315">
        <f t="shared" si="7"/>
        <v>39.720937314461544</v>
      </c>
      <c r="H51" s="138">
        <f t="shared" si="8"/>
        <v>17.874421791507697</v>
      </c>
      <c r="I51" s="315">
        <f t="shared" si="9"/>
        <v>17.874421791507697</v>
      </c>
      <c r="J51" s="139">
        <f t="shared" si="10"/>
        <v>57.59535910596924</v>
      </c>
      <c r="K51" s="145">
        <f t="shared" si="11"/>
        <v>57.59535910596924</v>
      </c>
      <c r="L51" s="28"/>
      <c r="M51" s="311">
        <v>39.720937314461544</v>
      </c>
      <c r="N51" s="311">
        <v>17.874421791507697</v>
      </c>
      <c r="O51" s="9"/>
      <c r="P51" s="115" t="s">
        <v>315</v>
      </c>
      <c r="Q51" s="116"/>
      <c r="R51" s="59"/>
      <c r="S51" s="59"/>
      <c r="U51" s="106"/>
    </row>
    <row r="52" spans="1:21" ht="16.2">
      <c r="A52" s="144"/>
      <c r="B52" s="360" t="s">
        <v>521</v>
      </c>
      <c r="C52" s="329" t="s">
        <v>15</v>
      </c>
      <c r="D52" s="365">
        <v>1</v>
      </c>
      <c r="E52" s="361">
        <v>1</v>
      </c>
      <c r="F52" s="311">
        <f>M52/$J$4</f>
        <v>39.720937314461544</v>
      </c>
      <c r="G52" s="315">
        <f t="shared" si="7"/>
        <v>39.720937314461544</v>
      </c>
      <c r="H52" s="138">
        <f t="shared" si="8"/>
        <v>17.874421791507697</v>
      </c>
      <c r="I52" s="315">
        <f t="shared" si="9"/>
        <v>17.874421791507697</v>
      </c>
      <c r="J52" s="139">
        <f t="shared" si="10"/>
        <v>57.59535910596924</v>
      </c>
      <c r="K52" s="145">
        <f t="shared" si="11"/>
        <v>57.59535910596924</v>
      </c>
      <c r="L52" s="28"/>
      <c r="M52" s="311">
        <v>39.720937314461544</v>
      </c>
      <c r="N52" s="311">
        <v>17.874421791507697</v>
      </c>
      <c r="O52" s="9"/>
      <c r="P52" s="115" t="s">
        <v>315</v>
      </c>
      <c r="Q52" s="116"/>
      <c r="R52" s="59"/>
      <c r="S52" s="59"/>
      <c r="U52" s="106"/>
    </row>
    <row r="53" spans="1:21" ht="16.2">
      <c r="A53" s="144"/>
      <c r="B53" s="360" t="s">
        <v>514</v>
      </c>
      <c r="C53" s="329" t="s">
        <v>15</v>
      </c>
      <c r="D53" s="365">
        <v>1</v>
      </c>
      <c r="E53" s="361">
        <v>2</v>
      </c>
      <c r="F53" s="311">
        <f t="shared" si="6"/>
        <v>7.543973730461539</v>
      </c>
      <c r="G53" s="315">
        <f t="shared" si="7"/>
        <v>15.087947460923077</v>
      </c>
      <c r="H53" s="138">
        <f t="shared" si="8"/>
        <v>3.394788178707693</v>
      </c>
      <c r="I53" s="315">
        <f t="shared" si="9"/>
        <v>6.789576357415386</v>
      </c>
      <c r="J53" s="139">
        <f t="shared" si="10"/>
        <v>21.877523818338464</v>
      </c>
      <c r="K53" s="145">
        <f t="shared" si="11"/>
        <v>10.938761909169232</v>
      </c>
      <c r="L53" s="28"/>
      <c r="M53" s="311">
        <v>7.543973730461539</v>
      </c>
      <c r="N53" s="311">
        <v>3.394788178707693</v>
      </c>
      <c r="O53" s="9"/>
      <c r="P53" s="115" t="s">
        <v>315</v>
      </c>
      <c r="Q53" s="116"/>
      <c r="R53" s="59"/>
      <c r="S53" s="59"/>
      <c r="U53" s="106"/>
    </row>
    <row r="54" spans="1:21" ht="15.75">
      <c r="A54" s="144"/>
      <c r="B54" s="333" t="s">
        <v>395</v>
      </c>
      <c r="C54" s="334"/>
      <c r="D54" s="358"/>
      <c r="E54" s="370"/>
      <c r="F54" s="311"/>
      <c r="G54" s="315"/>
      <c r="H54" s="138"/>
      <c r="I54" s="315"/>
      <c r="J54" s="139"/>
      <c r="K54" s="145"/>
      <c r="L54" s="28"/>
      <c r="M54" s="311">
        <v>0</v>
      </c>
      <c r="N54" s="311">
        <v>0</v>
      </c>
      <c r="O54" s="9"/>
      <c r="P54" s="115"/>
      <c r="Q54" s="116"/>
      <c r="R54" s="59"/>
      <c r="S54" s="59"/>
      <c r="U54" s="106"/>
    </row>
    <row r="55" spans="1:21" ht="16.2">
      <c r="A55" s="144"/>
      <c r="B55" s="371" t="s">
        <v>522</v>
      </c>
      <c r="C55" s="329" t="s">
        <v>15</v>
      </c>
      <c r="D55" s="358">
        <v>1</v>
      </c>
      <c r="E55" s="361">
        <v>35</v>
      </c>
      <c r="F55" s="311">
        <f t="shared" si="6"/>
        <v>14.584234929230771</v>
      </c>
      <c r="G55" s="315">
        <f t="shared" si="7"/>
        <v>510.448222523077</v>
      </c>
      <c r="H55" s="138">
        <f t="shared" si="8"/>
        <v>8.021329211076925</v>
      </c>
      <c r="I55" s="315">
        <f t="shared" si="9"/>
        <v>280.7465223876924</v>
      </c>
      <c r="J55" s="139">
        <f t="shared" si="10"/>
        <v>791.1947449107694</v>
      </c>
      <c r="K55" s="145">
        <f t="shared" si="11"/>
        <v>22.605564140307695</v>
      </c>
      <c r="L55" s="28"/>
      <c r="M55" s="311">
        <v>14.584234929230771</v>
      </c>
      <c r="N55" s="311">
        <v>8.021329211076925</v>
      </c>
      <c r="O55" s="9"/>
      <c r="P55" s="115" t="s">
        <v>539</v>
      </c>
      <c r="Q55" s="116"/>
      <c r="R55" s="59"/>
      <c r="S55" s="59"/>
      <c r="U55" s="106"/>
    </row>
    <row r="56" spans="1:21" ht="20.4">
      <c r="A56" s="144"/>
      <c r="B56" s="357" t="s">
        <v>496</v>
      </c>
      <c r="C56" s="329" t="s">
        <v>26</v>
      </c>
      <c r="D56" s="358">
        <v>1</v>
      </c>
      <c r="E56" s="361">
        <f>E55*18</f>
        <v>630</v>
      </c>
      <c r="F56" s="311">
        <f t="shared" si="6"/>
        <v>0.7545351876923078</v>
      </c>
      <c r="G56" s="315">
        <f t="shared" si="7"/>
        <v>475.3571682461539</v>
      </c>
      <c r="H56" s="138">
        <f t="shared" si="8"/>
        <v>0.3395408344615385</v>
      </c>
      <c r="I56" s="315">
        <f t="shared" si="9"/>
        <v>213.91072571076924</v>
      </c>
      <c r="J56" s="139">
        <f t="shared" si="10"/>
        <v>689.2678939569231</v>
      </c>
      <c r="K56" s="145">
        <f t="shared" si="11"/>
        <v>1.0940760221538461</v>
      </c>
      <c r="L56" s="28"/>
      <c r="M56" s="311">
        <v>0.7545351876923078</v>
      </c>
      <c r="N56" s="311">
        <v>0.3395408344615385</v>
      </c>
      <c r="O56" s="9"/>
      <c r="P56" s="115" t="s">
        <v>371</v>
      </c>
      <c r="Q56" s="116"/>
      <c r="R56" s="59"/>
      <c r="S56" s="59"/>
      <c r="U56" s="106"/>
    </row>
    <row r="57" spans="1:21" ht="16.2">
      <c r="A57" s="144"/>
      <c r="B57" s="333" t="s">
        <v>468</v>
      </c>
      <c r="C57" s="329"/>
      <c r="D57" s="358"/>
      <c r="E57" s="370"/>
      <c r="F57" s="311"/>
      <c r="G57" s="315"/>
      <c r="H57" s="138"/>
      <c r="I57" s="315"/>
      <c r="J57" s="139"/>
      <c r="K57" s="145"/>
      <c r="L57" s="28"/>
      <c r="M57" s="311">
        <v>0</v>
      </c>
      <c r="N57" s="311">
        <v>0</v>
      </c>
      <c r="O57" s="9"/>
      <c r="P57" s="115"/>
      <c r="Q57" s="116"/>
      <c r="R57" s="59"/>
      <c r="S57" s="59"/>
      <c r="U57" s="106"/>
    </row>
    <row r="58" spans="1:21" ht="16.2">
      <c r="A58" s="144"/>
      <c r="B58" s="360" t="s">
        <v>523</v>
      </c>
      <c r="C58" s="329" t="s">
        <v>15</v>
      </c>
      <c r="D58" s="365">
        <v>1</v>
      </c>
      <c r="E58" s="372">
        <v>18</v>
      </c>
      <c r="F58" s="311">
        <f t="shared" si="6"/>
        <v>95.31260928</v>
      </c>
      <c r="G58" s="315">
        <f t="shared" si="7"/>
        <v>1715.6269670400002</v>
      </c>
      <c r="H58" s="138">
        <f t="shared" si="8"/>
        <v>42.890674176</v>
      </c>
      <c r="I58" s="315">
        <f t="shared" si="9"/>
        <v>772.032135168</v>
      </c>
      <c r="J58" s="139">
        <f t="shared" si="10"/>
        <v>2487.659102208</v>
      </c>
      <c r="K58" s="145">
        <f t="shared" si="11"/>
        <v>138.203283456</v>
      </c>
      <c r="L58" s="28"/>
      <c r="M58" s="311">
        <v>95.31260928</v>
      </c>
      <c r="N58" s="311">
        <v>42.890674176</v>
      </c>
      <c r="O58" s="9"/>
      <c r="P58" s="115" t="s">
        <v>540</v>
      </c>
      <c r="Q58" s="116"/>
      <c r="R58" s="59"/>
      <c r="S58" s="59"/>
      <c r="U58" s="106"/>
    </row>
    <row r="59" spans="1:21" ht="16.2">
      <c r="A59" s="144"/>
      <c r="B59" s="360" t="s">
        <v>524</v>
      </c>
      <c r="C59" s="329" t="s">
        <v>15</v>
      </c>
      <c r="D59" s="365">
        <v>1</v>
      </c>
      <c r="E59" s="373">
        <v>3</v>
      </c>
      <c r="F59" s="311">
        <f t="shared" si="6"/>
        <v>166.79706624</v>
      </c>
      <c r="G59" s="315">
        <f t="shared" si="7"/>
        <v>500.39119872</v>
      </c>
      <c r="H59" s="138">
        <f t="shared" si="8"/>
        <v>75.05867980800001</v>
      </c>
      <c r="I59" s="315">
        <f t="shared" si="9"/>
        <v>225.176039424</v>
      </c>
      <c r="J59" s="139">
        <f t="shared" si="10"/>
        <v>725.5672381439999</v>
      </c>
      <c r="K59" s="145">
        <f t="shared" si="11"/>
        <v>241.855746048</v>
      </c>
      <c r="L59" s="28"/>
      <c r="M59" s="311">
        <v>166.79706624</v>
      </c>
      <c r="N59" s="311">
        <v>75.05867980800001</v>
      </c>
      <c r="O59" s="9"/>
      <c r="P59" s="115" t="s">
        <v>540</v>
      </c>
      <c r="Q59" s="116"/>
      <c r="R59" s="59"/>
      <c r="S59" s="59"/>
      <c r="U59" s="106"/>
    </row>
    <row r="60" spans="1:21" ht="16.2">
      <c r="A60" s="144"/>
      <c r="B60" t="s">
        <v>525</v>
      </c>
      <c r="C60" s="329" t="s">
        <v>15</v>
      </c>
      <c r="D60" s="365">
        <v>1</v>
      </c>
      <c r="E60" s="373">
        <v>2</v>
      </c>
      <c r="F60" s="311">
        <f t="shared" si="6"/>
        <v>34.50878739692308</v>
      </c>
      <c r="G60" s="315">
        <f t="shared" si="7"/>
        <v>69.01757479384617</v>
      </c>
      <c r="H60" s="138">
        <f t="shared" si="8"/>
        <v>15.528954328615386</v>
      </c>
      <c r="I60" s="315">
        <f t="shared" si="9"/>
        <v>31.057908657230772</v>
      </c>
      <c r="J60" s="139">
        <f t="shared" si="10"/>
        <v>100.07548345107693</v>
      </c>
      <c r="K60" s="145">
        <f t="shared" si="11"/>
        <v>50.03774172553847</v>
      </c>
      <c r="L60" s="28"/>
      <c r="M60" s="311">
        <v>34.50878739692308</v>
      </c>
      <c r="N60" s="311">
        <v>15.528954328615386</v>
      </c>
      <c r="O60" s="9"/>
      <c r="P60" s="115" t="s">
        <v>540</v>
      </c>
      <c r="Q60" s="116"/>
      <c r="R60" s="59"/>
      <c r="S60" s="59"/>
      <c r="U60" s="106"/>
    </row>
    <row r="61" spans="1:21" ht="15.75">
      <c r="A61" s="144"/>
      <c r="B61" s="333" t="s">
        <v>478</v>
      </c>
      <c r="C61" s="134"/>
      <c r="D61" s="135"/>
      <c r="E61" s="362"/>
      <c r="F61" s="311"/>
      <c r="G61" s="315"/>
      <c r="H61" s="138"/>
      <c r="I61" s="315"/>
      <c r="J61" s="139"/>
      <c r="K61" s="145"/>
      <c r="L61" s="28"/>
      <c r="M61" s="311">
        <v>0</v>
      </c>
      <c r="N61" s="311">
        <v>0</v>
      </c>
      <c r="O61" s="9"/>
      <c r="P61" s="115"/>
      <c r="Q61" s="116"/>
      <c r="R61" s="59"/>
      <c r="S61" s="59"/>
      <c r="U61" s="106"/>
    </row>
    <row r="62" spans="1:21" ht="15.75">
      <c r="A62" s="144"/>
      <c r="B62" t="s">
        <v>526</v>
      </c>
      <c r="C62" s="134" t="s">
        <v>26</v>
      </c>
      <c r="D62" s="135">
        <v>1</v>
      </c>
      <c r="E62" s="372">
        <f>86*15</f>
        <v>1290</v>
      </c>
      <c r="F62" s="311">
        <f t="shared" si="6"/>
        <v>0.9474756923076924</v>
      </c>
      <c r="G62" s="315">
        <f t="shared" si="7"/>
        <v>1222.243643076923</v>
      </c>
      <c r="H62" s="138">
        <f t="shared" si="8"/>
        <v>0.4263640615384616</v>
      </c>
      <c r="I62" s="315">
        <f t="shared" si="9"/>
        <v>550.0096393846155</v>
      </c>
      <c r="J62" s="139">
        <f t="shared" si="10"/>
        <v>1772.2532824615387</v>
      </c>
      <c r="K62" s="145">
        <f t="shared" si="11"/>
        <v>1.373839753846154</v>
      </c>
      <c r="L62" s="28"/>
      <c r="M62" s="311">
        <v>0.9474756923076924</v>
      </c>
      <c r="N62" s="311">
        <v>0.4263640615384616</v>
      </c>
      <c r="O62" s="9"/>
      <c r="P62" s="115" t="s">
        <v>540</v>
      </c>
      <c r="Q62" s="116"/>
      <c r="R62" s="59"/>
      <c r="S62" s="59"/>
      <c r="U62" s="106"/>
    </row>
    <row r="63" spans="1:21" ht="20.4">
      <c r="A63" s="144"/>
      <c r="B63" s="360" t="s">
        <v>367</v>
      </c>
      <c r="C63" s="134" t="s">
        <v>239</v>
      </c>
      <c r="D63" s="135">
        <v>1</v>
      </c>
      <c r="E63" s="361">
        <v>1</v>
      </c>
      <c r="F63" s="311">
        <f t="shared" si="6"/>
        <v>965.4585411502078</v>
      </c>
      <c r="G63" s="315">
        <f t="shared" si="7"/>
        <v>965.4585411502078</v>
      </c>
      <c r="H63" s="138">
        <f t="shared" si="8"/>
        <v>531.0021976326143</v>
      </c>
      <c r="I63" s="315">
        <f t="shared" si="9"/>
        <v>531.0021976326143</v>
      </c>
      <c r="J63" s="139">
        <f t="shared" si="10"/>
        <v>1496.460738782822</v>
      </c>
      <c r="K63" s="145">
        <f t="shared" si="11"/>
        <v>1496.460738782822</v>
      </c>
      <c r="L63" s="28"/>
      <c r="M63" s="311">
        <v>965.4585411502078</v>
      </c>
      <c r="N63" s="311">
        <v>531.0021976326143</v>
      </c>
      <c r="O63" s="9"/>
      <c r="P63" s="115" t="s">
        <v>371</v>
      </c>
      <c r="Q63" s="116"/>
      <c r="R63" s="59"/>
      <c r="S63" s="59"/>
      <c r="U63" s="106"/>
    </row>
    <row r="64" spans="1:21" ht="15.75">
      <c r="A64" s="144"/>
      <c r="B64" s="333" t="s">
        <v>527</v>
      </c>
      <c r="C64" s="134"/>
      <c r="D64" s="135"/>
      <c r="E64" s="361"/>
      <c r="F64" s="311"/>
      <c r="G64" s="315"/>
      <c r="H64" s="138"/>
      <c r="I64" s="315"/>
      <c r="J64" s="139"/>
      <c r="K64" s="145"/>
      <c r="L64" s="28"/>
      <c r="M64" s="311">
        <v>0</v>
      </c>
      <c r="N64" s="311">
        <v>0</v>
      </c>
      <c r="O64" s="9"/>
      <c r="P64" s="115"/>
      <c r="Q64" s="116"/>
      <c r="R64" s="59"/>
      <c r="S64" s="59"/>
      <c r="U64" s="106"/>
    </row>
    <row r="65" spans="1:21" ht="16.2">
      <c r="A65" s="144"/>
      <c r="B65" t="s">
        <v>528</v>
      </c>
      <c r="C65" s="364" t="s">
        <v>314</v>
      </c>
      <c r="D65" s="365">
        <v>1</v>
      </c>
      <c r="E65" s="366" t="s">
        <v>0</v>
      </c>
      <c r="F65" s="311">
        <f t="shared" si="6"/>
        <v>199.82816070329665</v>
      </c>
      <c r="G65" s="315">
        <f t="shared" si="7"/>
        <v>199.82816070329665</v>
      </c>
      <c r="H65" s="138">
        <f t="shared" si="8"/>
        <v>89.92267231648351</v>
      </c>
      <c r="I65" s="315">
        <f t="shared" si="9"/>
        <v>89.92267231648351</v>
      </c>
      <c r="J65" s="139">
        <f t="shared" si="10"/>
        <v>289.75083301978015</v>
      </c>
      <c r="K65" s="145">
        <f t="shared" si="11"/>
        <v>289.75083301978015</v>
      </c>
      <c r="L65" s="28"/>
      <c r="M65" s="311">
        <v>199.82816070329665</v>
      </c>
      <c r="N65" s="311">
        <v>89.92267231648351</v>
      </c>
      <c r="O65" s="9"/>
      <c r="P65" s="115" t="s">
        <v>456</v>
      </c>
      <c r="Q65" s="116"/>
      <c r="R65" s="59"/>
      <c r="S65" s="59"/>
      <c r="U65" s="106"/>
    </row>
    <row r="66" spans="1:21" ht="16.2">
      <c r="A66" s="144"/>
      <c r="B66" s="374" t="s">
        <v>529</v>
      </c>
      <c r="C66" s="329" t="s">
        <v>15</v>
      </c>
      <c r="D66" s="365">
        <v>1</v>
      </c>
      <c r="E66" s="372">
        <v>1</v>
      </c>
      <c r="F66" s="311">
        <f t="shared" si="6"/>
        <v>79.31859316363636</v>
      </c>
      <c r="G66" s="315">
        <f t="shared" si="7"/>
        <v>79.31859316363636</v>
      </c>
      <c r="H66" s="138">
        <f t="shared" si="8"/>
        <v>35.69336692363636</v>
      </c>
      <c r="I66" s="315">
        <f t="shared" si="9"/>
        <v>35.69336692363636</v>
      </c>
      <c r="J66" s="139">
        <f t="shared" si="10"/>
        <v>115.01196008727273</v>
      </c>
      <c r="K66" s="145">
        <f t="shared" si="11"/>
        <v>115.01196008727273</v>
      </c>
      <c r="L66" s="28"/>
      <c r="M66" s="311">
        <v>79.31859316363636</v>
      </c>
      <c r="N66" s="311">
        <v>35.69336692363636</v>
      </c>
      <c r="O66" s="9"/>
      <c r="P66" s="115" t="s">
        <v>456</v>
      </c>
      <c r="Q66" s="116"/>
      <c r="R66" s="59"/>
      <c r="S66" s="59"/>
      <c r="U66" s="106"/>
    </row>
    <row r="67" spans="1:21" ht="15.75">
      <c r="A67" s="144"/>
      <c r="B67" s="333" t="s">
        <v>530</v>
      </c>
      <c r="C67" s="375"/>
      <c r="D67" s="376"/>
      <c r="E67" s="377"/>
      <c r="F67" s="311"/>
      <c r="G67" s="315"/>
      <c r="H67" s="138"/>
      <c r="I67" s="315"/>
      <c r="J67" s="139"/>
      <c r="K67" s="145"/>
      <c r="L67" s="28"/>
      <c r="M67" s="311">
        <v>0</v>
      </c>
      <c r="N67" s="311">
        <v>0</v>
      </c>
      <c r="O67" s="9"/>
      <c r="P67" s="115"/>
      <c r="Q67" s="116"/>
      <c r="R67" s="59"/>
      <c r="S67" s="59"/>
      <c r="U67" s="106"/>
    </row>
    <row r="68" spans="1:21" ht="16.2">
      <c r="A68" s="144"/>
      <c r="B68" s="332" t="s">
        <v>367</v>
      </c>
      <c r="C68" s="329" t="s">
        <v>239</v>
      </c>
      <c r="D68" s="358">
        <v>1</v>
      </c>
      <c r="E68" s="370">
        <v>1</v>
      </c>
      <c r="F68" s="311">
        <f t="shared" si="6"/>
        <v>5582.548170507032</v>
      </c>
      <c r="G68" s="315">
        <f t="shared" si="7"/>
        <v>5582.548170507032</v>
      </c>
      <c r="H68" s="138">
        <f t="shared" si="8"/>
        <v>2512.146676728165</v>
      </c>
      <c r="I68" s="315">
        <f t="shared" si="9"/>
        <v>2512.146676728165</v>
      </c>
      <c r="J68" s="139">
        <f t="shared" si="10"/>
        <v>8094.694847235198</v>
      </c>
      <c r="K68" s="145">
        <f t="shared" si="11"/>
        <v>8094.694847235198</v>
      </c>
      <c r="L68" s="28"/>
      <c r="M68" s="311">
        <v>5582.548170507032</v>
      </c>
      <c r="N68" s="311">
        <v>2512.146676728165</v>
      </c>
      <c r="O68" s="9"/>
      <c r="P68" s="115"/>
      <c r="Q68" s="116"/>
      <c r="R68" s="59"/>
      <c r="S68" s="59"/>
      <c r="U68" s="106"/>
    </row>
    <row r="69" spans="1:21" ht="15.75">
      <c r="A69" s="144"/>
      <c r="B69" s="184"/>
      <c r="C69" s="134"/>
      <c r="D69" s="135"/>
      <c r="E69" s="185"/>
      <c r="F69" s="136">
        <f aca="true" t="shared" si="12" ref="F69:F75">M69/$J$4</f>
        <v>0</v>
      </c>
      <c r="G69" s="137">
        <f aca="true" t="shared" si="13" ref="G69:G75">F69*E69</f>
        <v>0</v>
      </c>
      <c r="H69" s="138">
        <f aca="true" t="shared" si="14" ref="H69:H75">N69/$J$4</f>
        <v>0</v>
      </c>
      <c r="I69" s="137">
        <f aca="true" t="shared" si="15" ref="I69:I75">H69*E69</f>
        <v>0</v>
      </c>
      <c r="J69" s="139">
        <f aca="true" t="shared" si="16" ref="J69:J75">G69+I69</f>
        <v>0</v>
      </c>
      <c r="K69" s="145" t="e">
        <f aca="true" t="shared" si="17" ref="K69:K75">J69/E69</f>
        <v>#DIV/0!</v>
      </c>
      <c r="L69" s="28"/>
      <c r="M69" s="311">
        <v>0</v>
      </c>
      <c r="N69" s="311">
        <v>0</v>
      </c>
      <c r="O69" s="9"/>
      <c r="P69" s="115"/>
      <c r="Q69" s="116"/>
      <c r="R69" s="59"/>
      <c r="S69" s="59"/>
      <c r="U69" s="106"/>
    </row>
    <row r="70" spans="1:21" ht="15.75">
      <c r="A70" s="144"/>
      <c r="B70" s="184"/>
      <c r="C70" s="134"/>
      <c r="D70" s="135"/>
      <c r="E70" s="185"/>
      <c r="F70" s="136">
        <f t="shared" si="12"/>
        <v>0</v>
      </c>
      <c r="G70" s="137">
        <f t="shared" si="13"/>
        <v>0</v>
      </c>
      <c r="H70" s="138">
        <f t="shared" si="14"/>
        <v>0</v>
      </c>
      <c r="I70" s="137">
        <f t="shared" si="15"/>
        <v>0</v>
      </c>
      <c r="J70" s="139">
        <f t="shared" si="16"/>
        <v>0</v>
      </c>
      <c r="K70" s="145" t="e">
        <f t="shared" si="17"/>
        <v>#DIV/0!</v>
      </c>
      <c r="L70" s="28"/>
      <c r="M70" s="311">
        <v>0</v>
      </c>
      <c r="N70" s="311">
        <v>0</v>
      </c>
      <c r="O70" s="9"/>
      <c r="P70" s="115"/>
      <c r="Q70" s="116"/>
      <c r="R70" s="59"/>
      <c r="S70" s="59"/>
      <c r="U70" s="106"/>
    </row>
    <row r="71" spans="1:21" ht="15.75">
      <c r="A71" s="144"/>
      <c r="B71" s="184"/>
      <c r="C71" s="134"/>
      <c r="D71" s="135"/>
      <c r="E71" s="185"/>
      <c r="F71" s="136">
        <f t="shared" si="12"/>
        <v>0</v>
      </c>
      <c r="G71" s="137">
        <f t="shared" si="13"/>
        <v>0</v>
      </c>
      <c r="H71" s="138">
        <f t="shared" si="14"/>
        <v>0</v>
      </c>
      <c r="I71" s="137">
        <f t="shared" si="15"/>
        <v>0</v>
      </c>
      <c r="J71" s="139">
        <f t="shared" si="16"/>
        <v>0</v>
      </c>
      <c r="K71" s="145" t="e">
        <f t="shared" si="17"/>
        <v>#DIV/0!</v>
      </c>
      <c r="L71" s="28"/>
      <c r="M71" s="311">
        <v>0</v>
      </c>
      <c r="N71" s="311">
        <v>0</v>
      </c>
      <c r="O71" s="9"/>
      <c r="P71" s="115"/>
      <c r="Q71" s="116"/>
      <c r="R71" s="59"/>
      <c r="S71" s="59"/>
      <c r="U71" s="106"/>
    </row>
    <row r="72" spans="1:21" ht="15.75">
      <c r="A72" s="144"/>
      <c r="B72" s="184"/>
      <c r="C72" s="134"/>
      <c r="D72" s="135"/>
      <c r="E72" s="185"/>
      <c r="F72" s="136">
        <f t="shared" si="12"/>
        <v>0</v>
      </c>
      <c r="G72" s="137">
        <f t="shared" si="13"/>
        <v>0</v>
      </c>
      <c r="H72" s="138">
        <f t="shared" si="14"/>
        <v>0</v>
      </c>
      <c r="I72" s="137">
        <f t="shared" si="15"/>
        <v>0</v>
      </c>
      <c r="J72" s="139">
        <f t="shared" si="16"/>
        <v>0</v>
      </c>
      <c r="K72" s="145" t="e">
        <f t="shared" si="17"/>
        <v>#DIV/0!</v>
      </c>
      <c r="L72" s="28"/>
      <c r="M72" s="311">
        <v>0</v>
      </c>
      <c r="N72" s="311">
        <v>0</v>
      </c>
      <c r="O72" s="9"/>
      <c r="P72" s="115"/>
      <c r="Q72" s="116"/>
      <c r="R72" s="59"/>
      <c r="S72" s="59"/>
      <c r="U72" s="106"/>
    </row>
    <row r="73" spans="1:21" ht="15.75">
      <c r="A73" s="144"/>
      <c r="B73" s="184"/>
      <c r="C73" s="134"/>
      <c r="D73" s="153"/>
      <c r="E73" s="185"/>
      <c r="F73" s="154">
        <f t="shared" si="12"/>
        <v>0</v>
      </c>
      <c r="G73" s="155">
        <f t="shared" si="13"/>
        <v>0</v>
      </c>
      <c r="H73" s="156">
        <f t="shared" si="14"/>
        <v>0</v>
      </c>
      <c r="I73" s="155">
        <f t="shared" si="15"/>
        <v>0</v>
      </c>
      <c r="J73" s="157">
        <f t="shared" si="16"/>
        <v>0</v>
      </c>
      <c r="K73" s="188" t="e">
        <f t="shared" si="17"/>
        <v>#DIV/0!</v>
      </c>
      <c r="L73" s="107"/>
      <c r="M73" s="311">
        <v>0</v>
      </c>
      <c r="N73" s="311">
        <v>0</v>
      </c>
      <c r="O73" s="9"/>
      <c r="P73" s="115"/>
      <c r="Q73" s="116"/>
      <c r="R73" s="59"/>
      <c r="S73" s="59"/>
      <c r="U73" s="106"/>
    </row>
    <row r="74" spans="1:21" ht="15.75">
      <c r="A74" s="144"/>
      <c r="B74" s="184"/>
      <c r="C74" s="134"/>
      <c r="D74" s="153"/>
      <c r="E74" s="185"/>
      <c r="F74" s="154">
        <f t="shared" si="12"/>
        <v>0</v>
      </c>
      <c r="G74" s="155">
        <f t="shared" si="13"/>
        <v>0</v>
      </c>
      <c r="H74" s="156">
        <f t="shared" si="14"/>
        <v>0</v>
      </c>
      <c r="I74" s="155">
        <f t="shared" si="15"/>
        <v>0</v>
      </c>
      <c r="J74" s="157">
        <f t="shared" si="16"/>
        <v>0</v>
      </c>
      <c r="K74" s="188" t="e">
        <f t="shared" si="17"/>
        <v>#DIV/0!</v>
      </c>
      <c r="L74" s="107"/>
      <c r="M74" s="311">
        <v>0</v>
      </c>
      <c r="N74" s="311">
        <v>0</v>
      </c>
      <c r="O74" s="9"/>
      <c r="P74" s="115"/>
      <c r="Q74" s="116"/>
      <c r="R74" s="59"/>
      <c r="S74" s="59"/>
      <c r="U74" s="106"/>
    </row>
    <row r="75" spans="1:21" ht="16.2" thickBot="1">
      <c r="A75" s="146"/>
      <c r="B75" s="189"/>
      <c r="C75" s="190"/>
      <c r="D75" s="178"/>
      <c r="E75" s="199"/>
      <c r="F75" s="179">
        <f t="shared" si="12"/>
        <v>0</v>
      </c>
      <c r="G75" s="200">
        <f t="shared" si="13"/>
        <v>0</v>
      </c>
      <c r="H75" s="201">
        <f t="shared" si="14"/>
        <v>0</v>
      </c>
      <c r="I75" s="200">
        <f t="shared" si="15"/>
        <v>0</v>
      </c>
      <c r="J75" s="202">
        <f t="shared" si="16"/>
        <v>0</v>
      </c>
      <c r="K75" s="203" t="e">
        <f t="shared" si="17"/>
        <v>#DIV/0!</v>
      </c>
      <c r="L75" s="107"/>
      <c r="M75" s="311">
        <v>0</v>
      </c>
      <c r="N75" s="311">
        <v>0</v>
      </c>
      <c r="O75" s="9"/>
      <c r="P75" s="150"/>
      <c r="Q75" s="151"/>
      <c r="R75" s="59"/>
      <c r="S75" s="59"/>
      <c r="U75" s="106"/>
    </row>
    <row r="76" spans="6:17" ht="16.2" thickBot="1">
      <c r="F76" s="34"/>
      <c r="G76" s="80">
        <f>SUM(G12:G75)</f>
        <v>25090.97935303265</v>
      </c>
      <c r="H76" s="81"/>
      <c r="I76" s="80">
        <f>SUM(I12:I75)</f>
        <v>11550.23614242587</v>
      </c>
      <c r="J76" s="82"/>
      <c r="M76" s="36"/>
      <c r="N76" s="36"/>
      <c r="P76" s="36"/>
      <c r="Q76" s="36"/>
    </row>
    <row r="77" spans="6:17" ht="16.2" thickBot="1">
      <c r="F77" s="37"/>
      <c r="G77" s="83" t="s">
        <v>19</v>
      </c>
      <c r="H77" s="1">
        <v>0.05</v>
      </c>
      <c r="I77" s="38"/>
      <c r="J77" s="39">
        <f>H77*G76</f>
        <v>1254.5489676516327</v>
      </c>
      <c r="M77" s="36"/>
      <c r="N77" s="36"/>
      <c r="P77" s="36"/>
      <c r="Q77" s="36"/>
    </row>
    <row r="78" spans="6:17" ht="16.2" thickBot="1">
      <c r="F78" s="34"/>
      <c r="G78" s="40"/>
      <c r="H78" s="2"/>
      <c r="I78" s="40"/>
      <c r="J78" s="41"/>
      <c r="M78" s="36"/>
      <c r="N78" s="36"/>
      <c r="P78" s="36"/>
      <c r="Q78" s="36"/>
    </row>
    <row r="79" spans="6:17" ht="16.2" thickBot="1">
      <c r="F79" s="37"/>
      <c r="G79" s="38" t="s">
        <v>20</v>
      </c>
      <c r="H79" s="1"/>
      <c r="I79" s="38"/>
      <c r="J79" s="39">
        <f>SUM(J11:J77)</f>
        <v>37895.76446311016</v>
      </c>
      <c r="M79" s="36"/>
      <c r="N79" s="36"/>
      <c r="P79" s="36"/>
      <c r="Q79" s="36"/>
    </row>
    <row r="80" spans="6:17" ht="16.2" thickBot="1">
      <c r="F80" s="42"/>
      <c r="G80" s="43"/>
      <c r="H80" s="3"/>
      <c r="I80" s="43"/>
      <c r="J80" s="44"/>
      <c r="M80" s="36"/>
      <c r="N80" s="36"/>
      <c r="P80" s="36"/>
      <c r="Q80" s="36"/>
    </row>
    <row r="81" spans="6:17" ht="15.75">
      <c r="F81" s="45"/>
      <c r="G81" s="84" t="s">
        <v>21</v>
      </c>
      <c r="H81" s="4">
        <v>0.1</v>
      </c>
      <c r="I81" s="46"/>
      <c r="J81" s="47">
        <f>J79*H81</f>
        <v>3789.576446311016</v>
      </c>
      <c r="M81" s="36"/>
      <c r="N81" s="36"/>
      <c r="P81" s="36"/>
      <c r="Q81" s="36"/>
    </row>
    <row r="82" spans="6:17" ht="16.2" thickBot="1">
      <c r="F82" s="48"/>
      <c r="G82" s="85" t="s">
        <v>22</v>
      </c>
      <c r="H82" s="5"/>
      <c r="I82" s="49"/>
      <c r="J82" s="50">
        <f>J79+J81</f>
        <v>41685.340909421175</v>
      </c>
      <c r="M82" s="36"/>
      <c r="N82" s="36"/>
      <c r="P82" s="36"/>
      <c r="Q82" s="36"/>
    </row>
    <row r="83" spans="6:17" ht="16.2" thickBot="1">
      <c r="F83" s="51"/>
      <c r="G83" s="86"/>
      <c r="H83" s="6"/>
      <c r="I83" s="52"/>
      <c r="J83" s="53"/>
      <c r="M83" s="36"/>
      <c r="N83" s="36"/>
      <c r="P83" s="36"/>
      <c r="Q83" s="36"/>
    </row>
    <row r="84" spans="6:17" ht="15.75">
      <c r="F84" s="54"/>
      <c r="G84" s="84" t="s">
        <v>23</v>
      </c>
      <c r="H84" s="4">
        <v>0.1</v>
      </c>
      <c r="I84" s="46"/>
      <c r="J84" s="47">
        <f>J82*H84</f>
        <v>4168.5340909421175</v>
      </c>
      <c r="M84" s="36"/>
      <c r="N84" s="36"/>
      <c r="P84" s="36"/>
      <c r="Q84" s="36"/>
    </row>
    <row r="85" spans="6:17" ht="16.2" thickBot="1">
      <c r="F85" s="48"/>
      <c r="G85" s="85" t="s">
        <v>22</v>
      </c>
      <c r="H85" s="5"/>
      <c r="I85" s="49"/>
      <c r="J85" s="50">
        <f>J82+J84</f>
        <v>45853.87500036329</v>
      </c>
      <c r="M85" s="36"/>
      <c r="N85" s="36"/>
      <c r="P85" s="36"/>
      <c r="Q85" s="36"/>
    </row>
    <row r="86" spans="6:17" ht="16.2" thickBot="1">
      <c r="F86" s="51"/>
      <c r="G86" s="86"/>
      <c r="H86" s="6"/>
      <c r="I86" s="52"/>
      <c r="J86" s="53"/>
      <c r="M86" s="36"/>
      <c r="N86" s="36"/>
      <c r="P86" s="36"/>
      <c r="Q86" s="36"/>
    </row>
    <row r="87" spans="6:17" ht="15.75">
      <c r="F87" s="54"/>
      <c r="G87" s="87" t="s">
        <v>24</v>
      </c>
      <c r="H87" s="4">
        <v>0.18</v>
      </c>
      <c r="I87" s="46"/>
      <c r="J87" s="55">
        <f>J85*H87</f>
        <v>8253.697500065391</v>
      </c>
      <c r="M87" s="36"/>
      <c r="N87" s="36"/>
      <c r="P87" s="36"/>
      <c r="Q87" s="36"/>
    </row>
    <row r="88" spans="6:17" ht="16.2" thickBot="1">
      <c r="F88" s="48"/>
      <c r="G88" s="88" t="s">
        <v>25</v>
      </c>
      <c r="H88" s="56" t="s">
        <v>9</v>
      </c>
      <c r="I88" s="57"/>
      <c r="J88" s="58">
        <f>J85+J87</f>
        <v>54107.57250042868</v>
      </c>
      <c r="M88" s="36"/>
      <c r="N88" s="36"/>
      <c r="P88" s="36"/>
      <c r="Q88" s="36"/>
    </row>
    <row r="89" spans="13:17" ht="15.75">
      <c r="M89" s="36"/>
      <c r="N89" s="36"/>
      <c r="P89" s="36"/>
      <c r="Q89" s="36"/>
    </row>
    <row r="90" spans="13:17" ht="15.75">
      <c r="M90" s="36"/>
      <c r="N90" s="36"/>
      <c r="P90" s="36"/>
      <c r="Q90" s="36"/>
    </row>
    <row r="91" spans="10:17" ht="15.75">
      <c r="J91" s="59"/>
      <c r="M91" s="36"/>
      <c r="N91" s="36"/>
      <c r="P91" s="36"/>
      <c r="Q91" s="36"/>
    </row>
    <row r="92" spans="13:17" ht="15.75">
      <c r="M92" s="36"/>
      <c r="N92" s="36"/>
      <c r="P92" s="36"/>
      <c r="Q92" s="36"/>
    </row>
  </sheetData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user</cp:lastModifiedBy>
  <cp:lastPrinted>2013-11-21T13:03:32Z</cp:lastPrinted>
  <dcterms:created xsi:type="dcterms:W3CDTF">2013-10-10T07:32:43Z</dcterms:created>
  <dcterms:modified xsi:type="dcterms:W3CDTF">2018-11-23T12:00:00Z</dcterms:modified>
  <cp:category/>
  <cp:version/>
  <cp:contentType/>
  <cp:contentStatus/>
</cp:coreProperties>
</file>