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tabRatio="912" activeTab="0"/>
  </bookViews>
  <sheets>
    <sheet name="TOTAL" sheetId="1" r:id="rId1"/>
    <sheet name="1 მოსაზადებელი სამუშაოები" sheetId="71" r:id="rId2"/>
    <sheet name="2 ელექტროობა" sheetId="64" r:id="rId3"/>
    <sheet name=" 3 ვენტილაცია" sheetId="65" r:id="rId4"/>
    <sheet name="4 გათბობა-გაგრილება" sheetId="66" r:id="rId5"/>
    <sheet name="5 წყალმომარაგება-კანალიზაცია" sheetId="67" r:id="rId6"/>
    <sheet name="6 სუსტი დენები" sheetId="69" r:id="rId7"/>
    <sheet name="7 ხანძარქრობა" sheetId="70" r:id="rId8"/>
    <sheet name="8 სხვა სამუშოები" sheetId="72" r:id="rId9"/>
  </sheets>
  <externalReferences>
    <externalReference r:id="rId12"/>
    <externalReference r:id="rId13"/>
  </externalReferences>
  <definedNames>
    <definedName name="_xlnm._FilterDatabase" localSheetId="2" hidden="1">'2 ელექტროობა'!$A$10:$Q$122</definedName>
    <definedName name="euro" localSheetId="3">#REF!</definedName>
    <definedName name="euro" localSheetId="2">#REF!</definedName>
    <definedName name="euro" localSheetId="4">#REF!</definedName>
    <definedName name="euro" localSheetId="5">#REF!</definedName>
    <definedName name="euro" localSheetId="6">#REF!</definedName>
    <definedName name="euro" localSheetId="7">#REF!</definedName>
    <definedName name="euro" localSheetId="8">#REF!</definedName>
    <definedName name="euro">#REF!</definedName>
    <definedName name="euro1" localSheetId="6">#REF!</definedName>
    <definedName name="euro1" localSheetId="7">#REF!</definedName>
    <definedName name="euro1" localSheetId="8">#REF!</definedName>
    <definedName name="euro1">#REF!</definedName>
    <definedName name="kurz" localSheetId="3">#REF!</definedName>
    <definedName name="kurz" localSheetId="2">#REF!</definedName>
    <definedName name="kurz" localSheetId="4">#REF!</definedName>
    <definedName name="kurz" localSheetId="5">#REF!</definedName>
    <definedName name="kurz" localSheetId="6">#REF!</definedName>
    <definedName name="kurz" localSheetId="7">#REF!</definedName>
    <definedName name="kurz" localSheetId="8">#REF!</definedName>
    <definedName name="kurz">#REF!</definedName>
    <definedName name="kurz1" localSheetId="6">#REF!</definedName>
    <definedName name="kurz1" localSheetId="7">#REF!</definedName>
    <definedName name="kurz1" localSheetId="8">#REF!</definedName>
    <definedName name="kurz1">#REF!</definedName>
    <definedName name="material" localSheetId="2">'[1]Rekapitulace'!$H$13</definedName>
    <definedName name="material" localSheetId="6">'[1]Rekapitulace'!$H$13</definedName>
    <definedName name="material" localSheetId="7">'[1]Rekapitulace'!$H$13</definedName>
    <definedName name="material" localSheetId="8">'[1]Rekapitulace'!$H$13</definedName>
    <definedName name="material">'[2]Rekapitulace'!$H$13</definedName>
    <definedName name="materials">'[2]Rekapitulace'!$H$13</definedName>
    <definedName name="montaz" localSheetId="2">'[1]Rekapitulace'!$G$13</definedName>
    <definedName name="montaz" localSheetId="6">'[1]Rekapitulace'!$G$13</definedName>
    <definedName name="montaz" localSheetId="7">'[1]Rekapitulace'!$G$13</definedName>
    <definedName name="montaz" localSheetId="8">'[1]Rekapitulace'!$G$13</definedName>
    <definedName name="montaz">'[2]Rekapitulace'!$G$13</definedName>
    <definedName name="montazs">'[2]Rekapitulace'!$G$13</definedName>
    <definedName name="_xlnm.Print_Area" localSheetId="3">' 3 ვენტილაცია'!$A$1:$O$6</definedName>
    <definedName name="_xlnm.Print_Area" localSheetId="2">'2 ელექტროობა'!$A$1:$Q$122</definedName>
    <definedName name="_xlnm.Print_Area" localSheetId="4">'4 გათბობა-გაგრილება'!$A$1:$O$6</definedName>
    <definedName name="_xlnm.Print_Area" localSheetId="5">'5 წყალმომარაგება-კანალიზაცია'!$A$1:$O$6</definedName>
    <definedName name="_xlnm.Print_Area" localSheetId="6">'6 სუსტი დენები'!$A$1:$Q$52</definedName>
    <definedName name="_xlnm.Print_Area" localSheetId="7">'7 ხანძარქრობა'!$A$1:$Q$25</definedName>
    <definedName name="_xlnm.Print_Area" localSheetId="8">'8 სხვა სამუშოები'!$A$1:$Q$75</definedName>
  </definedNames>
  <calcPr calcId="152511"/>
</workbook>
</file>

<file path=xl/comments1.xml><?xml version="1.0" encoding="utf-8"?>
<comments xmlns="http://schemas.openxmlformats.org/spreadsheetml/2006/main">
  <authors>
    <author>Valeri Gasitashvili</author>
  </authors>
  <commentList>
    <comment ref="C4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კომპანიის დასახელება</t>
        </r>
      </text>
    </comment>
    <comment ref="C5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ხარჯთაღრიცხვის მომზადების თარიღი</t>
        </r>
      </text>
    </comment>
    <comment ref="C7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ლარი/აშშ დოლარის გაცვლითი კურსი</t>
        </r>
      </text>
    </comment>
  </commentList>
</comments>
</file>

<file path=xl/sharedStrings.xml><?xml version="1.0" encoding="utf-8"?>
<sst xmlns="http://schemas.openxmlformats.org/spreadsheetml/2006/main" count="1280" uniqueCount="469">
  <si>
    <t>1</t>
  </si>
  <si>
    <t>3</t>
  </si>
  <si>
    <t>4</t>
  </si>
  <si>
    <t>6</t>
  </si>
  <si>
    <t>7</t>
  </si>
  <si>
    <t>8</t>
  </si>
  <si>
    <t>9</t>
  </si>
  <si>
    <t>10</t>
  </si>
  <si>
    <t>GEL</t>
  </si>
  <si>
    <t>USD</t>
  </si>
  <si>
    <t>5</t>
  </si>
  <si>
    <t>14</t>
  </si>
  <si>
    <t>13</t>
  </si>
  <si>
    <t>15</t>
  </si>
  <si>
    <t>მოსამზადებელი სამუშაოები</t>
  </si>
  <si>
    <t>ცალი</t>
  </si>
  <si>
    <t>ვენტილაცია</t>
  </si>
  <si>
    <t>გათბობა-გაგრილება</t>
  </si>
  <si>
    <t>კანალიზაცია</t>
  </si>
  <si>
    <t>ელექტროობა</t>
  </si>
  <si>
    <t>Transportation Costs:</t>
  </si>
  <si>
    <t>Sub Total</t>
  </si>
  <si>
    <t>Overhead Costs:</t>
  </si>
  <si>
    <t>Sub-Total</t>
  </si>
  <si>
    <t>Profit:</t>
  </si>
  <si>
    <t>VAT</t>
  </si>
  <si>
    <t>GRAND TOTAL</t>
  </si>
  <si>
    <t>მ</t>
  </si>
  <si>
    <t>სუსტი დენები</t>
  </si>
  <si>
    <t>კომპ.</t>
  </si>
  <si>
    <t>31 სართულის რესტორნის დარბაზი</t>
  </si>
  <si>
    <t>გათბობა-გაგრილების სისტემა</t>
  </si>
  <si>
    <t>uwvadi gofrirebuli mili diam.32 mm</t>
  </si>
  <si>
    <t>zolovanas kedelTan samagri detali</t>
  </si>
  <si>
    <t>zolovanas da kabelis SeerTebis detali</t>
  </si>
  <si>
    <t>m</t>
  </si>
  <si>
    <t>Video cameras. Web. Wi-Fi</t>
  </si>
  <si>
    <t>Socket RJ-45 outside</t>
  </si>
  <si>
    <t>HDD 4tb</t>
  </si>
  <si>
    <t>Patch Cord Cat6 0.5m</t>
  </si>
  <si>
    <t>Fire Alarm</t>
  </si>
  <si>
    <t>Smoke detector</t>
  </si>
  <si>
    <t>Heat detector</t>
  </si>
  <si>
    <t>Call point</t>
  </si>
  <si>
    <t>2х0.8</t>
  </si>
  <si>
    <t>Control Panel</t>
  </si>
  <si>
    <t>Power supply 12V</t>
  </si>
  <si>
    <t>Battery 7A/h</t>
  </si>
  <si>
    <t>Background music system</t>
  </si>
  <si>
    <t>Level 31</t>
  </si>
  <si>
    <t>Level 32</t>
  </si>
  <si>
    <t>Level 33</t>
  </si>
  <si>
    <t>Level 34</t>
  </si>
  <si>
    <t>set</t>
  </si>
  <si>
    <t>piece</t>
  </si>
  <si>
    <t>პლასტმასის მილი (ცივი წყლის) 63 მმ</t>
  </si>
  <si>
    <t>პლასტმასის მილი (ცივი წყლის) 50 მმ</t>
  </si>
  <si>
    <t>პლასტმასის მილი (ცივი წყლის) 40 მმ</t>
  </si>
  <si>
    <t>პლასტმასის მილი (ცივი წყლის) 32 მმ</t>
  </si>
  <si>
    <t>პლასტმასის მილი (ცივი წყლის) 25 მმ</t>
  </si>
  <si>
    <t>პლასტმასის მილი (ცივი წყლის) 20 მმ</t>
  </si>
  <si>
    <t>პლასტმასის მილი (ცხელი წყლის) 63 მმ</t>
  </si>
  <si>
    <t>პლასტმასის მილი (ცხელი წყლის) 40 მმ</t>
  </si>
  <si>
    <t>პლასტმასის მილი (ცხელი წყლის) 32 მმ</t>
  </si>
  <si>
    <t>პლასტმასის მილი (ცხელი წყლის) 25 მმ</t>
  </si>
  <si>
    <t>პლასტმასის მილი (ცხელი წყლის) 20 მმ</t>
  </si>
  <si>
    <t xml:space="preserve">მილის თბოიზოლაცია 63 მმ </t>
  </si>
  <si>
    <t xml:space="preserve">მილის თბოიზოლაცია 40 მმ </t>
  </si>
  <si>
    <t>მილის თბოიზოლაცია 32 მმ</t>
  </si>
  <si>
    <t xml:space="preserve">მილის თბოიზოლაცია 25 მმ </t>
  </si>
  <si>
    <t>მილის თბოიზოლაცია 20 მმ</t>
  </si>
  <si>
    <t>ვენტილი  63 მმ</t>
  </si>
  <si>
    <t>ვენტილი  50 მმ</t>
  </si>
  <si>
    <t>ვენტილი  40 მმ</t>
  </si>
  <si>
    <t>ვენტილი  32 მმ</t>
  </si>
  <si>
    <t>ვენტილი  25 მმ</t>
  </si>
  <si>
    <t>ვენტილი  20 მმ</t>
  </si>
  <si>
    <t>ფილტრი  63 მმ</t>
  </si>
  <si>
    <t>უკუსარქველი  63 მმ</t>
  </si>
  <si>
    <t>მრიცხველი  63 მმ</t>
  </si>
  <si>
    <t>სეპერატორი Q=4 l/s</t>
  </si>
  <si>
    <t>სეპერატორი Q=5 l/s</t>
  </si>
  <si>
    <t>სატუმბი სადგური</t>
  </si>
  <si>
    <t>მილი (კანაიზაციის)  50 მმ</t>
  </si>
  <si>
    <t>მილი (კანაიზაციის)  70 მმ</t>
  </si>
  <si>
    <t>მილი (კანაიზაციის)  100 მმ</t>
  </si>
  <si>
    <t>მილი (სანიაღვრე)  70 მმ</t>
  </si>
  <si>
    <t>მილი (სანიაღვრე)  100 მმ</t>
  </si>
  <si>
    <t>მილი (სამზარეულოს კანაიზაცია)  50 მმ</t>
  </si>
  <si>
    <t>მილი (სამზარეულოს კანაიზაცია)  70 მმ</t>
  </si>
  <si>
    <t>მილი (სამზარეულოს კანაიზაცია)  100 მმ</t>
  </si>
  <si>
    <t>მილი (კანაიზაციის ვენტილაცია)  50 მმ</t>
  </si>
  <si>
    <t>მილი (კანაიზაციის ვენტილაცია)  70 მმ</t>
  </si>
  <si>
    <t>მილი (კანაიზაციის ვენტილაცია)  100 მმ</t>
  </si>
  <si>
    <t>რევიზია 100  მმ</t>
  </si>
  <si>
    <t>ტრაპი  (ტიპი 1)</t>
  </si>
  <si>
    <t>ტრაპი  (ტიპი 2)</t>
  </si>
  <si>
    <t>ტრაპი  (სანიაღვრე)</t>
  </si>
  <si>
    <t>წყალმომარაგება</t>
  </si>
  <si>
    <t>წყალმომარაგება-კანალიზაცია</t>
  </si>
  <si>
    <t>Black steel pipe for wet system DN25</t>
  </si>
  <si>
    <t>Black steel pipe for wet system DN32</t>
  </si>
  <si>
    <t>Black steel pipe for wet system DN40</t>
  </si>
  <si>
    <t>Black steel pipe for wet system DN50</t>
  </si>
  <si>
    <t>Black steel pipe for wet system DN65</t>
  </si>
  <si>
    <t>Black steel pipe for wet system DN80</t>
  </si>
  <si>
    <t>Black steel pipe for wet system DN100</t>
  </si>
  <si>
    <t>Flow Switch DN 80</t>
  </si>
  <si>
    <t>Flow Switch DN 100</t>
  </si>
  <si>
    <t>Air Discharge Valve  d 32</t>
  </si>
  <si>
    <t>Manometer</t>
  </si>
  <si>
    <t>Sprinkler</t>
  </si>
  <si>
    <t>Discharge Valve d 32</t>
  </si>
  <si>
    <t>Fire Cabinets</t>
  </si>
  <si>
    <t>Piece</t>
  </si>
  <si>
    <t>Set.</t>
  </si>
  <si>
    <t>ხანძარქრობა</t>
  </si>
  <si>
    <t>მოდინებით სავენტილაციო დანადგარი AHU</t>
  </si>
  <si>
    <t>modinebiTi saventilacio danadgari, centridanuli ventilatoriT, sruli avtomatikiT  maT Soris:</t>
  </si>
  <si>
    <r>
      <t xml:space="preserve">1,1 cvlad brunTa ricxvze momuSave, centridanuli mimwodbeli ventilatori </t>
    </r>
    <r>
      <rPr>
        <b/>
        <sz val="10"/>
        <color indexed="10"/>
        <rFont val="Arial"/>
        <family val="2"/>
      </rPr>
      <t>L= 21000m3/h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warmadobis da </t>
    </r>
    <r>
      <rPr>
        <b/>
        <sz val="10"/>
        <rFont val="Arial"/>
        <family val="2"/>
      </rPr>
      <t>DP=350Pa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statikuri wnevis.</t>
    </r>
  </si>
  <si>
    <r>
      <t xml:space="preserve">1,3 haeris erTiani zedapiruli gamaTbobeli-gamacivebeli </t>
    </r>
    <r>
      <rPr>
        <b/>
        <sz val="10"/>
        <color indexed="10"/>
        <rFont val="Arial"/>
        <family val="2"/>
      </rPr>
      <t xml:space="preserve">DX COIL Qh=164kw, </t>
    </r>
    <r>
      <rPr>
        <b/>
        <sz val="10"/>
        <color indexed="12"/>
        <rFont val="Arial"/>
        <family val="2"/>
      </rPr>
      <t xml:space="preserve">Qc=184kw,  </t>
    </r>
  </si>
  <si>
    <r>
      <t>1.6 haeri paneluri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G4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</si>
  <si>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1.7 haeri jibisebri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F7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</si>
  <si>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1.8 xmaurdamxSobi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L=1200mm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sigrZiT. </t>
    </r>
  </si>
  <si>
    <r>
      <t>1.9 ჰაერის მიწოდების ტემპერატურის კონტროლით, გადაყინვის კონტროლით,  ჰაერის ნაკადის მარეგულირებელი სარქველებით</t>
    </r>
    <r>
      <rPr>
        <b/>
        <sz val="10"/>
        <rFont val="AcadNusx"/>
        <family val="2"/>
      </rPr>
      <t xml:space="preserve"> </t>
    </r>
  </si>
  <si>
    <t>komp.</t>
  </si>
  <si>
    <t>cali</t>
  </si>
  <si>
    <t>saventilacio danadgarebi gamwovi ventilatorebi</t>
  </si>
  <si>
    <r>
      <t xml:space="preserve">cvlad brunTa ricxvze momuSave </t>
    </r>
    <r>
      <rPr>
        <sz val="11"/>
        <rFont val="Arial"/>
        <family val="2"/>
      </rPr>
      <t xml:space="preserve">MUB </t>
    </r>
    <r>
      <rPr>
        <sz val="11"/>
        <rFont val="AcadNusx"/>
        <family val="2"/>
      </rPr>
      <t xml:space="preserve">tipis gamwovi ventilatori  </t>
    </r>
    <r>
      <rPr>
        <b/>
        <sz val="11"/>
        <rFont val="Arial"/>
        <family val="2"/>
      </rPr>
      <t>L=7600m3/h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 (dabal brunvaze momuSave)</t>
    </r>
  </si>
  <si>
    <r>
      <t xml:space="preserve">dabal brunvaze momuSave momuSave arxuli gamwovi ventilatori  </t>
    </r>
    <r>
      <rPr>
        <b/>
        <sz val="11"/>
        <rFont val="Arial"/>
        <family val="2"/>
      </rPr>
      <t>L=7850m3/h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</si>
  <si>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L=3400m3/h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</si>
  <si>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L=900m3/h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</si>
  <si>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L=9280m3/h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</si>
  <si>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L=1625m3/h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</si>
  <si>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L=250m3/h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DP=130Pa </t>
    </r>
    <r>
      <rPr>
        <sz val="11"/>
        <rFont val="AcadNusx"/>
        <family val="2"/>
      </rPr>
      <t>statikuri wneviT.</t>
    </r>
  </si>
  <si>
    <r>
      <t xml:space="preserve">sankvanZis gamwovi ventilatori  </t>
    </r>
    <r>
      <rPr>
        <b/>
        <sz val="11"/>
        <rFont val="Arial"/>
        <family val="2"/>
      </rPr>
      <t>L=125m3/h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DP=50-70Pa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</si>
  <si>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L=5200m3/h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DP=320Pa </t>
    </r>
    <r>
      <rPr>
        <sz val="11"/>
        <rFont val="AcadNusx"/>
        <family val="2"/>
      </rPr>
      <t>statikuri wneviT.</t>
    </r>
  </si>
  <si>
    <r>
      <t xml:space="preserve">xmaurdamxSobi </t>
    </r>
    <r>
      <rPr>
        <sz val="11"/>
        <rFont val="Arial"/>
        <family val="2"/>
      </rPr>
      <t>L=1,0m</t>
    </r>
  </si>
  <si>
    <r>
      <t xml:space="preserve">dabal brunvaze momuSave momuSave arxuli gamwovi ventilatori  </t>
    </r>
    <r>
      <rPr>
        <b/>
        <sz val="11"/>
        <rFont val="Arial"/>
        <family val="2"/>
      </rPr>
      <t>L=2080m3/h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DP=320Pa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</si>
  <si>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L=440m3/h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</si>
  <si>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L=5610m3/h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</si>
  <si>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L=480m3/h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</si>
  <si>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L=150m3/h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DP=50Pa </t>
    </r>
    <r>
      <rPr>
        <sz val="11"/>
        <rFont val="AcadNusx"/>
        <family val="2"/>
      </rPr>
      <t>statikuri wneviT.</t>
    </r>
  </si>
  <si>
    <r>
      <t xml:space="preserve">kvamlgamwovi saxanZro ventilatori </t>
    </r>
    <r>
      <rPr>
        <b/>
        <sz val="10"/>
        <color indexed="12"/>
        <rFont val="Arial"/>
        <family val="2"/>
      </rPr>
      <t>L=18000m3/h</t>
    </r>
    <r>
      <rPr>
        <sz val="10"/>
        <rFont val="AcadNusx"/>
        <family val="2"/>
      </rPr>
      <t xml:space="preserve"> warmadobis sruli avtomatikiT da </t>
    </r>
    <r>
      <rPr>
        <b/>
        <sz val="10"/>
        <color indexed="12"/>
        <rFont val="Arial"/>
        <family val="2"/>
      </rPr>
      <t>DP=500Pa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>statikuri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wneviT. xanZarmedegoba </t>
    </r>
    <r>
      <rPr>
        <sz val="10"/>
        <color indexed="10"/>
        <rFont val="Arial"/>
        <family val="2"/>
      </rPr>
      <t>400°C T=120min</t>
    </r>
  </si>
  <si>
    <r>
      <t xml:space="preserve">kvamlgamwovi saxanZro ventilatori </t>
    </r>
    <r>
      <rPr>
        <b/>
        <sz val="10"/>
        <color indexed="12"/>
        <rFont val="Arial"/>
        <family val="2"/>
      </rPr>
      <t>L=4600m3/h</t>
    </r>
    <r>
      <rPr>
        <sz val="10"/>
        <rFont val="AcadNusx"/>
        <family val="2"/>
      </rPr>
      <t xml:space="preserve"> warmadobis sruli avtomatikiT da </t>
    </r>
    <r>
      <rPr>
        <b/>
        <sz val="10"/>
        <color indexed="12"/>
        <rFont val="Arial"/>
        <family val="2"/>
      </rPr>
      <t>DP=500Pa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>statikuri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wneviT. xanZarmedegoba </t>
    </r>
    <r>
      <rPr>
        <sz val="10"/>
        <color indexed="10"/>
        <rFont val="Arial"/>
        <family val="2"/>
      </rPr>
      <t>400°C T=120min</t>
    </r>
  </si>
  <si>
    <r>
      <t xml:space="preserve">xmaurdamxSobi </t>
    </r>
    <r>
      <rPr>
        <sz val="11"/>
        <rFont val="Arial"/>
        <family val="2"/>
      </rPr>
      <t>L=0.7m</t>
    </r>
  </si>
  <si>
    <t>სავენტილაციო ჰაერსატარები</t>
  </si>
  <si>
    <t>Tunuqis moTuTiebuli haersatarebi:L0,5 mm</t>
  </si>
  <si>
    <t>Tunuqis moTuTiebuli haersatarebi:L0,75 mm</t>
  </si>
  <si>
    <t>Tunuqis moTuTiebuli haersatarebi:L1,0 mm (samzareulo)</t>
  </si>
  <si>
    <t>Tunuqis moTuTiebuli haersatarebi:L1,2 mm (saxanZro)</t>
  </si>
  <si>
    <t>drekadi haersatari 150mm</t>
  </si>
  <si>
    <t>drekadi haersatari 200mm</t>
  </si>
  <si>
    <t>drekadi haersatari 250mm</t>
  </si>
  <si>
    <t>drekadi haersatari 315mm</t>
  </si>
  <si>
    <r>
      <rPr>
        <b/>
        <sz val="10"/>
        <rFont val="Arial"/>
        <family val="2"/>
      </rPr>
      <t>Rockwool-</t>
    </r>
    <r>
      <rPr>
        <sz val="10"/>
        <rFont val="AcadNusx"/>
        <family val="2"/>
      </rPr>
      <t>is 50mm sisqis izolacia</t>
    </r>
  </si>
  <si>
    <t>nitralis იზოლაცია 25 მმ სისქის</t>
  </si>
  <si>
    <t>გრძ. მ.</t>
  </si>
  <si>
    <t>მ2</t>
  </si>
  <si>
    <t>სავენტილაციო გისოსი</t>
  </si>
  <si>
    <r>
      <t xml:space="preserve">saventilacio difuzori </t>
    </r>
    <r>
      <rPr>
        <sz val="10"/>
        <rFont val="Arial"/>
        <family val="2"/>
      </rPr>
      <t>D600X600-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350mm.</t>
    </r>
  </si>
  <si>
    <r>
      <t xml:space="preserve">saventilacio difuzori </t>
    </r>
    <r>
      <rPr>
        <sz val="10"/>
        <rFont val="Arial"/>
        <family val="2"/>
      </rPr>
      <t>D375X375-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250mm.</t>
    </r>
  </si>
  <si>
    <r>
      <t xml:space="preserve">saventilacio difuzori </t>
    </r>
    <r>
      <rPr>
        <sz val="10"/>
        <rFont val="Arial"/>
        <family val="2"/>
      </rPr>
      <t>D225X225-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200mm.</t>
    </r>
  </si>
  <si>
    <r>
      <t xml:space="preserve">saventilacio difuzori </t>
    </r>
    <r>
      <rPr>
        <sz val="10"/>
        <rFont val="Arial"/>
        <family val="2"/>
      </rPr>
      <t>D700x150</t>
    </r>
  </si>
  <si>
    <r>
      <t xml:space="preserve">saventilacio difuzori </t>
    </r>
    <r>
      <rPr>
        <sz val="10"/>
        <rFont val="Arial"/>
        <family val="2"/>
      </rPr>
      <t>D1000x500</t>
    </r>
  </si>
  <si>
    <r>
      <t xml:space="preserve">saventilacio difuzori </t>
    </r>
    <r>
      <rPr>
        <sz val="10"/>
        <rFont val="Arial"/>
        <family val="2"/>
      </rPr>
      <t>D1300x150</t>
    </r>
  </si>
  <si>
    <r>
      <t xml:space="preserve">saventilacio difuzori </t>
    </r>
    <r>
      <rPr>
        <sz val="10"/>
        <rFont val="Arial"/>
        <family val="2"/>
      </rPr>
      <t>D2000x150</t>
    </r>
  </si>
  <si>
    <r>
      <t xml:space="preserve">saventilacio difuzori </t>
    </r>
    <r>
      <rPr>
        <sz val="10"/>
        <rFont val="Arial"/>
        <family val="2"/>
      </rPr>
      <t>D100</t>
    </r>
  </si>
  <si>
    <r>
      <t xml:space="preserve">saventilacio difuzori </t>
    </r>
    <r>
      <rPr>
        <sz val="10"/>
        <rFont val="Arial"/>
        <family val="2"/>
      </rPr>
      <t>D600x400</t>
    </r>
  </si>
  <si>
    <r>
      <t xml:space="preserve">saventilacio difuzori </t>
    </r>
    <r>
      <rPr>
        <sz val="10"/>
        <rFont val="Arial"/>
        <family val="2"/>
      </rPr>
      <t>D400x300</t>
    </r>
  </si>
  <si>
    <r>
      <t xml:space="preserve">saventilacio difuzori 1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300mm</t>
    </r>
  </si>
  <si>
    <r>
      <t xml:space="preserve">saventilacio difuzori 2 slotiani </t>
    </r>
    <r>
      <rPr>
        <sz val="10"/>
        <rFont val="Arial"/>
        <family val="2"/>
      </rPr>
      <t xml:space="preserve">L=2100 </t>
    </r>
    <r>
      <rPr>
        <sz val="10"/>
        <rFont val="AcadNusx"/>
        <family val="2"/>
      </rPr>
      <t>Semrevi kameriT simaRliT 350mm</t>
    </r>
  </si>
  <si>
    <r>
      <t xml:space="preserve">saventilacio difuzori 3 slotiani </t>
    </r>
    <r>
      <rPr>
        <sz val="10"/>
        <rFont val="Arial"/>
        <family val="2"/>
      </rPr>
      <t xml:space="preserve">L=2100 </t>
    </r>
    <r>
      <rPr>
        <sz val="10"/>
        <rFont val="AcadNusx"/>
        <family val="2"/>
      </rPr>
      <t>Semrevi kameriT simaRliT 450mm</t>
    </r>
  </si>
  <si>
    <r>
      <t xml:space="preserve">saventilacio difuzori 2 slotiani </t>
    </r>
    <r>
      <rPr>
        <sz val="10"/>
        <rFont val="Arial"/>
        <family val="2"/>
      </rPr>
      <t xml:space="preserve">L=1800 </t>
    </r>
    <r>
      <rPr>
        <sz val="10"/>
        <rFont val="AcadNusx"/>
        <family val="2"/>
      </rPr>
      <t>Semrevi kameriT simaRliT 350mm</t>
    </r>
  </si>
  <si>
    <r>
      <t xml:space="preserve">saventilacio difuzori 3 slotiani </t>
    </r>
    <r>
      <rPr>
        <sz val="10"/>
        <rFont val="Arial"/>
        <family val="2"/>
      </rPr>
      <t xml:space="preserve">L=1800 </t>
    </r>
    <r>
      <rPr>
        <sz val="10"/>
        <rFont val="AcadNusx"/>
        <family val="2"/>
      </rPr>
      <t>Semrevi kameriT simaRliT 450mm</t>
    </r>
  </si>
  <si>
    <r>
      <t xml:space="preserve">saventilacio difuzori 3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350mm</t>
    </r>
  </si>
  <si>
    <r>
      <t xml:space="preserve">saventilacio difuzori 4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350mm</t>
    </r>
  </si>
  <si>
    <t>მეტალის გისოსი</t>
  </si>
  <si>
    <t>600X600</t>
  </si>
  <si>
    <t>2200X1000</t>
  </si>
  <si>
    <t>2000X900</t>
  </si>
  <si>
    <t>1100X1100</t>
  </si>
  <si>
    <t>400X400</t>
  </si>
  <si>
    <t>300x300</t>
  </si>
  <si>
    <t>200x100</t>
  </si>
  <si>
    <t>850X850</t>
  </si>
  <si>
    <t>1650X700</t>
  </si>
  <si>
    <t>სახანძრო სარქველი ამძრავით</t>
  </si>
  <si>
    <t>350x250</t>
  </si>
  <si>
    <t>600x450</t>
  </si>
  <si>
    <t>1150x450</t>
  </si>
  <si>
    <t>600x350</t>
  </si>
  <si>
    <t>200x200</t>
  </si>
  <si>
    <t>300x200</t>
  </si>
  <si>
    <t>450x300</t>
  </si>
  <si>
    <t>500x500</t>
  </si>
  <si>
    <t>500x300</t>
  </si>
  <si>
    <t>150x150</t>
  </si>
  <si>
    <t>250x150</t>
  </si>
  <si>
    <t>300x150</t>
  </si>
  <si>
    <t>350x200</t>
  </si>
  <si>
    <t>400x350</t>
  </si>
  <si>
    <t>650x500</t>
  </si>
  <si>
    <t>850x850</t>
  </si>
  <si>
    <t>900x400</t>
  </si>
  <si>
    <t>900x350</t>
  </si>
  <si>
    <t>D150</t>
  </si>
  <si>
    <t>ჰაერის ნაკადის მარეგულირებელი სარქველი</t>
  </si>
  <si>
    <t>400x200</t>
  </si>
  <si>
    <t>400x400</t>
  </si>
  <si>
    <t>400x300</t>
  </si>
  <si>
    <t>150x100</t>
  </si>
  <si>
    <t>300x250</t>
  </si>
  <si>
    <t>400x250</t>
  </si>
  <si>
    <t>650x450</t>
  </si>
  <si>
    <t>650x250</t>
  </si>
  <si>
    <t>350x300</t>
  </si>
  <si>
    <t>200x150</t>
  </si>
  <si>
    <t>250x250</t>
  </si>
  <si>
    <t>500x450</t>
  </si>
  <si>
    <t>D315</t>
  </si>
  <si>
    <t>D250</t>
  </si>
  <si>
    <t>D200</t>
  </si>
  <si>
    <t>D100</t>
  </si>
  <si>
    <t>ჰაერის ნაკადის უკუსარქველი</t>
  </si>
  <si>
    <t>ჰაერის ნაკადის გადამდენი გისოსი</t>
  </si>
  <si>
    <t>600x600</t>
  </si>
  <si>
    <t>600x400</t>
  </si>
  <si>
    <t>600x300</t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</si>
  <si>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=168kw.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.=189kw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</si>
  <si>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=80kw.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.=90kw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</si>
  <si>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=120kw.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.=135kw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</si>
  <si>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=185kw.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.=207kw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</si>
  <si>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=56kw.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.=63kw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</si>
  <si>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.=11,4kw.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.=16kw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</si>
  <si>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.=9,1kw.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.=12,5kw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</si>
  <si>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.=3,7kw.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.=5kw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</si>
  <si>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.=2,9kw.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.=4kw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</si>
  <si>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.=2,3kw.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</si>
  <si>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.=7,3kw.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.=9kw</t>
    </r>
  </si>
  <si>
    <t>VRF სისტემის მილგაყვანილობა</t>
  </si>
  <si>
    <t>spilenZis samkapi(refneti) #1 9,52mmX6,35mm</t>
  </si>
  <si>
    <t>spilenZis samkapi(refneti) #2 12,7mmX9,52mm</t>
  </si>
  <si>
    <t>spilenZis samkapi(refneti) #3 25,4mmX19,05mm</t>
  </si>
  <si>
    <t>spilenZis samkapi(refneti) #4 28,58mmX19,05mm</t>
  </si>
  <si>
    <t xml:space="preserve">spilenZis samkapi(refneti) #5 </t>
  </si>
  <si>
    <t>spilenZis samkapi(refneti) #6</t>
  </si>
  <si>
    <t>izolacia spilenZis milebisTvis</t>
  </si>
  <si>
    <t xml:space="preserve">damatebiT freoni </t>
  </si>
  <si>
    <t>drenaJis mili 50mm</t>
  </si>
  <si>
    <t>drenaJis drekadi mili mili 20mm</t>
  </si>
  <si>
    <t xml:space="preserve">rezinis fitingi "limonCiki" </t>
  </si>
  <si>
    <r>
      <t>spilenZis mili</t>
    </r>
    <r>
      <rPr>
        <b/>
        <sz val="10"/>
        <rFont val="AcadMtavr"/>
        <family val="2"/>
      </rPr>
      <t xml:space="preserve">  6,35mm</t>
    </r>
  </si>
  <si>
    <r>
      <t>"_" D</t>
    </r>
    <r>
      <rPr>
        <b/>
        <sz val="10"/>
        <rFont val="AcadMtavr"/>
        <family val="2"/>
      </rPr>
      <t>9,52 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</si>
  <si>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12,7 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</si>
  <si>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15,88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</si>
  <si>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19,05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</si>
  <si>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22,22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</si>
  <si>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28,58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</si>
  <si>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34,98 mm</t>
    </r>
    <r>
      <rPr>
        <sz val="10"/>
        <rFont val="AcadMtavr"/>
        <family val="2"/>
      </rPr>
      <t xml:space="preserve"> </t>
    </r>
  </si>
  <si>
    <t>კგ</t>
  </si>
  <si>
    <t>დამხმარე მასალები და სამაგრი ფურნიტურა</t>
  </si>
  <si>
    <t>დაბალი ძაბვის მოწყობილობა</t>
  </si>
  <si>
    <t>ავტომატური ამომრთველი ჩამოსხმული კორპუსით, სამრეწველო ელექტრო მომარაგებისთვის 380/220V  3P  1000A,  კლასი C</t>
  </si>
  <si>
    <t>აღრიცხვის კარადა ლითონის გამჭვირვალე სარკმლით, ზომა 1000x350x250 მმ  სამონტაჟო აღჭურვილობით</t>
  </si>
  <si>
    <t>სამფაზა მრიცხველი ელექტრონული, 5 ა</t>
  </si>
  <si>
    <t xml:space="preserve">დენის ტრანსფორმატორები 1000/5 </t>
  </si>
  <si>
    <t>საკონტროლო კაბელი სპილენძისძარღვიანი NYMj 7x2,5 მმ2 კვეთი</t>
  </si>
  <si>
    <t>დიზელ გენერატორი 500 kVA კონტეინერით, გარე მონტაჟის, რეზერვის ავტომატურად ჩართვის სისტემის ფარით  (სარეზერვო კვება)</t>
  </si>
  <si>
    <t>იატაკზე სამონტაჟო მონობლოკური კაბინა 2000x800x400, მკვირივი ფოლადის, სადგარი ფირფიტით, IP55, სამონტაჟო აღჭურვილობით - MDB</t>
  </si>
  <si>
    <t>ავტომატური ამომრთველი ჩამოსხმული კორპუსით, სამრეწველო ელექტრო მომარაგებისთვის 380/220V   3P  250A,  კლასი C (შემყვანი)</t>
  </si>
  <si>
    <t>ავტომატური ამომრთველი ჩამოსხმული კორპუსით, სამრეწველო ელექტრო მომარაგებისთვის 380/220V   3P  250A,  კლასი C</t>
  </si>
  <si>
    <t>ავტომატური ამომრთველი ჩამოსხმული კორპუსით, სამრეწველო ელექტრო მომარაგებისთვის 380/220V   3P  100A,  კლასი C</t>
  </si>
  <si>
    <t>ავტომატური ამომრთველი ჩამოსხმული კორპუსით, სამრეწველო ელექტრო მომარაგებისთვის 380/220V   3P  50A,  კლასი C (მ.შ. 3- სარეზერვო)</t>
  </si>
  <si>
    <t>ავტომატური ამომრთველი ჩამოსხმული კორპუსით, სამრეწველო ელექტრო მომარაგებისთვის 380/220V   3P  10A,  კლასი C</t>
  </si>
  <si>
    <t>ავტომატური ამომრთველი ჩამოსხმული კორპუსით, სამრეწველო ელექტრო მომარაგებისთვის 220V   1P  50 A,  კლასი C</t>
  </si>
  <si>
    <t>შენობაში სამონტაჟო შემყვან-გამანაწ.ფარი 20 მოდულიანი, IP40, სამონტაჟო აღჭურვილობით  LDB-31-01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</si>
  <si>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50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</si>
  <si>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32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</si>
  <si>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</si>
  <si>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</si>
  <si>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6 A,  კლასი C</t>
  </si>
  <si>
    <t>ავტომატური ამომრთველი ჩამოსხმული კორპუსით, სამრეწველო ელექტრო მომარაგებისთვის 220V   1P  16 A,  კლასი C (მ.შ. 1-სარეზერვო)</t>
  </si>
  <si>
    <t>ავტომატური ამომრთველი ჩამოსხმული კორპუსით, სამრეწველო ელექტრო მომარაგებისთვის 220V   1P  6A,  კლასი C</t>
  </si>
  <si>
    <t>შენობაში სამონტაჟო შემყვან-გამანაწ.ფარი 14 მოდულიანი, IP40, სამონტაჟო აღჭურვილობით  LDB-31-02</t>
  </si>
  <si>
    <t>ავტომატური ამომრთველი ჩამოსხმული კორპუსით, სამრეწველო ელექტრო მომარაგებისთვის 380/220V   3P  100A,  კლასი C (შემყვანი)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</si>
  <si>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16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</si>
  <si>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</si>
  <si>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16 A,  კლასი C</t>
  </si>
  <si>
    <t>ავტომატური ამომრთველი ჩამოსხმული კორპუსით, სამრეწველო ელექტრო მომარაგებისთვის 220V  1P 16A,  კლასი C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</si>
  <si>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LDB-31-03</t>
  </si>
  <si>
    <t>ავტომატური ამომრთველი ჩამოსხმული კორპუსით, სამრეწველო ელექტრო მომარაგებისთვის 220V   2P  50A,  კლასი C  (შემყვანი)</t>
  </si>
  <si>
    <t>დიფერენციალური დამცავი ამომრთველი ჩამოსხმული კორპუსით, სამრეწველო ელექტრო მომარაგებისთვის 220V  1P 10A,  კლასი C</t>
  </si>
  <si>
    <t>ავტომატური ამომრთველი ჩამოსხმული კორპუსით, სამრეწველო ელექტრო მომარაგებისთვის 220V  1P 10A,  კლასი C 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</si>
  <si>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LDB-31-04</t>
  </si>
  <si>
    <t>შენობაში სამონტაჟო შემყვან-გამანაწ.ფარი 14 მოდულიანი, IP40, სამონტაჟო აღჭურვილობით  LDB-32-01</t>
  </si>
  <si>
    <t>ავტომატური ამომრთველი ჩამოსხმული კორპუსით, სამრეწველო ელექტრო მომარაგებისთვის 380/220V   3P  50A,  კლასი C (შემყვანი)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</si>
  <si>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10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</si>
  <si>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32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</si>
  <si>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10 A,  კლასი C</t>
  </si>
  <si>
    <t>ავტომატური ამომრთველი ჩამოსხმული კორპუსით, სამრეწველო ელექტრო მომარაგებისთვის 220V  1P 10 A,  კლასი C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</si>
  <si>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LDB-33-01</t>
  </si>
  <si>
    <t>შენობაში სამონტაჟო შემყვან-გამანაწ.ფარი 6 მოდულიანი, IP40, სამონტაჟო აღჭურვილობით  LDB-34-01</t>
  </si>
  <si>
    <t xml:space="preserve">უწყვეტი დენის წყარო ძაბვის გამმართველით (UPS)  10 kW/380 V  სასერვერო </t>
  </si>
  <si>
    <t>შენობაში სამონტაჟო შემყვან-გამანაწ.ფარი 8 მოდულიანი, IP40, სამონტაჟო აღჭურვილობით  DB-ავარიული განათება</t>
  </si>
  <si>
    <t>ავტომატური ამომრთველი ჩამოსხმული კორპუსით, სამრეწველო ელექტრო მომარაგებისთვის 220V   1P  25A,  კლასი C</t>
  </si>
  <si>
    <t>ავტომატური ამომრთველი ჩამოსხმული კორპუსით, სამრეწველო ელექტრო მომარაგებისთვის 220V  1P 10A,  კლასი C</t>
  </si>
  <si>
    <t>შენობაში სამონტაჟო შემყვან-გამანაწ.ფარი 8 მოდულიანი, IP40, სამონტაჟო აღჭურვილობით  DB-სამზარეულოს ლიფტი</t>
  </si>
  <si>
    <t>ავტომატური ამომრთველი ჩამოსხმული კორპუსით, სამრეწველო ელექტრო მომარაგებისთვის 380/220V   3P 16A,  კლასი C  (შემყვანი)</t>
  </si>
  <si>
    <t>შენობაში სამონტაჟო შემყვან-გამანაწ.ფარი 8 მოდულიანი, IP40, სამონტაჟო აღჭურვილობით  LDB-VRV-1 ,   LDB-VRV-2  (გაგრილება-ვენტილაციის ფარი-1, -2)</t>
  </si>
  <si>
    <t>ავტომატური ამომრთველი ჩამოსხმული კორპუსით, სამრეწველო ელექტრო მომარაგებისთვის 380/220V   3P  250 A,  კლასი C</t>
  </si>
  <si>
    <t>ავტომატური ამომრთველი ჩამოსხმული კორპუსით, სამრეწველო ელექტრო მომარაგებისთვის 380/220V  3P 100 A,  კლასი C (დაზუსტდეს ვენტილაციის პროექტით)</t>
  </si>
  <si>
    <t>დამატებითი მასალა, 15%</t>
  </si>
  <si>
    <t>კაბელები</t>
  </si>
  <si>
    <t>სპილენძისძარღვიანი სადენი  3x1,5  NYMнг-LS</t>
  </si>
  <si>
    <t>სპილენძისძარღვიანი სადენი  3x2,5  NYMнг-LS</t>
  </si>
  <si>
    <t>სპილენძისძარღვიანი სადენი  3x4  NYMнг-LS</t>
  </si>
  <si>
    <t>სპილენძისძარღვიანი სადენი  3x6  NYMнг-LS</t>
  </si>
  <si>
    <t>სპილენძისძარღვიანი სადენი  5x4  NYMнг-LS</t>
  </si>
  <si>
    <t>სპილენძისძარღვიანი სადენი  5x6  NYMнг-LS</t>
  </si>
  <si>
    <t>სპილენძისძარღვიანი სადენი  5x10  NYMнг-LS</t>
  </si>
  <si>
    <t>სპილენძისძარღვიანი სადენი  5x16  NYMнг-LS</t>
  </si>
  <si>
    <t>სპილენძისძარღვიანი სადენი  5x25  NYMнг-LS</t>
  </si>
  <si>
    <t>სპილენძისძარღვიანი სადენი  5x70  NYMнг-LS</t>
  </si>
  <si>
    <t>სპილენძისძარღვიანი სადენი  4x150+1x120  NYMнг-LS</t>
  </si>
  <si>
    <t>სპილენძისძარღვიანი კაბელის დამაბოლოებელი ბუნიკი 6-10-16-25 კვ.მმ</t>
  </si>
  <si>
    <t>სპილენძისძარღვიანი კაბელის დამაბოლოებელი ბუნიკი 70 კვ.მმ</t>
  </si>
  <si>
    <t>სპილენძისძარღვიანი კაბელის დამაბოლოებელი ბუნიკი 150 კვ.მმ</t>
  </si>
  <si>
    <t>საკაბელო არხი პერფორირებული ანოდირებული ალუმინის 100X60 mm</t>
  </si>
  <si>
    <t>საკაბელო არხი პერფორირებული ანოდირებული ალუმინის 200X60 mm</t>
  </si>
  <si>
    <t>საკაბელო არხი პერფორირებული ანოდირებული ალუმინის 300X60 mm</t>
  </si>
  <si>
    <t>საკაბელო კიბე (ვერტიკალური არხი) პერფორირებული ანოდირებული ალუმინის 300X60 mm</t>
  </si>
  <si>
    <t>საკაბელო არხი 1 სექციით, 60x40</t>
  </si>
  <si>
    <t>გოფრირებული მილი, უწვადი, პოლიქლორვინილის, დიამ.50 მმ</t>
  </si>
  <si>
    <t>დამატებითი მასალა, 25%</t>
  </si>
  <si>
    <t>დამიწების მოწყობა</t>
  </si>
  <si>
    <t>გალვანიზირებული ფოლადის ზოლოვანა 40*4</t>
  </si>
  <si>
    <t>გალვანიზირებული ფოლადის ღერო დიამ.18 მმ, სიგრძე 3 მ</t>
  </si>
  <si>
    <t>სპილენძისძარღვიანი დამიწების კაბელი 1*16 კვ.მმ</t>
  </si>
  <si>
    <t>სპილენძისძარღვიანი კაბელის 1*16 კვ.მმ დამაბოლოებელი ბუნიკი</t>
  </si>
  <si>
    <t>კომპლ.</t>
  </si>
  <si>
    <t>გრძ.მ</t>
  </si>
  <si>
    <t>%</t>
  </si>
  <si>
    <t>30</t>
  </si>
  <si>
    <t>2</t>
  </si>
  <si>
    <t>1600</t>
  </si>
  <si>
    <t>1400</t>
  </si>
  <si>
    <t>800</t>
  </si>
  <si>
    <t>190</t>
  </si>
  <si>
    <t>50</t>
  </si>
  <si>
    <t>85</t>
  </si>
  <si>
    <t>73</t>
  </si>
  <si>
    <t>84</t>
  </si>
  <si>
    <t>25</t>
  </si>
  <si>
    <t>145</t>
  </si>
  <si>
    <t>420</t>
  </si>
  <si>
    <t>120</t>
  </si>
  <si>
    <t>400</t>
  </si>
  <si>
    <t>130</t>
  </si>
  <si>
    <t>220</t>
  </si>
  <si>
    <t>100</t>
  </si>
  <si>
    <t>300</t>
  </si>
  <si>
    <t>140</t>
  </si>
  <si>
    <t>საკაბელო არხები</t>
  </si>
  <si>
    <t>ჭერის სანათი შუქდიოდური LED 21 W LED20S-840PSE-E PGO IP44 WH</t>
  </si>
  <si>
    <t>ჭერის სანათი შუქდიოდური DN470B LED20S-840 PSE-E PGO IP44 WH</t>
  </si>
  <si>
    <t>ჩამრთველი ერთპოლუსა</t>
  </si>
  <si>
    <t>როზეტი დამიწების კონტაქტით</t>
  </si>
  <si>
    <t>სამფაზა როზეტი დამიწების კონტაქტით</t>
  </si>
  <si>
    <t>ჩარჩო ორი როზეტისათვის</t>
  </si>
  <si>
    <t>გამანაწილებელი კოლოფი</t>
  </si>
  <si>
    <t>eqvivalenturi potencialis gamaTanabrebeli lokaluri salte</t>
  </si>
  <si>
    <t>horizontaluri damamiwebeli liTonis galvanizirebuli zolovana 40X4 mm</t>
  </si>
  <si>
    <r>
      <rPr>
        <sz val="11"/>
        <color theme="1"/>
        <rFont val="AcadNusx"/>
        <family val="2"/>
      </rPr>
      <t>izolirebuli spilenZis ZarRviani kabeli</t>
    </r>
    <r>
      <rPr>
        <sz val="11"/>
        <color theme="1"/>
        <rFont val="Calibri"/>
        <family val="2"/>
        <scheme val="minor"/>
      </rPr>
      <t xml:space="preserve"> 1X10 მმ</t>
    </r>
    <r>
      <rPr>
        <sz val="11"/>
        <color theme="1"/>
        <rFont val="Calibri"/>
        <family val="2"/>
      </rPr>
      <t>²</t>
    </r>
  </si>
  <si>
    <t>10 მმ² spilenZis ZarRviani kabelis damaboloebeli buniki</t>
  </si>
  <si>
    <r>
      <t xml:space="preserve"> modinebiT saventilacio danadgari </t>
    </r>
    <r>
      <rPr>
        <b/>
        <sz val="11"/>
        <rFont val="Arial"/>
        <family val="2"/>
      </rPr>
      <t xml:space="preserve">VRF </t>
    </r>
    <r>
      <rPr>
        <b/>
        <sz val="11"/>
        <rFont val="AcadMtavr"/>
        <family val="2"/>
      </rPr>
      <t>arxuli fankoili m.s.s.#1,2</t>
    </r>
  </si>
  <si>
    <r>
      <rPr>
        <sz val="10"/>
        <rFont val="Arial"/>
        <family val="2"/>
      </rPr>
      <t xml:space="preserve">1.1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maRal wneviani </t>
    </r>
    <r>
      <rPr>
        <sz val="10"/>
        <rFont val="Arial"/>
        <family val="2"/>
      </rPr>
      <t>DP=200Pa</t>
    </r>
    <r>
      <rPr>
        <sz val="10"/>
        <rFont val="AcadMtavr"/>
        <family val="2"/>
      </rPr>
      <t xml:space="preserve"> </t>
    </r>
    <r>
      <rPr>
        <sz val="10"/>
        <color indexed="10"/>
        <rFont val="Arial"/>
        <family val="2"/>
      </rPr>
      <t>L=3900m3/h</t>
    </r>
    <r>
      <rPr>
        <sz val="10"/>
        <color indexed="8"/>
        <rFont val="AcadMtavr"/>
        <family val="2"/>
      </rPr>
      <t xml:space="preserve"> haeris xarjiT </t>
    </r>
    <r>
      <rPr>
        <sz val="10"/>
        <rFont val="AcadMtavr"/>
        <family val="2"/>
      </rPr>
      <t>naklebad xmauriani,  arxuli fancoili, sruli avtomatikiT,  Camket-maregulirebeli ventilebiT  aRWurvili, romlis Tboteqnikuri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.=28kw.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.=31,5kw</t>
    </r>
  </si>
  <si>
    <r>
      <t>1.2 haeri paneluri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G4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</si>
  <si>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1.3 haeri jibisebri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F7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</si>
  <si>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1.4 xmaurdamxSobi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L=1000mm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sigrZiT. </t>
    </r>
  </si>
  <si>
    <r>
      <t xml:space="preserve"> modinebiT saventilacio danadgari </t>
    </r>
    <r>
      <rPr>
        <b/>
        <sz val="11"/>
        <rFont val="Arial"/>
        <family val="2"/>
      </rPr>
      <t xml:space="preserve">VRF </t>
    </r>
    <r>
      <rPr>
        <b/>
        <sz val="11"/>
        <rFont val="AcadMtavr"/>
        <family val="2"/>
      </rPr>
      <t>arxuli fankoili m.s.s.#3,4</t>
    </r>
  </si>
  <si>
    <r>
      <rPr>
        <sz val="10"/>
        <rFont val="Arial"/>
        <family val="2"/>
      </rPr>
      <t xml:space="preserve">1.1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maRal wneviani </t>
    </r>
    <r>
      <rPr>
        <sz val="10"/>
        <rFont val="Arial"/>
        <family val="2"/>
      </rPr>
      <t>DP=200Pa</t>
    </r>
    <r>
      <rPr>
        <sz val="10"/>
        <rFont val="AcadMtavr"/>
        <family val="2"/>
      </rPr>
      <t xml:space="preserve"> </t>
    </r>
    <r>
      <rPr>
        <sz val="10"/>
        <color indexed="10"/>
        <rFont val="Arial"/>
        <family val="2"/>
      </rPr>
      <t>L=3750m3/h</t>
    </r>
    <r>
      <rPr>
        <sz val="10"/>
        <color indexed="8"/>
        <rFont val="AcadMtavr"/>
        <family val="2"/>
      </rPr>
      <t xml:space="preserve"> haeris xarjiT </t>
    </r>
    <r>
      <rPr>
        <sz val="10"/>
        <rFont val="AcadMtavr"/>
        <family val="2"/>
      </rPr>
      <t>naklebad xmauriani,  arxuli fancoili, sruli avtomatikiT,  Camket-maregulirebeli ventilebiT  aRWurvili, romlis Tboteqnikuri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.=28kw.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.=31,5kw</t>
    </r>
  </si>
  <si>
    <t>LDB-VRV-1</t>
  </si>
  <si>
    <t>LDB-VRV-2</t>
  </si>
  <si>
    <t>BOH სანათები</t>
  </si>
  <si>
    <t xml:space="preserve"> </t>
  </si>
  <si>
    <t xml:space="preserve">ცხელი სანიტარული წყლით მომარაგების </t>
  </si>
  <si>
    <t>წყალგამაცხელებელი სტაციონალური ქვაბი Q=200kW, ავტომატიკის კომპლექტით</t>
  </si>
  <si>
    <t>ბუნებრივ აირზე მომუშავე სანთურა Q=150-250kW</t>
  </si>
  <si>
    <t>საცირკულაციო ტუმბო L=8.6მ³/სთ; H=10მ</t>
  </si>
  <si>
    <t>PP-R ცხელი წყლის მილი d75</t>
  </si>
  <si>
    <t>PP-R მილის ფურნიტურა</t>
  </si>
  <si>
    <t>ჩქაროსნული ბოილერი L=4300ლ/სთ</t>
  </si>
  <si>
    <t>PP-R წყლის ურდული D75</t>
  </si>
  <si>
    <t>PP-R წყლის ურდული D40</t>
  </si>
  <si>
    <t>გ.მ.</t>
  </si>
  <si>
    <t>ც</t>
  </si>
  <si>
    <t>ჩამრთველი ორპოლუსა</t>
  </si>
  <si>
    <t>Cloud Core Router 1009-7G-1C-PC, 7x Gbit LAN, 1x SFP cage, 9 Cores</t>
  </si>
  <si>
    <t xml:space="preserve">24x Gbit LAN, 2xSFP+ cages, SwOS /RouterOS (Dual boot) </t>
  </si>
  <si>
    <t>CAT6 patch panel, 24 ports</t>
  </si>
  <si>
    <t xml:space="preserve">19" Rack Mount Power unit - 1U, 8 Outlet 220V 16A (inC14) </t>
  </si>
  <si>
    <t>1U Cable management, black</t>
  </si>
  <si>
    <t>1500VA Line Interactive UPS</t>
  </si>
  <si>
    <t>19" wall-mount cabinet, 12U, width 600mm, depth 600mm, load rating 30kg</t>
  </si>
  <si>
    <t xml:space="preserve"> AP AC Long-Range</t>
  </si>
  <si>
    <t>Network Camera, Night Vision, Eyeball Dome IP Camera, 4 Megapixel IR 50M WDR POE H.265 Built-in MiC Weatherproof IP67 2.8mm</t>
  </si>
  <si>
    <t>3MP Network IR Mini-Bullet Camera</t>
  </si>
  <si>
    <t>16/32 Channel 1U 16PoE 4K&amp;H.265 Lite Network Video Recorder</t>
  </si>
  <si>
    <t>Cable UTP Cat6</t>
  </si>
  <si>
    <t>Column Speaker with Aluminum alloy, indoor/outdoors waterproof, speaker
unit 4”,output 10W at 70V/100V</t>
  </si>
  <si>
    <t xml:space="preserve">Digital Broadcasting Audio Source Controllorer with USB </t>
  </si>
  <si>
    <t>Ten Zones Matrix Controllor</t>
  </si>
  <si>
    <t>Microphone</t>
  </si>
  <si>
    <t>CD/MP3 Player</t>
  </si>
  <si>
    <t>Intelligent Fire Matrix</t>
  </si>
  <si>
    <t xml:space="preserve">Emergency Panel </t>
  </si>
  <si>
    <t>Pre-amplifier</t>
  </si>
  <si>
    <t>Power Amplifier 650W</t>
  </si>
  <si>
    <t>42U cabinet with Universal power socket and 4 door lock detachable</t>
  </si>
  <si>
    <t>Column speaker with Aluminum alloy, indoor/outdoors waterproof, speaker
unit 4”,output 10W at 70V/100V</t>
  </si>
  <si>
    <t>პროქტის დასახელება</t>
  </si>
  <si>
    <t>დოკუმენტი</t>
  </si>
  <si>
    <t>ხარჯთაღრიცხვა</t>
  </si>
  <si>
    <t>კომპანია</t>
  </si>
  <si>
    <t>თარიღი</t>
  </si>
  <si>
    <t>ორბიგინზა-ბათუმი</t>
  </si>
  <si>
    <t>USD/GEL კურსი</t>
  </si>
  <si>
    <t>სამშენებლო ფართი (კვმ)</t>
  </si>
  <si>
    <t>No</t>
  </si>
  <si>
    <t>დასახელება</t>
  </si>
  <si>
    <t xml:space="preserve">ჯამი </t>
  </si>
  <si>
    <t>ფასი 1 კვმ-ზე</t>
  </si>
  <si>
    <t>სულ ჯამი</t>
  </si>
  <si>
    <t>ზომის ერთეული</t>
  </si>
  <si>
    <t>რაოდენობა</t>
  </si>
  <si>
    <t>ნორმა</t>
  </si>
  <si>
    <t>სულ</t>
  </si>
  <si>
    <t>მასალა</t>
  </si>
  <si>
    <t>ერთეული</t>
  </si>
  <si>
    <t>ხელფასი</t>
  </si>
  <si>
    <t>სულ ერთეული</t>
  </si>
  <si>
    <t>12</t>
  </si>
  <si>
    <t>მასალა ერთეული ლარი</t>
  </si>
  <si>
    <t>ხელფასი ერთეული ლარი</t>
  </si>
  <si>
    <t>ჯამური ღირებულება</t>
  </si>
  <si>
    <t>კურსი</t>
  </si>
  <si>
    <t>მწარმოებელი ბრენდი</t>
  </si>
  <si>
    <t>შენიშვნა</t>
  </si>
  <si>
    <t>სულ ჯამი USD</t>
  </si>
  <si>
    <t>სულ ჯამი GEL</t>
  </si>
  <si>
    <t>2-ელექტროობა</t>
  </si>
  <si>
    <t>3- ვენტილაცია</t>
  </si>
  <si>
    <t>4 გათბობა- გაგრილება</t>
  </si>
  <si>
    <t>5 წყალმომარაგება-კანალიზაცია</t>
  </si>
  <si>
    <t>6 სუსტი დენები</t>
  </si>
  <si>
    <t>7 ხანძარქრობა</t>
  </si>
  <si>
    <t>მობილიზაციის ხარჯი</t>
  </si>
  <si>
    <t>სულ USD</t>
  </si>
  <si>
    <t>1 მოსამზადებელი სამუშაოები</t>
  </si>
  <si>
    <t>8 სხვა სამუშაოები</t>
  </si>
  <si>
    <t>სხვა სამუშაოები</t>
  </si>
  <si>
    <t>Sahna</t>
  </si>
  <si>
    <t xml:space="preserve"> პრეს-სისტემა</t>
  </si>
  <si>
    <t>Ostenroff</t>
  </si>
  <si>
    <t>De Dietrich</t>
  </si>
  <si>
    <t>Arbonia</t>
  </si>
  <si>
    <t>გეოვატტ</t>
  </si>
  <si>
    <t>22.11.2018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</si>
</sst>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GEL&quot;* #,##0.00_);_(&quot;GEL&quot;* \(#,##0.00\);_(&quot;GEL&quot;* &quot;-&quot;??_);_(@_)"/>
    <numFmt numFmtId="165" formatCode="0.0"/>
    <numFmt numFmtId="166" formatCode="_([$$-409]* #,##0.00_);_([$$-409]* \(#,##0.00\);_([$$-409]* &quot;-&quot;??_);_(@_)"/>
    <numFmt numFmtId="167" formatCode="_(* #,##0.0000_);_(* \(#,##0.0000\);_(* &quot;-&quot;??_);_(@_)"/>
    <numFmt numFmtId="168" formatCode="_-* #,##0.00\ _L_a_r_i_-;\-* #,##0.00\ _L_a_r_i_-;_-* &quot;-&quot;??\ _L_a_r_i_-;_-@_-"/>
    <numFmt numFmtId="169" formatCode="_(* #,##0.000_);_(* \(#,##0.000\);_(* &quot;-&quot;??_);_(@_)"/>
    <numFmt numFmtId="170" formatCode="_-* #,##0.00_р_._-;\-* #,##0.00_р_._-;_-* &quot;-&quot;??_р_._-;_-@_-"/>
    <numFmt numFmtId="171" formatCode="[$-409]d/mmm/yy;@"/>
  </numFmts>
  <fonts count="7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name val="Arial"/>
      <family val="2"/>
    </font>
    <font>
      <sz val="8"/>
      <color rgb="FFFF0000"/>
      <name val="Arial"/>
      <family val="2"/>
    </font>
    <font>
      <b/>
      <u val="single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4"/>
      <name val="Arial"/>
      <family val="2"/>
    </font>
    <font>
      <sz val="9"/>
      <name val="Tahoma"/>
      <family val="2"/>
    </font>
    <font>
      <b/>
      <i/>
      <sz val="8"/>
      <color rgb="FFFF0000"/>
      <name val="Arial"/>
      <family val="2"/>
    </font>
    <font>
      <sz val="8"/>
      <name val="Menlo Regular"/>
      <family val="2"/>
    </font>
    <font>
      <sz val="10"/>
      <name val="Arial Cyr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name val="Arial CE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cadNusx"/>
      <family val="2"/>
    </font>
    <font>
      <sz val="11"/>
      <name val="Sylfaen"/>
      <family val="1"/>
    </font>
    <font>
      <sz val="10"/>
      <color indexed="8"/>
      <name val="Arial"/>
      <family val="2"/>
    </font>
    <font>
      <b/>
      <sz val="10"/>
      <color theme="1"/>
      <name val="AcadMtavr"/>
      <family val="2"/>
    </font>
    <font>
      <sz val="12"/>
      <color theme="1"/>
      <name val="Arial"/>
      <family val="2"/>
    </font>
    <font>
      <sz val="12"/>
      <color theme="1"/>
      <name val="AcadNusx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cadNusx"/>
      <family val="2"/>
    </font>
    <font>
      <b/>
      <sz val="14"/>
      <color theme="1"/>
      <name val="Arial"/>
      <family val="2"/>
    </font>
    <font>
      <b/>
      <sz val="10"/>
      <color indexed="8"/>
      <name val="Arial"/>
      <family val="2"/>
    </font>
    <font>
      <sz val="10"/>
      <name val="AcadNusx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cadNusx"/>
      <family val="2"/>
    </font>
    <font>
      <b/>
      <sz val="11"/>
      <name val="AcadMtavr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AcadMtavr"/>
      <family val="2"/>
    </font>
    <font>
      <b/>
      <sz val="10"/>
      <name val="AcadMtavr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name val="AcadMtavr"/>
      <family val="2"/>
    </font>
    <font>
      <b/>
      <sz val="11"/>
      <color indexed="10"/>
      <name val="AcadMtavr"/>
      <family val="2"/>
    </font>
    <font>
      <b/>
      <sz val="11"/>
      <color indexed="30"/>
      <name val="Arial"/>
      <family val="2"/>
    </font>
    <font>
      <b/>
      <sz val="11"/>
      <color indexed="30"/>
      <name val="AcadNusx"/>
      <family val="2"/>
    </font>
    <font>
      <b/>
      <sz val="11"/>
      <color indexed="30"/>
      <name val="AcadMtavr"/>
      <family val="2"/>
    </font>
    <font>
      <sz val="11"/>
      <color indexed="8"/>
      <name val="AcadMtavr"/>
      <family val="2"/>
    </font>
    <font>
      <b/>
      <sz val="11"/>
      <color indexed="10"/>
      <name val="AcadNusx"/>
      <family val="2"/>
    </font>
    <font>
      <b/>
      <u val="single"/>
      <sz val="10"/>
      <color indexed="10"/>
      <name val="AcadMtavr"/>
      <family val="2"/>
    </font>
    <font>
      <b/>
      <sz val="10"/>
      <color indexed="12"/>
      <name val="AcadNusx"/>
      <family val="2"/>
    </font>
    <font>
      <sz val="10"/>
      <color indexed="8"/>
      <name val="AcadMtavr"/>
      <family val="2"/>
    </font>
    <font>
      <b/>
      <sz val="10"/>
      <color indexed="12"/>
      <name val="AcadMtavr"/>
      <family val="2"/>
    </font>
    <font>
      <b/>
      <sz val="10"/>
      <color indexed="10"/>
      <name val="AcadNusx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cadNusx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cadMtavr"/>
      <family val="2"/>
    </font>
    <font>
      <b/>
      <sz val="9"/>
      <name val="Tahoma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+mn-cs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13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168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9" fontId="23" fillId="0" borderId="0" applyFont="0" applyFill="0" applyBorder="0" applyAlignment="0" applyProtection="0"/>
    <xf numFmtId="167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6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7" fontId="2" fillId="0" borderId="0">
      <alignment/>
      <protection/>
    </xf>
  </cellStyleXfs>
  <cellXfs count="393">
    <xf numFmtId="0" fontId="0" fillId="0" borderId="0" xfId="0"/>
    <xf numFmtId="9" fontId="4" fillId="2" borderId="1" xfId="1251" applyFont="1" applyFill="1" applyBorder="1" applyAlignment="1">
      <alignment vertical="center" wrapText="1"/>
    </xf>
    <xf numFmtId="9" fontId="4" fillId="3" borderId="0" xfId="1251" applyFont="1" applyFill="1" applyBorder="1" applyAlignment="1">
      <alignment vertical="center"/>
    </xf>
    <xf numFmtId="9" fontId="4" fillId="3" borderId="0" xfId="1251" applyFont="1" applyFill="1" applyBorder="1" applyAlignment="1">
      <alignment vertical="center" wrapText="1"/>
    </xf>
    <xf numFmtId="9" fontId="4" fillId="2" borderId="2" xfId="1251" applyFont="1" applyFill="1" applyBorder="1" applyAlignment="1">
      <alignment horizontal="right" vertical="center" wrapText="1"/>
    </xf>
    <xf numFmtId="9" fontId="4" fillId="2" borderId="3" xfId="1251" applyFont="1" applyFill="1" applyBorder="1" applyAlignment="1">
      <alignment horizontal="right" vertical="center" wrapText="1"/>
    </xf>
    <xf numFmtId="9" fontId="4" fillId="3" borderId="0" xfId="125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12" fillId="2" borderId="0" xfId="1246" applyFont="1" applyFill="1" applyAlignment="1" applyProtection="1">
      <alignment vertical="center" wrapText="1"/>
      <protection locked="0"/>
    </xf>
    <xf numFmtId="0" fontId="6" fillId="2" borderId="0" xfId="1246" applyFont="1" applyFill="1" applyAlignment="1" applyProtection="1">
      <alignment vertical="center" wrapText="1"/>
      <protection locked="0"/>
    </xf>
    <xf numFmtId="0" fontId="4" fillId="2" borderId="0" xfId="1246" applyFont="1" applyFill="1" applyAlignment="1" applyProtection="1">
      <alignment vertical="center" wrapText="1"/>
      <protection locked="0"/>
    </xf>
    <xf numFmtId="0" fontId="4" fillId="2" borderId="3" xfId="1246" applyFont="1" applyFill="1" applyBorder="1" applyAlignment="1" applyProtection="1">
      <alignment vertical="center" wrapText="1"/>
      <protection locked="0"/>
    </xf>
    <xf numFmtId="0" fontId="6" fillId="2" borderId="3" xfId="1246" applyFont="1" applyFill="1" applyBorder="1" applyAlignment="1" applyProtection="1">
      <alignment vertical="center" wrapText="1"/>
      <protection locked="0"/>
    </xf>
    <xf numFmtId="43" fontId="6" fillId="2" borderId="0" xfId="1370" applyFont="1" applyFill="1" applyAlignment="1" applyProtection="1">
      <alignment vertical="center" wrapText="1"/>
      <protection locked="0"/>
    </xf>
    <xf numFmtId="164" fontId="4" fillId="2" borderId="0" xfId="1227" applyFont="1" applyFill="1" applyAlignment="1" applyProtection="1">
      <alignment vertical="center" wrapText="1"/>
      <protection locked="0"/>
    </xf>
    <xf numFmtId="0" fontId="0" fillId="0" borderId="0" xfId="1246" applyProtection="1">
      <alignment/>
      <protection locked="0"/>
    </xf>
    <xf numFmtId="0" fontId="4" fillId="2" borderId="0" xfId="1246" applyFont="1" applyFill="1" applyAlignment="1" applyProtection="1">
      <alignment horizontal="center" vertical="center" wrapText="1"/>
      <protection locked="0"/>
    </xf>
    <xf numFmtId="0" fontId="6" fillId="2" borderId="5" xfId="1246" applyFont="1" applyFill="1" applyBorder="1" applyAlignment="1" applyProtection="1">
      <alignment vertical="center" wrapText="1"/>
      <protection locked="0"/>
    </xf>
    <xf numFmtId="43" fontId="4" fillId="2" borderId="0" xfId="1370" applyFont="1" applyFill="1" applyAlignment="1" applyProtection="1">
      <alignment vertical="center"/>
      <protection locked="0"/>
    </xf>
    <xf numFmtId="164" fontId="4" fillId="2" borderId="0" xfId="1227" applyFont="1" applyFill="1" applyAlignment="1" applyProtection="1">
      <alignment vertical="center"/>
      <protection locked="0"/>
    </xf>
    <xf numFmtId="0" fontId="8" fillId="2" borderId="5" xfId="1246" applyFont="1" applyFill="1" applyBorder="1" applyAlignment="1" applyProtection="1">
      <alignment horizontal="left" vertical="center" wrapText="1"/>
      <protection locked="0"/>
    </xf>
    <xf numFmtId="0" fontId="6" fillId="2" borderId="5" xfId="1246" applyFont="1" applyFill="1" applyBorder="1" applyAlignment="1" applyProtection="1">
      <alignment horizontal="left" vertical="center" wrapText="1"/>
      <protection locked="0"/>
    </xf>
    <xf numFmtId="0" fontId="6" fillId="2" borderId="0" xfId="1246" applyFont="1" applyFill="1" applyAlignment="1" applyProtection="1">
      <alignment horizontal="left" vertical="center" wrapText="1"/>
      <protection locked="0"/>
    </xf>
    <xf numFmtId="164" fontId="6" fillId="2" borderId="0" xfId="1227" applyFont="1" applyFill="1" applyBorder="1" applyAlignment="1" applyProtection="1">
      <alignment horizontal="right" vertical="center" wrapText="1"/>
      <protection locked="0"/>
    </xf>
    <xf numFmtId="166" fontId="6" fillId="2" borderId="0" xfId="1246" applyNumberFormat="1" applyFont="1" applyFill="1" applyBorder="1" applyAlignment="1" applyProtection="1">
      <alignment vertical="center" wrapText="1"/>
      <protection locked="0"/>
    </xf>
    <xf numFmtId="43" fontId="6" fillId="2" borderId="0" xfId="1228" applyFont="1" applyFill="1" applyBorder="1" applyAlignment="1" applyProtection="1">
      <alignment horizontal="center" vertical="center" wrapText="1"/>
      <protection locked="0"/>
    </xf>
    <xf numFmtId="0" fontId="6" fillId="2" borderId="0" xfId="1246" applyFont="1" applyFill="1" applyAlignment="1" applyProtection="1">
      <alignment horizontal="center" vertical="center" wrapText="1"/>
      <protection locked="0"/>
    </xf>
    <xf numFmtId="0" fontId="4" fillId="2" borderId="0" xfId="1246" applyFont="1" applyFill="1" applyBorder="1" applyAlignment="1" applyProtection="1">
      <alignment vertical="center" wrapText="1"/>
      <protection locked="0"/>
    </xf>
    <xf numFmtId="43" fontId="6" fillId="2" borderId="0" xfId="1370" applyFont="1" applyFill="1" applyBorder="1" applyAlignment="1" applyProtection="1">
      <alignment vertical="center" wrapText="1"/>
      <protection locked="0"/>
    </xf>
    <xf numFmtId="164" fontId="4" fillId="2" borderId="0" xfId="1227" applyFont="1" applyFill="1" applyAlignment="1" applyProtection="1">
      <alignment horizontal="center" vertical="center" wrapText="1"/>
      <protection locked="0"/>
    </xf>
    <xf numFmtId="0" fontId="0" fillId="0" borderId="0" xfId="1246" applyProtection="1">
      <alignment/>
      <protection/>
    </xf>
    <xf numFmtId="0" fontId="4" fillId="2" borderId="0" xfId="1246" applyFont="1" applyFill="1" applyAlignment="1" applyProtection="1">
      <alignment vertical="center"/>
      <protection locked="0"/>
    </xf>
    <xf numFmtId="0" fontId="26" fillId="0" borderId="0" xfId="1371" applyFont="1" applyBorder="1" applyAlignment="1" applyProtection="1">
      <alignment vertical="center"/>
      <protection locked="0"/>
    </xf>
    <xf numFmtId="0" fontId="26" fillId="0" borderId="0" xfId="1371" applyFont="1" applyAlignment="1" applyProtection="1">
      <alignment vertical="center"/>
      <protection locked="0"/>
    </xf>
    <xf numFmtId="0" fontId="4" fillId="3" borderId="6" xfId="1246" applyFont="1" applyFill="1" applyBorder="1" applyAlignment="1" applyProtection="1">
      <alignment vertical="center"/>
      <protection locked="0"/>
    </xf>
    <xf numFmtId="43" fontId="0" fillId="0" borderId="0" xfId="1370" applyFont="1" applyProtection="1">
      <protection locked="0"/>
    </xf>
    <xf numFmtId="164" fontId="0" fillId="0" borderId="0" xfId="1227" applyFont="1" applyProtection="1">
      <protection locked="0"/>
    </xf>
    <xf numFmtId="0" fontId="4" fillId="2" borderId="7" xfId="1246" applyFont="1" applyFill="1" applyBorder="1" applyAlignment="1" applyProtection="1">
      <alignment vertical="center" wrapText="1"/>
      <protection locked="0"/>
    </xf>
    <xf numFmtId="0" fontId="6" fillId="2" borderId="1" xfId="1246" applyFont="1" applyFill="1" applyBorder="1" applyAlignment="1" applyProtection="1">
      <alignment vertical="center" wrapText="1"/>
      <protection locked="0"/>
    </xf>
    <xf numFmtId="166" fontId="6" fillId="2" borderId="8" xfId="1227" applyNumberFormat="1" applyFont="1" applyFill="1" applyBorder="1" applyAlignment="1" applyProtection="1">
      <alignment vertical="center" wrapText="1"/>
      <protection/>
    </xf>
    <xf numFmtId="0" fontId="6" fillId="3" borderId="0" xfId="1246" applyFont="1" applyFill="1" applyBorder="1" applyAlignment="1" applyProtection="1">
      <alignment vertical="center"/>
      <protection locked="0"/>
    </xf>
    <xf numFmtId="43" fontId="6" fillId="3" borderId="5" xfId="1228" applyFont="1" applyFill="1" applyBorder="1" applyAlignment="1" applyProtection="1">
      <alignment vertical="center"/>
      <protection/>
    </xf>
    <xf numFmtId="0" fontId="4" fillId="3" borderId="6" xfId="1246" applyFont="1" applyFill="1" applyBorder="1" applyAlignment="1" applyProtection="1">
      <alignment vertical="center" wrapText="1"/>
      <protection locked="0"/>
    </xf>
    <xf numFmtId="0" fontId="6" fillId="3" borderId="0" xfId="1246" applyFont="1" applyFill="1" applyBorder="1" applyAlignment="1" applyProtection="1">
      <alignment vertical="center" wrapText="1"/>
      <protection locked="0"/>
    </xf>
    <xf numFmtId="43" fontId="6" fillId="3" borderId="5" xfId="1228" applyFont="1" applyFill="1" applyBorder="1" applyAlignment="1" applyProtection="1">
      <alignment vertical="center" wrapText="1"/>
      <protection/>
    </xf>
    <xf numFmtId="0" fontId="4" fillId="2" borderId="9" xfId="1246" applyFont="1" applyFill="1" applyBorder="1" applyAlignment="1" applyProtection="1">
      <alignment vertical="center" wrapText="1"/>
      <protection locked="0"/>
    </xf>
    <xf numFmtId="0" fontId="6" fillId="2" borderId="2" xfId="1246" applyFont="1" applyFill="1" applyBorder="1" applyAlignment="1" applyProtection="1">
      <alignment horizontal="right" vertical="center" wrapText="1"/>
      <protection locked="0"/>
    </xf>
    <xf numFmtId="43" fontId="6" fillId="2" borderId="10" xfId="1228" applyFont="1" applyFill="1" applyBorder="1" applyAlignment="1" applyProtection="1">
      <alignment horizontal="right" vertical="center" wrapText="1"/>
      <protection/>
    </xf>
    <xf numFmtId="0" fontId="4" fillId="2" borderId="11" xfId="1246" applyFont="1" applyFill="1" applyBorder="1" applyAlignment="1" applyProtection="1">
      <alignment horizontal="right" vertical="center" wrapText="1"/>
      <protection locked="0"/>
    </xf>
    <xf numFmtId="0" fontId="4" fillId="2" borderId="3" xfId="1246" applyFont="1" applyFill="1" applyBorder="1" applyAlignment="1" applyProtection="1">
      <alignment horizontal="right" vertical="center" wrapText="1"/>
      <protection locked="0"/>
    </xf>
    <xf numFmtId="166" fontId="4" fillId="2" borderId="12" xfId="1227" applyNumberFormat="1" applyFont="1" applyFill="1" applyBorder="1" applyAlignment="1" applyProtection="1">
      <alignment horizontal="right" vertical="center" wrapText="1"/>
      <protection/>
    </xf>
    <xf numFmtId="0" fontId="4" fillId="3" borderId="6" xfId="1246" applyFont="1" applyFill="1" applyBorder="1" applyAlignment="1" applyProtection="1">
      <alignment horizontal="right" vertical="center" wrapText="1"/>
      <protection locked="0"/>
    </xf>
    <xf numFmtId="0" fontId="6" fillId="3" borderId="0" xfId="1246" applyFont="1" applyFill="1" applyBorder="1" applyAlignment="1" applyProtection="1">
      <alignment horizontal="right" vertical="center" wrapText="1"/>
      <protection locked="0"/>
    </xf>
    <xf numFmtId="164" fontId="6" fillId="3" borderId="5" xfId="1227" applyFont="1" applyFill="1" applyBorder="1" applyAlignment="1" applyProtection="1">
      <alignment horizontal="right" vertical="center" wrapText="1"/>
      <protection/>
    </xf>
    <xf numFmtId="0" fontId="4" fillId="2" borderId="9" xfId="1246" applyFont="1" applyFill="1" applyBorder="1" applyAlignment="1" applyProtection="1">
      <alignment horizontal="right" vertical="center" wrapText="1"/>
      <protection locked="0"/>
    </xf>
    <xf numFmtId="43" fontId="4" fillId="2" borderId="10" xfId="1228" applyFont="1" applyFill="1" applyBorder="1" applyAlignment="1" applyProtection="1">
      <alignment horizontal="right" vertical="center" wrapText="1"/>
      <protection/>
    </xf>
    <xf numFmtId="166" fontId="18" fillId="2" borderId="3" xfId="1246" applyNumberFormat="1" applyFont="1" applyFill="1" applyBorder="1" applyAlignment="1">
      <alignment horizontal="right" vertical="center" wrapText="1"/>
      <protection/>
    </xf>
    <xf numFmtId="0" fontId="6" fillId="2" borderId="3" xfId="1246" applyFont="1" applyFill="1" applyBorder="1" applyAlignment="1" applyProtection="1">
      <alignment horizontal="right" vertical="center" wrapText="1"/>
      <protection locked="0"/>
    </xf>
    <xf numFmtId="166" fontId="6" fillId="2" borderId="12" xfId="1227" applyNumberFormat="1" applyFont="1" applyFill="1" applyBorder="1" applyAlignment="1" applyProtection="1">
      <alignment horizontal="right" vertical="center" wrapText="1"/>
      <protection/>
    </xf>
    <xf numFmtId="166" fontId="0" fillId="0" borderId="0" xfId="1246" applyNumberForma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166" fontId="14" fillId="0" borderId="4" xfId="0" applyNumberFormat="1" applyFont="1" applyBorder="1" applyAlignment="1">
      <alignment vertical="center"/>
    </xf>
    <xf numFmtId="10" fontId="21" fillId="0" borderId="4" xfId="0" applyNumberFormat="1" applyFont="1" applyBorder="1" applyAlignment="1">
      <alignment vertical="center"/>
    </xf>
    <xf numFmtId="166" fontId="14" fillId="2" borderId="4" xfId="0" applyNumberFormat="1" applyFont="1" applyFill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vertical="center"/>
    </xf>
    <xf numFmtId="0" fontId="24" fillId="0" borderId="0" xfId="0" applyFont="1" applyAlignment="1">
      <alignment vertical="center" wrapText="1"/>
    </xf>
    <xf numFmtId="43" fontId="0" fillId="0" borderId="0" xfId="20" applyFont="1" applyAlignment="1">
      <alignment vertical="center"/>
    </xf>
    <xf numFmtId="43" fontId="0" fillId="0" borderId="0" xfId="0" applyNumberFormat="1" applyAlignment="1">
      <alignment vertical="center"/>
    </xf>
    <xf numFmtId="0" fontId="6" fillId="2" borderId="14" xfId="1246" applyFont="1" applyFill="1" applyBorder="1" applyAlignment="1" applyProtection="1">
      <alignment horizontal="center" vertical="center" wrapText="1"/>
      <protection locked="0"/>
    </xf>
    <xf numFmtId="0" fontId="6" fillId="2" borderId="8" xfId="1246" applyFont="1" applyFill="1" applyBorder="1" applyAlignment="1" applyProtection="1">
      <alignment horizontal="center" vertical="center" wrapText="1"/>
      <protection locked="0"/>
    </xf>
    <xf numFmtId="43" fontId="6" fillId="2" borderId="8" xfId="1228" applyFont="1" applyFill="1" applyBorder="1" applyAlignment="1" applyProtection="1">
      <alignment horizontal="center" vertical="center" wrapText="1"/>
      <protection locked="0"/>
    </xf>
    <xf numFmtId="166" fontId="6" fillId="2" borderId="15" xfId="1227" applyNumberFormat="1" applyFont="1" applyFill="1" applyBorder="1" applyAlignment="1" applyProtection="1">
      <alignment horizontal="right" vertical="center" wrapText="1"/>
      <protection/>
    </xf>
    <xf numFmtId="164" fontId="6" fillId="2" borderId="12" xfId="1227" applyFont="1" applyFill="1" applyBorder="1" applyAlignment="1" applyProtection="1">
      <alignment vertical="center" wrapText="1"/>
      <protection/>
    </xf>
    <xf numFmtId="169" fontId="6" fillId="2" borderId="12" xfId="1228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246" applyFont="1" applyFill="1" applyAlignment="1" applyProtection="1">
      <alignment vertical="center"/>
      <protection/>
    </xf>
    <xf numFmtId="0" fontId="4" fillId="2" borderId="16" xfId="1246" applyFont="1" applyFill="1" applyBorder="1" applyAlignment="1" applyProtection="1">
      <alignment horizontal="center" vertical="center" wrapText="1"/>
      <protection/>
    </xf>
    <xf numFmtId="43" fontId="6" fillId="3" borderId="3" xfId="1246" applyNumberFormat="1" applyFont="1" applyFill="1" applyBorder="1" applyAlignment="1" applyProtection="1">
      <alignment vertical="center"/>
      <protection locked="0"/>
    </xf>
    <xf numFmtId="0" fontId="4" fillId="3" borderId="0" xfId="1246" applyFont="1" applyFill="1" applyBorder="1" applyAlignment="1" applyProtection="1">
      <alignment vertical="center"/>
      <protection locked="0"/>
    </xf>
    <xf numFmtId="0" fontId="6" fillId="3" borderId="12" xfId="1246" applyFont="1" applyFill="1" applyBorder="1" applyAlignment="1" applyProtection="1">
      <alignment vertical="center"/>
      <protection locked="0"/>
    </xf>
    <xf numFmtId="2" fontId="6" fillId="2" borderId="1" xfId="1246" applyNumberFormat="1" applyFont="1" applyFill="1" applyBorder="1" applyAlignment="1" applyProtection="1">
      <alignment horizontal="right" vertical="center"/>
      <protection locked="0"/>
    </xf>
    <xf numFmtId="2" fontId="6" fillId="2" borderId="2" xfId="1246" applyNumberFormat="1" applyFont="1" applyFill="1" applyBorder="1" applyAlignment="1" applyProtection="1">
      <alignment horizontal="right" vertical="center"/>
      <protection locked="0"/>
    </xf>
    <xf numFmtId="2" fontId="4" fillId="2" borderId="3" xfId="1246" applyNumberFormat="1" applyFont="1" applyFill="1" applyBorder="1" applyAlignment="1" applyProtection="1">
      <alignment horizontal="right" vertical="center"/>
      <protection locked="0"/>
    </xf>
    <xf numFmtId="2" fontId="6" fillId="3" borderId="0" xfId="1246" applyNumberFormat="1" applyFont="1" applyFill="1" applyBorder="1" applyAlignment="1" applyProtection="1">
      <alignment horizontal="right" vertical="center"/>
      <protection locked="0"/>
    </xf>
    <xf numFmtId="2" fontId="4" fillId="2" borderId="2" xfId="1246" applyNumberFormat="1" applyFont="1" applyFill="1" applyBorder="1" applyAlignment="1" applyProtection="1">
      <alignment horizontal="right" vertical="center"/>
      <protection locked="0"/>
    </xf>
    <xf numFmtId="2" fontId="6" fillId="2" borderId="3" xfId="1246" applyNumberFormat="1" applyFont="1" applyFill="1" applyBorder="1" applyAlignment="1" applyProtection="1">
      <alignment horizontal="right" vertical="center"/>
      <protection locked="0"/>
    </xf>
    <xf numFmtId="43" fontId="6" fillId="2" borderId="0" xfId="1332" applyFont="1" applyFill="1" applyAlignment="1" applyProtection="1">
      <alignment vertical="center" wrapText="1"/>
      <protection locked="0"/>
    </xf>
    <xf numFmtId="43" fontId="4" fillId="2" borderId="0" xfId="1332" applyFont="1" applyFill="1" applyAlignment="1" applyProtection="1">
      <alignment vertical="center"/>
      <protection locked="0"/>
    </xf>
    <xf numFmtId="43" fontId="6" fillId="2" borderId="0" xfId="1332" applyFont="1" applyFill="1" applyBorder="1" applyAlignment="1" applyProtection="1">
      <alignment vertical="center" wrapText="1"/>
      <protection locked="0"/>
    </xf>
    <xf numFmtId="0" fontId="26" fillId="0" borderId="0" xfId="1333" applyFont="1" applyAlignment="1" applyProtection="1">
      <alignment vertical="center"/>
      <protection locked="0"/>
    </xf>
    <xf numFmtId="0" fontId="31" fillId="0" borderId="0" xfId="1246" applyFont="1" applyAlignment="1" applyProtection="1">
      <alignment wrapText="1"/>
      <protection locked="0"/>
    </xf>
    <xf numFmtId="43" fontId="6" fillId="3" borderId="3" xfId="1246" applyNumberFormat="1" applyFont="1" applyFill="1" applyBorder="1" applyAlignment="1" applyProtection="1">
      <alignment vertical="center"/>
      <protection/>
    </xf>
    <xf numFmtId="0" fontId="6" fillId="3" borderId="12" xfId="1246" applyFont="1" applyFill="1" applyBorder="1" applyAlignment="1" applyProtection="1">
      <alignment vertical="center"/>
      <protection/>
    </xf>
    <xf numFmtId="43" fontId="0" fillId="0" borderId="0" xfId="1332" applyFont="1" applyProtection="1">
      <protection locked="0"/>
    </xf>
    <xf numFmtId="9" fontId="4" fillId="2" borderId="1" xfId="1246" applyNumberFormat="1" applyFont="1" applyFill="1" applyBorder="1" applyAlignment="1" applyProtection="1">
      <alignment vertical="center" wrapText="1"/>
      <protection locked="0"/>
    </xf>
    <xf numFmtId="0" fontId="0" fillId="0" borderId="0" xfId="1246" applyAlignment="1" applyProtection="1">
      <alignment wrapText="1"/>
      <protection locked="0"/>
    </xf>
    <xf numFmtId="0" fontId="4" fillId="2" borderId="1" xfId="1246" applyFont="1" applyFill="1" applyBorder="1" applyAlignment="1" applyProtection="1">
      <alignment vertical="center" wrapText="1"/>
      <protection locked="0"/>
    </xf>
    <xf numFmtId="0" fontId="4" fillId="3" borderId="0" xfId="1246" applyFont="1" applyFill="1" applyBorder="1" applyAlignment="1" applyProtection="1">
      <alignment vertical="center" wrapText="1"/>
      <protection locked="0"/>
    </xf>
    <xf numFmtId="9" fontId="4" fillId="2" borderId="2" xfId="1246" applyNumberFormat="1" applyFont="1" applyFill="1" applyBorder="1" applyAlignment="1" applyProtection="1">
      <alignment horizontal="right" vertical="center" wrapText="1"/>
      <protection locked="0"/>
    </xf>
    <xf numFmtId="2" fontId="4" fillId="2" borderId="3" xfId="1246" applyNumberFormat="1" applyFont="1" applyFill="1" applyBorder="1" applyAlignment="1" applyProtection="1">
      <alignment horizontal="right" vertical="center" wrapText="1"/>
      <protection locked="0"/>
    </xf>
    <xf numFmtId="2" fontId="4" fillId="3" borderId="0" xfId="1246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1246" applyNumberFormat="1" applyFont="1" applyFill="1" applyBorder="1" applyAlignment="1" applyProtection="1">
      <alignment horizontal="right" vertical="center" wrapText="1"/>
      <protection locked="0"/>
    </xf>
    <xf numFmtId="10" fontId="4" fillId="3" borderId="0" xfId="124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1246" applyFont="1" applyProtection="1">
      <alignment/>
      <protection locked="0"/>
    </xf>
    <xf numFmtId="43" fontId="0" fillId="0" borderId="0" xfId="1246" applyNumberFormat="1" applyProtection="1">
      <alignment/>
      <protection locked="0"/>
    </xf>
    <xf numFmtId="43" fontId="6" fillId="0" borderId="0" xfId="1370" applyFont="1" applyFill="1" applyBorder="1" applyAlignment="1" applyProtection="1">
      <alignment vertical="center" wrapText="1"/>
      <protection locked="0"/>
    </xf>
    <xf numFmtId="43" fontId="4" fillId="2" borderId="0" xfId="1332" applyFont="1" applyFill="1" applyBorder="1" applyAlignment="1" applyProtection="1">
      <alignment vertical="center"/>
      <protection locked="0"/>
    </xf>
    <xf numFmtId="43" fontId="0" fillId="0" borderId="0" xfId="1332" applyFont="1" applyBorder="1" applyProtection="1">
      <protection locked="0"/>
    </xf>
    <xf numFmtId="43" fontId="6" fillId="0" borderId="0" xfId="1332" applyFont="1" applyFill="1" applyBorder="1" applyAlignment="1" applyProtection="1">
      <alignment vertical="center" wrapText="1"/>
      <protection locked="0"/>
    </xf>
    <xf numFmtId="164" fontId="4" fillId="2" borderId="17" xfId="1227" applyFont="1" applyFill="1" applyBorder="1" applyAlignment="1" applyProtection="1">
      <alignment horizontal="center" vertical="center" wrapText="1"/>
      <protection locked="0"/>
    </xf>
    <xf numFmtId="164" fontId="4" fillId="2" borderId="18" xfId="1227" applyFont="1" applyFill="1" applyBorder="1" applyAlignment="1" applyProtection="1">
      <alignment horizontal="center" vertical="center" wrapText="1"/>
      <protection locked="0"/>
    </xf>
    <xf numFmtId="164" fontId="4" fillId="2" borderId="19" xfId="1227" applyFont="1" applyFill="1" applyBorder="1" applyAlignment="1" applyProtection="1">
      <alignment horizontal="center" vertical="center" wrapText="1"/>
      <protection locked="0"/>
    </xf>
    <xf numFmtId="164" fontId="4" fillId="2" borderId="17" xfId="1227" applyNumberFormat="1" applyFont="1" applyFill="1" applyBorder="1" applyAlignment="1" applyProtection="1">
      <alignment horizontal="center" vertical="center" wrapText="1"/>
      <protection locked="0"/>
    </xf>
    <xf numFmtId="164" fontId="4" fillId="2" borderId="18" xfId="1227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3" fontId="0" fillId="0" borderId="0" xfId="2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10" fontId="21" fillId="0" borderId="20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6" fontId="14" fillId="0" borderId="13" xfId="0" applyNumberFormat="1" applyFont="1" applyBorder="1" applyAlignment="1">
      <alignment vertical="center"/>
    </xf>
    <xf numFmtId="10" fontId="21" fillId="0" borderId="13" xfId="0" applyNumberFormat="1" applyFont="1" applyBorder="1" applyAlignment="1">
      <alignment vertical="center"/>
    </xf>
    <xf numFmtId="0" fontId="4" fillId="2" borderId="21" xfId="1246" applyFont="1" applyFill="1" applyBorder="1" applyAlignment="1" applyProtection="1">
      <alignment horizontal="center" vertical="center" wrapText="1"/>
      <protection/>
    </xf>
    <xf numFmtId="2" fontId="6" fillId="2" borderId="21" xfId="1246" applyNumberFormat="1" applyFont="1" applyFill="1" applyBorder="1" applyAlignment="1" applyProtection="1">
      <alignment horizontal="center" vertical="center" wrapText="1"/>
      <protection/>
    </xf>
    <xf numFmtId="49" fontId="6" fillId="2" borderId="21" xfId="1246" applyNumberFormat="1" applyFont="1" applyFill="1" applyBorder="1" applyAlignment="1" applyProtection="1">
      <alignment horizontal="center" vertical="center" wrapText="1"/>
      <protection/>
    </xf>
    <xf numFmtId="49" fontId="63" fillId="2" borderId="21" xfId="1246" applyNumberFormat="1" applyFont="1" applyFill="1" applyBorder="1" applyAlignment="1" applyProtection="1">
      <alignment horizontal="center" vertical="center" wrapText="1"/>
      <protection/>
    </xf>
    <xf numFmtId="49" fontId="5" fillId="4" borderId="21" xfId="1246" applyNumberFormat="1" applyFont="1" applyFill="1" applyBorder="1" applyAlignment="1" applyProtection="1">
      <alignment horizontal="center" vertical="center" wrapText="1"/>
      <protection locked="0"/>
    </xf>
    <xf numFmtId="49" fontId="7" fillId="4" borderId="21" xfId="1246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1371" applyFont="1" applyFill="1" applyBorder="1" applyAlignment="1" applyProtection="1">
      <alignment horizontal="center" vertical="center" wrapText="1"/>
      <protection locked="0"/>
    </xf>
    <xf numFmtId="43" fontId="4" fillId="2" borderId="21" xfId="1228" applyFont="1" applyFill="1" applyBorder="1" applyAlignment="1" applyProtection="1">
      <alignment horizontal="center" vertical="center" wrapText="1"/>
      <protection locked="0"/>
    </xf>
    <xf numFmtId="166" fontId="4" fillId="2" borderId="21" xfId="1227" applyNumberFormat="1" applyFont="1" applyFill="1" applyBorder="1" applyAlignment="1" applyProtection="1">
      <alignment horizontal="center" vertical="center" wrapText="1"/>
      <protection/>
    </xf>
    <xf numFmtId="43" fontId="6" fillId="2" borderId="21" xfId="1228" applyFont="1" applyFill="1" applyBorder="1" applyAlignment="1" applyProtection="1">
      <alignment horizontal="center" vertical="center" wrapText="1"/>
      <protection/>
    </xf>
    <xf numFmtId="43" fontId="4" fillId="2" borderId="21" xfId="1228" applyFont="1" applyFill="1" applyBorder="1" applyAlignment="1" applyProtection="1">
      <alignment horizontal="center" vertical="center" wrapText="1"/>
      <protection/>
    </xf>
    <xf numFmtId="43" fontId="6" fillId="2" borderId="21" xfId="1228" applyFont="1" applyFill="1" applyBorder="1" applyAlignment="1" applyProtection="1">
      <alignment vertical="center" wrapText="1"/>
      <protection/>
    </xf>
    <xf numFmtId="49" fontId="6" fillId="2" borderId="17" xfId="1246" applyNumberFormat="1" applyFont="1" applyFill="1" applyBorder="1" applyAlignment="1" applyProtection="1">
      <alignment horizontal="center" vertical="center" wrapText="1"/>
      <protection/>
    </xf>
    <xf numFmtId="49" fontId="6" fillId="2" borderId="18" xfId="1246" applyNumberFormat="1" applyFont="1" applyFill="1" applyBorder="1" applyAlignment="1" applyProtection="1">
      <alignment horizontal="center" vertical="center" wrapText="1"/>
      <protection/>
    </xf>
    <xf numFmtId="49" fontId="17" fillId="4" borderId="17" xfId="1246" applyNumberFormat="1" applyFont="1" applyFill="1" applyBorder="1" applyAlignment="1" applyProtection="1">
      <alignment horizontal="center" vertical="center" wrapText="1"/>
      <protection locked="0"/>
    </xf>
    <xf numFmtId="43" fontId="7" fillId="4" borderId="18" xfId="1370" applyFont="1" applyFill="1" applyBorder="1" applyAlignment="1" applyProtection="1">
      <alignment horizontal="center" vertical="center" wrapText="1"/>
      <protection locked="0"/>
    </xf>
    <xf numFmtId="0" fontId="6" fillId="0" borderId="17" xfId="1246" applyFont="1" applyFill="1" applyBorder="1" applyAlignment="1" applyProtection="1">
      <alignment horizontal="center" vertical="center" wrapText="1"/>
      <protection locked="0"/>
    </xf>
    <xf numFmtId="43" fontId="6" fillId="2" borderId="18" xfId="1370" applyFont="1" applyFill="1" applyBorder="1" applyAlignment="1" applyProtection="1">
      <alignment vertical="center" wrapText="1"/>
      <protection/>
    </xf>
    <xf numFmtId="0" fontId="6" fillId="0" borderId="22" xfId="1246" applyFont="1" applyFill="1" applyBorder="1" applyAlignment="1" applyProtection="1">
      <alignment horizontal="center" vertical="center" wrapText="1"/>
      <protection locked="0"/>
    </xf>
    <xf numFmtId="43" fontId="6" fillId="2" borderId="16" xfId="1228" applyFont="1" applyFill="1" applyBorder="1" applyAlignment="1" applyProtection="1">
      <alignment vertical="center" wrapText="1"/>
      <protection/>
    </xf>
    <xf numFmtId="43" fontId="6" fillId="2" borderId="19" xfId="1370" applyFont="1" applyFill="1" applyBorder="1" applyAlignment="1" applyProtection="1">
      <alignment vertical="center" wrapText="1"/>
      <protection/>
    </xf>
    <xf numFmtId="49" fontId="6" fillId="2" borderId="23" xfId="1246" applyNumberFormat="1" applyFont="1" applyFill="1" applyBorder="1" applyAlignment="1" applyProtection="1">
      <alignment horizontal="center" vertical="center" wrapText="1"/>
      <protection/>
    </xf>
    <xf numFmtId="49" fontId="63" fillId="2" borderId="24" xfId="1246" applyNumberFormat="1" applyFont="1" applyFill="1" applyBorder="1" applyAlignment="1" applyProtection="1">
      <alignment horizontal="center" vertical="center" wrapText="1"/>
      <protection/>
    </xf>
    <xf numFmtId="49" fontId="6" fillId="2" borderId="24" xfId="1246" applyNumberFormat="1" applyFont="1" applyFill="1" applyBorder="1" applyAlignment="1" applyProtection="1">
      <alignment horizontal="center" vertical="center" wrapText="1"/>
      <protection/>
    </xf>
    <xf numFmtId="49" fontId="6" fillId="2" borderId="25" xfId="1246" applyNumberFormat="1" applyFont="1" applyFill="1" applyBorder="1" applyAlignment="1" applyProtection="1">
      <alignment horizontal="center" vertical="center" wrapText="1"/>
      <protection/>
    </xf>
    <xf numFmtId="2" fontId="6" fillId="2" borderId="16" xfId="1246" applyNumberFormat="1" applyFont="1" applyFill="1" applyBorder="1" applyAlignment="1" applyProtection="1">
      <alignment horizontal="center" vertical="center" wrapText="1"/>
      <protection/>
    </xf>
    <xf numFmtId="164" fontId="7" fillId="4" borderId="17" xfId="1227" applyFont="1" applyFill="1" applyBorder="1" applyAlignment="1" applyProtection="1">
      <alignment horizontal="center" vertical="center" wrapText="1"/>
      <protection locked="0"/>
    </xf>
    <xf numFmtId="164" fontId="7" fillId="4" borderId="18" xfId="1227" applyFont="1" applyFill="1" applyBorder="1" applyAlignment="1" applyProtection="1">
      <alignment horizontal="center" vertical="center" wrapText="1"/>
      <protection locked="0"/>
    </xf>
    <xf numFmtId="164" fontId="4" fillId="2" borderId="22" xfId="1227" applyNumberFormat="1" applyFont="1" applyFill="1" applyBorder="1" applyAlignment="1" applyProtection="1">
      <alignment horizontal="center" vertical="center" wrapText="1"/>
      <protection locked="0"/>
    </xf>
    <xf numFmtId="164" fontId="4" fillId="2" borderId="19" xfId="1227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1333" applyNumberFormat="1" applyFont="1" applyFill="1" applyBorder="1" applyAlignment="1" applyProtection="1">
      <alignment vertical="center" wrapText="1"/>
      <protection locked="0"/>
    </xf>
    <xf numFmtId="43" fontId="4" fillId="0" borderId="21" xfId="1228" applyFont="1" applyFill="1" applyBorder="1" applyAlignment="1" applyProtection="1">
      <alignment horizontal="center" vertical="center" wrapText="1"/>
      <protection locked="0"/>
    </xf>
    <xf numFmtId="166" fontId="4" fillId="0" borderId="21" xfId="1227" applyNumberFormat="1" applyFont="1" applyFill="1" applyBorder="1" applyAlignment="1" applyProtection="1">
      <alignment horizontal="center" vertical="center" wrapText="1"/>
      <protection/>
    </xf>
    <xf numFmtId="43" fontId="6" fillId="0" borderId="21" xfId="1228" applyFont="1" applyFill="1" applyBorder="1" applyAlignment="1" applyProtection="1">
      <alignment horizontal="center" vertical="center" wrapText="1"/>
      <protection/>
    </xf>
    <xf numFmtId="43" fontId="4" fillId="0" borderId="21" xfId="1228" applyFont="1" applyFill="1" applyBorder="1" applyAlignment="1" applyProtection="1">
      <alignment horizontal="center" vertical="center" wrapText="1"/>
      <protection/>
    </xf>
    <xf numFmtId="43" fontId="6" fillId="0" borderId="21" xfId="1228" applyFont="1" applyFill="1" applyBorder="1" applyAlignment="1" applyProtection="1">
      <alignment vertical="center" wrapText="1"/>
      <protection/>
    </xf>
    <xf numFmtId="166" fontId="6" fillId="0" borderId="21" xfId="1228" applyNumberFormat="1" applyFont="1" applyFill="1" applyBorder="1" applyAlignment="1" applyProtection="1">
      <alignment horizontal="center" vertical="center" wrapText="1"/>
      <protection/>
    </xf>
    <xf numFmtId="166" fontId="6" fillId="0" borderId="21" xfId="1228" applyNumberFormat="1" applyFont="1" applyFill="1" applyBorder="1" applyAlignment="1" applyProtection="1">
      <alignment vertical="center" wrapText="1"/>
      <protection/>
    </xf>
    <xf numFmtId="0" fontId="26" fillId="0" borderId="17" xfId="1333" applyFont="1" applyBorder="1" applyAlignment="1" applyProtection="1">
      <alignment vertical="center"/>
      <protection locked="0"/>
    </xf>
    <xf numFmtId="0" fontId="26" fillId="0" borderId="18" xfId="1333" applyFont="1" applyBorder="1" applyAlignment="1" applyProtection="1">
      <alignment vertical="center"/>
      <protection locked="0"/>
    </xf>
    <xf numFmtId="164" fontId="4" fillId="0" borderId="17" xfId="1227" applyFont="1" applyFill="1" applyBorder="1" applyAlignment="1" applyProtection="1">
      <alignment horizontal="center" vertical="center" wrapText="1"/>
      <protection locked="0"/>
    </xf>
    <xf numFmtId="164" fontId="4" fillId="0" borderId="18" xfId="1227" applyFont="1" applyFill="1" applyBorder="1" applyAlignment="1" applyProtection="1">
      <alignment horizontal="center" vertical="center" wrapText="1"/>
      <protection locked="0"/>
    </xf>
    <xf numFmtId="164" fontId="4" fillId="0" borderId="22" xfId="1227" applyFont="1" applyFill="1" applyBorder="1" applyAlignment="1" applyProtection="1">
      <alignment horizontal="center" vertical="center" wrapText="1"/>
      <protection locked="0"/>
    </xf>
    <xf numFmtId="164" fontId="4" fillId="0" borderId="19" xfId="1227" applyFont="1" applyFill="1" applyBorder="1" applyAlignment="1" applyProtection="1">
      <alignment horizontal="center" vertical="center" wrapText="1"/>
      <protection locked="0"/>
    </xf>
    <xf numFmtId="166" fontId="6" fillId="2" borderId="21" xfId="1228" applyNumberFormat="1" applyFont="1" applyFill="1" applyBorder="1" applyAlignment="1" applyProtection="1">
      <alignment horizontal="center" vertical="center" wrapText="1"/>
      <protection/>
    </xf>
    <xf numFmtId="166" fontId="6" fillId="2" borderId="21" xfId="1228" applyNumberFormat="1" applyFont="1" applyFill="1" applyBorder="1" applyAlignment="1" applyProtection="1">
      <alignment vertical="center" wrapText="1"/>
      <protection/>
    </xf>
    <xf numFmtId="43" fontId="6" fillId="2" borderId="18" xfId="1332" applyFont="1" applyFill="1" applyBorder="1" applyAlignment="1" applyProtection="1">
      <alignment vertical="center" wrapText="1"/>
      <protection/>
    </xf>
    <xf numFmtId="166" fontId="6" fillId="2" borderId="18" xfId="1228" applyNumberFormat="1" applyFont="1" applyFill="1" applyBorder="1" applyAlignment="1" applyProtection="1">
      <alignment vertical="center" wrapText="1"/>
      <protection/>
    </xf>
    <xf numFmtId="43" fontId="4" fillId="2" borderId="16" xfId="1228" applyFont="1" applyFill="1" applyBorder="1" applyAlignment="1" applyProtection="1">
      <alignment horizontal="center" vertical="center" wrapText="1"/>
      <protection locked="0"/>
    </xf>
    <xf numFmtId="166" fontId="6" fillId="2" borderId="16" xfId="1228" applyNumberFormat="1" applyFont="1" applyFill="1" applyBorder="1" applyAlignment="1" applyProtection="1">
      <alignment horizontal="center" vertical="center" wrapText="1"/>
      <protection/>
    </xf>
    <xf numFmtId="166" fontId="6" fillId="2" borderId="16" xfId="1228" applyNumberFormat="1" applyFont="1" applyFill="1" applyBorder="1" applyAlignment="1" applyProtection="1">
      <alignment vertical="center" wrapText="1"/>
      <protection/>
    </xf>
    <xf numFmtId="166" fontId="6" fillId="2" borderId="19" xfId="1228" applyNumberFormat="1" applyFont="1" applyFill="1" applyBorder="1" applyAlignment="1" applyProtection="1">
      <alignment vertical="center" wrapText="1"/>
      <protection/>
    </xf>
    <xf numFmtId="0" fontId="70" fillId="0" borderId="21" xfId="0" applyFont="1" applyBorder="1" applyAlignment="1">
      <alignment vertical="center"/>
    </xf>
    <xf numFmtId="0" fontId="71" fillId="0" borderId="21" xfId="0" applyFont="1" applyBorder="1" applyAlignment="1">
      <alignment vertical="center"/>
    </xf>
    <xf numFmtId="0" fontId="71" fillId="0" borderId="0" xfId="0" applyFont="1" applyAlignment="1">
      <alignment vertical="center"/>
    </xf>
    <xf numFmtId="43" fontId="71" fillId="0" borderId="21" xfId="20" applyFont="1" applyBorder="1" applyAlignment="1">
      <alignment vertical="center"/>
    </xf>
    <xf numFmtId="43" fontId="4" fillId="0" borderId="16" xfId="1228" applyFont="1" applyFill="1" applyBorder="1" applyAlignment="1" applyProtection="1">
      <alignment horizontal="center" vertical="center" wrapText="1"/>
      <protection locked="0"/>
    </xf>
    <xf numFmtId="166" fontId="4" fillId="0" borderId="16" xfId="1227" applyNumberFormat="1" applyFont="1" applyFill="1" applyBorder="1" applyAlignment="1" applyProtection="1">
      <alignment horizontal="center" vertical="center" wrapText="1"/>
      <protection/>
    </xf>
    <xf numFmtId="43" fontId="6" fillId="2" borderId="19" xfId="1332" applyFont="1" applyFill="1" applyBorder="1" applyAlignment="1" applyProtection="1">
      <alignment vertical="center" wrapText="1"/>
      <protection/>
    </xf>
    <xf numFmtId="0" fontId="25" fillId="0" borderId="21" xfId="1371" applyNumberFormat="1" applyFont="1" applyFill="1" applyBorder="1" applyAlignment="1" applyProtection="1">
      <alignment vertical="center" wrapText="1"/>
      <protection locked="0"/>
    </xf>
    <xf numFmtId="0" fontId="34" fillId="0" borderId="21" xfId="1379" applyFont="1" applyBorder="1" applyAlignment="1">
      <alignment horizontal="left"/>
      <protection/>
    </xf>
    <xf numFmtId="0" fontId="30" fillId="0" borderId="21" xfId="1379" applyFont="1" applyBorder="1" applyAlignment="1">
      <alignment vertical="center"/>
      <protection/>
    </xf>
    <xf numFmtId="0" fontId="29" fillId="0" borderId="21" xfId="1379" applyFont="1" applyFill="1" applyBorder="1" applyAlignment="1">
      <alignment wrapText="1"/>
      <protection/>
    </xf>
    <xf numFmtId="43" fontId="69" fillId="0" borderId="21" xfId="20" applyFont="1" applyFill="1" applyBorder="1" applyAlignment="1">
      <alignment horizontal="center"/>
    </xf>
    <xf numFmtId="0" fontId="25" fillId="0" borderId="17" xfId="1371" applyNumberFormat="1" applyFont="1" applyFill="1" applyBorder="1" applyAlignment="1" applyProtection="1">
      <alignment vertical="center" wrapText="1"/>
      <protection locked="0"/>
    </xf>
    <xf numFmtId="43" fontId="25" fillId="0" borderId="18" xfId="1370" applyFont="1" applyFill="1" applyBorder="1" applyAlignment="1" applyProtection="1">
      <alignment vertical="center" wrapText="1"/>
      <protection locked="0"/>
    </xf>
    <xf numFmtId="43" fontId="6" fillId="0" borderId="18" xfId="1370" applyFont="1" applyFill="1" applyBorder="1" applyAlignment="1" applyProtection="1">
      <alignment vertical="center" wrapText="1"/>
      <protection/>
    </xf>
    <xf numFmtId="0" fontId="29" fillId="0" borderId="16" xfId="1379" applyFont="1" applyFill="1" applyBorder="1" applyAlignment="1">
      <alignment wrapText="1"/>
      <protection/>
    </xf>
    <xf numFmtId="0" fontId="28" fillId="0" borderId="16" xfId="1371" applyFont="1" applyFill="1" applyBorder="1" applyAlignment="1" applyProtection="1">
      <alignment horizontal="center" vertical="center" wrapText="1"/>
      <protection locked="0"/>
    </xf>
    <xf numFmtId="164" fontId="26" fillId="0" borderId="17" xfId="1371" applyNumberFormat="1" applyFont="1" applyBorder="1" applyAlignment="1" applyProtection="1">
      <alignment vertical="center"/>
      <protection locked="0"/>
    </xf>
    <xf numFmtId="164" fontId="26" fillId="0" borderId="18" xfId="1371" applyNumberFormat="1" applyFont="1" applyBorder="1" applyAlignment="1" applyProtection="1">
      <alignment vertical="center"/>
      <protection locked="0"/>
    </xf>
    <xf numFmtId="49" fontId="6" fillId="2" borderId="22" xfId="1246" applyNumberFormat="1" applyFont="1" applyFill="1" applyBorder="1" applyAlignment="1" applyProtection="1">
      <alignment horizontal="center" vertical="center" wrapText="1"/>
      <protection/>
    </xf>
    <xf numFmtId="49" fontId="63" fillId="2" borderId="16" xfId="1246" applyNumberFormat="1" applyFont="1" applyFill="1" applyBorder="1" applyAlignment="1" applyProtection="1">
      <alignment horizontal="center" vertical="center" wrapText="1"/>
      <protection/>
    </xf>
    <xf numFmtId="166" fontId="14" fillId="0" borderId="13" xfId="0" applyNumberFormat="1" applyFont="1" applyFill="1" applyBorder="1" applyAlignment="1">
      <alignment vertical="center"/>
    </xf>
    <xf numFmtId="166" fontId="21" fillId="5" borderId="14" xfId="1248" applyNumberFormat="1" applyFont="1" applyFill="1" applyBorder="1" applyAlignment="1">
      <alignment vertical="center"/>
    </xf>
    <xf numFmtId="166" fontId="0" fillId="5" borderId="14" xfId="1248" applyNumberFormat="1" applyFont="1" applyFill="1" applyBorder="1" applyAlignment="1">
      <alignment vertical="center"/>
    </xf>
    <xf numFmtId="43" fontId="0" fillId="0" borderId="19" xfId="20" applyFont="1" applyBorder="1" applyProtection="1">
      <protection locked="0"/>
    </xf>
    <xf numFmtId="43" fontId="69" fillId="0" borderId="16" xfId="20" applyFont="1" applyFill="1" applyBorder="1" applyAlignment="1">
      <alignment horizontal="center"/>
    </xf>
    <xf numFmtId="43" fontId="6" fillId="0" borderId="16" xfId="1228" applyFont="1" applyFill="1" applyBorder="1" applyAlignment="1" applyProtection="1">
      <alignment horizontal="center" vertical="center" wrapText="1"/>
      <protection/>
    </xf>
    <xf numFmtId="43" fontId="4" fillId="0" borderId="16" xfId="1228" applyFont="1" applyFill="1" applyBorder="1" applyAlignment="1" applyProtection="1">
      <alignment horizontal="center" vertical="center" wrapText="1"/>
      <protection/>
    </xf>
    <xf numFmtId="43" fontId="6" fillId="0" borderId="16" xfId="1228" applyFont="1" applyFill="1" applyBorder="1" applyAlignment="1" applyProtection="1">
      <alignment vertical="center" wrapText="1"/>
      <protection/>
    </xf>
    <xf numFmtId="43" fontId="6" fillId="0" borderId="19" xfId="1370" applyFont="1" applyFill="1" applyBorder="1" applyAlignment="1" applyProtection="1">
      <alignment vertical="center" wrapText="1"/>
      <protection/>
    </xf>
    <xf numFmtId="43" fontId="6" fillId="2" borderId="16" xfId="1228" applyFont="1" applyFill="1" applyBorder="1" applyAlignment="1" applyProtection="1">
      <alignment horizontal="center" vertical="center" wrapText="1"/>
      <protection/>
    </xf>
    <xf numFmtId="43" fontId="6" fillId="2" borderId="21" xfId="1228" applyFont="1" applyFill="1" applyBorder="1" applyAlignment="1" applyProtection="1">
      <alignment horizontal="center" vertical="center" wrapText="1"/>
      <protection/>
    </xf>
    <xf numFmtId="166" fontId="6" fillId="2" borderId="15" xfId="1227" applyNumberFormat="1" applyFont="1" applyFill="1" applyBorder="1" applyAlignment="1" applyProtection="1">
      <alignment horizontal="right" vertical="center" wrapText="1"/>
      <protection locked="0"/>
    </xf>
    <xf numFmtId="164" fontId="6" fillId="2" borderId="12" xfId="1227" applyFont="1" applyFill="1" applyBorder="1" applyAlignment="1" applyProtection="1">
      <alignment vertical="center" wrapText="1"/>
      <protection locked="0"/>
    </xf>
    <xf numFmtId="166" fontId="4" fillId="2" borderId="21" xfId="1227" applyNumberFormat="1" applyFont="1" applyFill="1" applyBorder="1" applyAlignment="1" applyProtection="1">
      <alignment horizontal="center" vertical="center" wrapText="1"/>
      <protection locked="0"/>
    </xf>
    <xf numFmtId="166" fontId="4" fillId="2" borderId="16" xfId="1227" applyNumberFormat="1" applyFont="1" applyFill="1" applyBorder="1" applyAlignment="1" applyProtection="1">
      <alignment horizontal="center" vertical="center" wrapText="1"/>
      <protection locked="0"/>
    </xf>
    <xf numFmtId="9" fontId="4" fillId="2" borderId="1" xfId="1251" applyFont="1" applyFill="1" applyBorder="1" applyAlignment="1" applyProtection="1">
      <alignment vertical="center" wrapText="1"/>
      <protection locked="0"/>
    </xf>
    <xf numFmtId="9" fontId="4" fillId="3" borderId="0" xfId="1251" applyFont="1" applyFill="1" applyBorder="1" applyAlignment="1" applyProtection="1">
      <alignment vertical="center"/>
      <protection locked="0"/>
    </xf>
    <xf numFmtId="9" fontId="4" fillId="3" borderId="0" xfId="1251" applyFont="1" applyFill="1" applyBorder="1" applyAlignment="1" applyProtection="1">
      <alignment vertical="center" wrapText="1"/>
      <protection locked="0"/>
    </xf>
    <xf numFmtId="9" fontId="4" fillId="2" borderId="2" xfId="1251" applyFont="1" applyFill="1" applyBorder="1" applyAlignment="1" applyProtection="1">
      <alignment horizontal="right" vertical="center" wrapText="1"/>
      <protection locked="0"/>
    </xf>
    <xf numFmtId="9" fontId="4" fillId="2" borderId="3" xfId="1251" applyFont="1" applyFill="1" applyBorder="1" applyAlignment="1" applyProtection="1">
      <alignment horizontal="right" vertical="center" wrapText="1"/>
      <protection locked="0"/>
    </xf>
    <xf numFmtId="9" fontId="4" fillId="3" borderId="0" xfId="1251" applyFont="1" applyFill="1" applyBorder="1" applyAlignment="1" applyProtection="1">
      <alignment horizontal="right" vertical="center" wrapText="1"/>
      <protection locked="0"/>
    </xf>
    <xf numFmtId="166" fontId="18" fillId="2" borderId="3" xfId="1246" applyNumberFormat="1" applyFont="1" applyFill="1" applyBorder="1" applyAlignment="1" applyProtection="1">
      <alignment horizontal="right" vertical="center" wrapText="1"/>
      <protection locked="0"/>
    </xf>
    <xf numFmtId="166" fontId="4" fillId="0" borderId="21" xfId="1227" applyNumberFormat="1" applyFont="1" applyFill="1" applyBorder="1" applyAlignment="1" applyProtection="1">
      <alignment horizontal="center" vertical="center" wrapText="1"/>
      <protection locked="0"/>
    </xf>
    <xf numFmtId="166" fontId="4" fillId="0" borderId="21" xfId="1228" applyNumberFormat="1" applyFont="1" applyFill="1" applyBorder="1" applyAlignment="1" applyProtection="1">
      <alignment horizontal="center" vertical="center" wrapText="1"/>
      <protection locked="0"/>
    </xf>
    <xf numFmtId="49" fontId="7" fillId="4" borderId="21" xfId="1246" applyNumberFormat="1" applyFont="1" applyFill="1" applyBorder="1" applyAlignment="1" applyProtection="1">
      <alignment horizontal="center" vertical="center" wrapText="1"/>
      <protection/>
    </xf>
    <xf numFmtId="49" fontId="5" fillId="4" borderId="21" xfId="1246" applyNumberFormat="1" applyFont="1" applyFill="1" applyBorder="1" applyAlignment="1" applyProtection="1">
      <alignment horizontal="center" vertical="center" wrapText="1"/>
      <protection/>
    </xf>
    <xf numFmtId="0" fontId="4" fillId="2" borderId="3" xfId="1246" applyFont="1" applyFill="1" applyBorder="1" applyAlignment="1" applyProtection="1">
      <alignment vertical="center"/>
      <protection/>
    </xf>
    <xf numFmtId="164" fontId="7" fillId="4" borderId="17" xfId="1227" applyFont="1" applyFill="1" applyBorder="1" applyAlignment="1" applyProtection="1">
      <alignment horizontal="center" vertical="center" wrapText="1"/>
      <protection/>
    </xf>
    <xf numFmtId="164" fontId="7" fillId="4" borderId="18" xfId="1227" applyFont="1" applyFill="1" applyBorder="1" applyAlignment="1" applyProtection="1">
      <alignment horizontal="center" vertical="center" wrapText="1"/>
      <protection/>
    </xf>
    <xf numFmtId="0" fontId="25" fillId="0" borderId="21" xfId="1333" applyNumberFormat="1" applyFont="1" applyFill="1" applyBorder="1" applyAlignment="1" applyProtection="1">
      <alignment vertical="center" wrapText="1"/>
      <protection/>
    </xf>
    <xf numFmtId="0" fontId="26" fillId="0" borderId="0" xfId="1333" applyFont="1" applyBorder="1" applyAlignment="1" applyProtection="1">
      <alignment vertical="center"/>
      <protection/>
    </xf>
    <xf numFmtId="0" fontId="26" fillId="0" borderId="17" xfId="1333" applyFont="1" applyBorder="1" applyAlignment="1" applyProtection="1">
      <alignment vertical="center"/>
      <protection/>
    </xf>
    <xf numFmtId="0" fontId="26" fillId="0" borderId="18" xfId="1333" applyFont="1" applyBorder="1" applyAlignment="1" applyProtection="1">
      <alignment vertical="center"/>
      <protection/>
    </xf>
    <xf numFmtId="0" fontId="26" fillId="0" borderId="0" xfId="1333" applyFont="1" applyAlignment="1" applyProtection="1">
      <alignment vertical="center"/>
      <protection/>
    </xf>
    <xf numFmtId="0" fontId="34" fillId="0" borderId="21" xfId="512" applyNumberFormat="1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38" fillId="0" borderId="21" xfId="0" applyFont="1" applyFill="1" applyBorder="1" applyAlignment="1" applyProtection="1">
      <alignment vertical="center" wrapText="1"/>
      <protection/>
    </xf>
    <xf numFmtId="0" fontId="38" fillId="0" borderId="21" xfId="0" applyFont="1" applyFill="1" applyBorder="1" applyAlignment="1" applyProtection="1">
      <alignment horizontal="center" vertical="center"/>
      <protection/>
    </xf>
    <xf numFmtId="0" fontId="42" fillId="0" borderId="21" xfId="0" applyFont="1" applyFill="1" applyBorder="1" applyAlignment="1" applyProtection="1">
      <alignment vertical="center"/>
      <protection/>
    </xf>
    <xf numFmtId="0" fontId="38" fillId="0" borderId="21" xfId="0" applyFont="1" applyFill="1" applyBorder="1" applyAlignment="1" applyProtection="1">
      <alignment horizontal="left" vertical="center" wrapText="1"/>
      <protection/>
    </xf>
    <xf numFmtId="0" fontId="42" fillId="0" borderId="21" xfId="0" applyFont="1" applyFill="1" applyBorder="1" applyAlignment="1" applyProtection="1">
      <alignment horizontal="center" vertical="center"/>
      <protection/>
    </xf>
    <xf numFmtId="0" fontId="35" fillId="0" borderId="21" xfId="0" applyFont="1" applyFill="1" applyBorder="1" applyAlignment="1" applyProtection="1">
      <alignment horizontal="left" vertical="center" wrapText="1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8" fillId="0" borderId="21" xfId="512" applyNumberFormat="1" applyFont="1" applyFill="1" applyBorder="1" applyAlignment="1" applyProtection="1">
      <alignment horizontal="center" vertical="center" wrapText="1"/>
      <protection/>
    </xf>
    <xf numFmtId="0" fontId="38" fillId="0" borderId="21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Protection="1">
      <protection/>
    </xf>
    <xf numFmtId="43" fontId="0" fillId="0" borderId="0" xfId="1332" applyFont="1" applyProtection="1">
      <protection/>
    </xf>
    <xf numFmtId="0" fontId="6" fillId="2" borderId="1" xfId="1246" applyFont="1" applyFill="1" applyBorder="1" applyAlignment="1" applyProtection="1">
      <alignment vertical="center" wrapText="1"/>
      <protection/>
    </xf>
    <xf numFmtId="0" fontId="6" fillId="3" borderId="0" xfId="1246" applyFont="1" applyFill="1" applyBorder="1" applyAlignment="1" applyProtection="1">
      <alignment vertical="center"/>
      <protection/>
    </xf>
    <xf numFmtId="0" fontId="6" fillId="3" borderId="0" xfId="1246" applyFont="1" applyFill="1" applyBorder="1" applyAlignment="1" applyProtection="1">
      <alignment vertical="center" wrapText="1"/>
      <protection/>
    </xf>
    <xf numFmtId="0" fontId="6" fillId="2" borderId="2" xfId="1246" applyFont="1" applyFill="1" applyBorder="1" applyAlignment="1" applyProtection="1">
      <alignment horizontal="right" vertical="center" wrapText="1"/>
      <protection/>
    </xf>
    <xf numFmtId="0" fontId="4" fillId="2" borderId="3" xfId="1246" applyFont="1" applyFill="1" applyBorder="1" applyAlignment="1" applyProtection="1">
      <alignment horizontal="right" vertical="center" wrapText="1"/>
      <protection/>
    </xf>
    <xf numFmtId="0" fontId="6" fillId="3" borderId="0" xfId="1246" applyFont="1" applyFill="1" applyBorder="1" applyAlignment="1" applyProtection="1">
      <alignment horizontal="right" vertical="center" wrapText="1"/>
      <protection/>
    </xf>
    <xf numFmtId="0" fontId="6" fillId="2" borderId="3" xfId="1246" applyFont="1" applyFill="1" applyBorder="1" applyAlignment="1" applyProtection="1">
      <alignment horizontal="right" vertical="center" wrapText="1"/>
      <protection/>
    </xf>
    <xf numFmtId="166" fontId="4" fillId="2" borderId="21" xfId="1228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 applyProtection="1">
      <alignment wrapText="1"/>
      <protection locked="0"/>
    </xf>
    <xf numFmtId="49" fontId="17" fillId="4" borderId="17" xfId="1246" applyNumberFormat="1" applyFont="1" applyFill="1" applyBorder="1" applyAlignment="1" applyProtection="1">
      <alignment horizontal="center" vertical="center" wrapText="1"/>
      <protection/>
    </xf>
    <xf numFmtId="43" fontId="7" fillId="4" borderId="18" xfId="1332" applyFont="1" applyFill="1" applyBorder="1" applyAlignment="1" applyProtection="1">
      <alignment horizontal="center" vertical="center" wrapText="1"/>
      <protection/>
    </xf>
    <xf numFmtId="0" fontId="4" fillId="2" borderId="0" xfId="1246" applyFont="1" applyFill="1" applyBorder="1" applyAlignment="1" applyProtection="1">
      <alignment vertical="center"/>
      <protection/>
    </xf>
    <xf numFmtId="0" fontId="6" fillId="0" borderId="17" xfId="1246" applyFont="1" applyFill="1" applyBorder="1" applyAlignment="1" applyProtection="1">
      <alignment horizontal="center" vertical="center" wrapText="1"/>
      <protection/>
    </xf>
    <xf numFmtId="0" fontId="8" fillId="2" borderId="21" xfId="512" applyNumberFormat="1" applyFont="1" applyFill="1" applyBorder="1" applyAlignment="1" applyProtection="1">
      <alignment horizontal="center" vertical="center" wrapText="1"/>
      <protection/>
    </xf>
    <xf numFmtId="0" fontId="31" fillId="2" borderId="21" xfId="0" applyFont="1" applyFill="1" applyBorder="1" applyAlignment="1" applyProtection="1">
      <alignment horizontal="center" vertical="center" wrapText="1"/>
      <protection/>
    </xf>
    <xf numFmtId="43" fontId="6" fillId="2" borderId="0" xfId="1332" applyFont="1" applyFill="1" applyBorder="1" applyAlignment="1" applyProtection="1">
      <alignment vertical="center" wrapText="1"/>
      <protection/>
    </xf>
    <xf numFmtId="164" fontId="4" fillId="0" borderId="17" xfId="1227" applyFont="1" applyFill="1" applyBorder="1" applyAlignment="1" applyProtection="1">
      <alignment horizontal="center" vertical="center" wrapText="1"/>
      <protection/>
    </xf>
    <xf numFmtId="164" fontId="4" fillId="0" borderId="18" xfId="1227" applyFont="1" applyFill="1" applyBorder="1" applyAlignment="1" applyProtection="1">
      <alignment horizontal="center" vertical="center" wrapText="1"/>
      <protection/>
    </xf>
    <xf numFmtId="0" fontId="6" fillId="2" borderId="0" xfId="1246" applyFont="1" applyFill="1" applyAlignment="1" applyProtection="1">
      <alignment vertical="center" wrapText="1"/>
      <protection/>
    </xf>
    <xf numFmtId="0" fontId="33" fillId="2" borderId="21" xfId="0" applyFont="1" applyFill="1" applyBorder="1" applyAlignment="1" applyProtection="1">
      <alignment horizontal="center" vertical="center" wrapText="1"/>
      <protection/>
    </xf>
    <xf numFmtId="0" fontId="46" fillId="0" borderId="21" xfId="0" applyFont="1" applyFill="1" applyBorder="1" applyAlignment="1" applyProtection="1">
      <alignment vertical="center"/>
      <protection/>
    </xf>
    <xf numFmtId="0" fontId="46" fillId="0" borderId="21" xfId="0" applyFont="1" applyFill="1" applyBorder="1" applyAlignment="1" applyProtection="1">
      <alignment vertical="center" wrapText="1"/>
      <protection/>
    </xf>
    <xf numFmtId="0" fontId="31" fillId="0" borderId="21" xfId="512" applyNumberFormat="1" applyFont="1" applyFill="1" applyBorder="1" applyAlignment="1" applyProtection="1">
      <alignment horizontal="left" vertical="center" wrapText="1"/>
      <protection/>
    </xf>
    <xf numFmtId="0" fontId="6" fillId="0" borderId="22" xfId="1246" applyFont="1" applyFill="1" applyBorder="1" applyAlignment="1" applyProtection="1">
      <alignment horizontal="center" vertical="center" wrapText="1"/>
      <protection/>
    </xf>
    <xf numFmtId="0" fontId="31" fillId="0" borderId="16" xfId="512" applyNumberFormat="1" applyFont="1" applyFill="1" applyBorder="1" applyAlignment="1" applyProtection="1">
      <alignment horizontal="left" vertical="center" wrapText="1"/>
      <protection/>
    </xf>
    <xf numFmtId="0" fontId="33" fillId="2" borderId="16" xfId="0" applyFont="1" applyFill="1" applyBorder="1" applyAlignment="1" applyProtection="1">
      <alignment horizontal="center" vertical="center" wrapText="1"/>
      <protection/>
    </xf>
    <xf numFmtId="166" fontId="4" fillId="0" borderId="16" xfId="1227" applyNumberFormat="1" applyFont="1" applyFill="1" applyBorder="1" applyAlignment="1" applyProtection="1">
      <alignment horizontal="center" vertical="center" wrapText="1"/>
      <protection locked="0"/>
    </xf>
    <xf numFmtId="43" fontId="25" fillId="0" borderId="18" xfId="1332" applyFont="1" applyFill="1" applyBorder="1" applyAlignment="1" applyProtection="1">
      <alignment vertical="center" wrapText="1"/>
      <protection/>
    </xf>
    <xf numFmtId="0" fontId="31" fillId="0" borderId="21" xfId="512" applyNumberFormat="1" applyFont="1" applyFill="1" applyBorder="1" applyAlignment="1" applyProtection="1">
      <alignment horizontal="left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33" fillId="0" borderId="21" xfId="512" applyNumberFormat="1" applyFont="1" applyFill="1" applyBorder="1" applyAlignment="1" applyProtection="1">
      <alignment horizontal="left" vertical="center" wrapText="1"/>
      <protection/>
    </xf>
    <xf numFmtId="0" fontId="33" fillId="0" borderId="16" xfId="512" applyNumberFormat="1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43" fontId="7" fillId="4" borderId="18" xfId="1370" applyFont="1" applyFill="1" applyBorder="1" applyAlignment="1" applyProtection="1">
      <alignment horizontal="center" vertical="center" wrapText="1"/>
      <protection/>
    </xf>
    <xf numFmtId="0" fontId="25" fillId="0" borderId="17" xfId="1371" applyNumberFormat="1" applyFont="1" applyFill="1" applyBorder="1" applyAlignment="1" applyProtection="1">
      <alignment vertical="center" wrapText="1"/>
      <protection/>
    </xf>
    <xf numFmtId="0" fontId="34" fillId="0" borderId="21" xfId="1379" applyFont="1" applyBorder="1" applyAlignment="1" applyProtection="1">
      <alignment horizontal="left"/>
      <protection/>
    </xf>
    <xf numFmtId="0" fontId="30" fillId="0" borderId="21" xfId="1379" applyFont="1" applyBorder="1" applyAlignment="1" applyProtection="1">
      <alignment vertical="center"/>
      <protection/>
    </xf>
    <xf numFmtId="0" fontId="72" fillId="0" borderId="21" xfId="1379" applyFont="1" applyBorder="1" applyAlignment="1" applyProtection="1">
      <alignment vertical="center"/>
      <protection/>
    </xf>
    <xf numFmtId="0" fontId="6" fillId="0" borderId="21" xfId="1371" applyNumberFormat="1" applyFont="1" applyFill="1" applyBorder="1" applyAlignment="1" applyProtection="1">
      <alignment vertical="center" wrapText="1"/>
      <protection/>
    </xf>
    <xf numFmtId="0" fontId="25" fillId="0" borderId="21" xfId="1371" applyNumberFormat="1" applyFont="1" applyFill="1" applyBorder="1" applyAlignment="1" applyProtection="1">
      <alignment vertical="center" wrapText="1"/>
      <protection/>
    </xf>
    <xf numFmtId="43" fontId="25" fillId="0" borderId="18" xfId="1370" applyFont="1" applyFill="1" applyBorder="1" applyAlignment="1" applyProtection="1">
      <alignment vertical="center" wrapText="1"/>
      <protection/>
    </xf>
    <xf numFmtId="0" fontId="26" fillId="0" borderId="0" xfId="1371" applyFont="1" applyBorder="1" applyAlignment="1" applyProtection="1">
      <alignment vertical="center"/>
      <protection/>
    </xf>
    <xf numFmtId="164" fontId="26" fillId="0" borderId="17" xfId="1371" applyNumberFormat="1" applyFont="1" applyBorder="1" applyAlignment="1" applyProtection="1">
      <alignment vertical="center"/>
      <protection/>
    </xf>
    <xf numFmtId="164" fontId="26" fillId="0" borderId="18" xfId="1371" applyNumberFormat="1" applyFont="1" applyBorder="1" applyAlignment="1" applyProtection="1">
      <alignment vertical="center"/>
      <protection/>
    </xf>
    <xf numFmtId="0" fontId="29" fillId="0" borderId="21" xfId="1379" applyFont="1" applyFill="1" applyBorder="1" applyAlignment="1" applyProtection="1">
      <alignment wrapText="1"/>
      <protection/>
    </xf>
    <xf numFmtId="0" fontId="28" fillId="0" borderId="21" xfId="1371" applyFont="1" applyFill="1" applyBorder="1" applyAlignment="1" applyProtection="1">
      <alignment horizontal="center" vertical="center" wrapText="1"/>
      <protection/>
    </xf>
    <xf numFmtId="0" fontId="36" fillId="0" borderId="21" xfId="1379" applyFont="1" applyBorder="1" applyAlignment="1" applyProtection="1">
      <alignment/>
      <protection/>
    </xf>
    <xf numFmtId="0" fontId="36" fillId="0" borderId="21" xfId="1379" applyFont="1" applyBorder="1" applyAlignment="1" applyProtection="1">
      <alignment horizontal="left"/>
      <protection/>
    </xf>
    <xf numFmtId="0" fontId="37" fillId="0" borderId="21" xfId="1379" applyFont="1" applyFill="1" applyBorder="1" applyAlignment="1" applyProtection="1">
      <alignment wrapText="1"/>
      <protection/>
    </xf>
    <xf numFmtId="0" fontId="29" fillId="0" borderId="16" xfId="1379" applyFont="1" applyFill="1" applyBorder="1" applyAlignment="1" applyProtection="1">
      <alignment wrapText="1"/>
      <protection/>
    </xf>
    <xf numFmtId="0" fontId="28" fillId="0" borderId="16" xfId="1371" applyFont="1" applyFill="1" applyBorder="1" applyAlignment="1" applyProtection="1">
      <alignment horizontal="center" vertical="center" wrapText="1"/>
      <protection/>
    </xf>
    <xf numFmtId="43" fontId="0" fillId="0" borderId="0" xfId="1370" applyFont="1" applyProtection="1">
      <protection/>
    </xf>
    <xf numFmtId="0" fontId="12" fillId="2" borderId="0" xfId="1246" applyFont="1" applyFill="1" applyAlignment="1" applyProtection="1">
      <alignment vertical="center" wrapText="1"/>
      <protection/>
    </xf>
    <xf numFmtId="0" fontId="15" fillId="0" borderId="0" xfId="1246" applyFont="1" applyFill="1" applyBorder="1" applyAlignment="1" applyProtection="1">
      <alignment horizontal="center" vertical="center" wrapText="1"/>
      <protection/>
    </xf>
    <xf numFmtId="0" fontId="11" fillId="2" borderId="0" xfId="1246" applyFont="1" applyFill="1" applyAlignment="1" applyProtection="1">
      <alignment vertical="center"/>
      <protection/>
    </xf>
    <xf numFmtId="0" fontId="0" fillId="0" borderId="0" xfId="1246" applyAlignment="1" applyProtection="1">
      <alignment vertical="center"/>
      <protection/>
    </xf>
    <xf numFmtId="0" fontId="0" fillId="0" borderId="0" xfId="1246" applyFont="1" applyProtection="1">
      <alignment/>
      <protection/>
    </xf>
    <xf numFmtId="49" fontId="64" fillId="4" borderId="21" xfId="1246" applyNumberFormat="1" applyFont="1" applyFill="1" applyBorder="1" applyAlignment="1" applyProtection="1">
      <alignment horizontal="center" vertical="center" wrapText="1"/>
      <protection/>
    </xf>
    <xf numFmtId="0" fontId="65" fillId="0" borderId="21" xfId="1379" applyFont="1" applyFill="1" applyBorder="1" applyAlignment="1" applyProtection="1">
      <alignment horizontal="center" vertical="center" wrapText="1"/>
      <protection/>
    </xf>
    <xf numFmtId="1" fontId="26" fillId="0" borderId="21" xfId="1379" applyNumberFormat="1" applyFont="1" applyFill="1" applyBorder="1" applyAlignment="1" applyProtection="1">
      <alignment horizontal="center" vertical="center"/>
      <protection/>
    </xf>
    <xf numFmtId="43" fontId="6" fillId="2" borderId="0" xfId="1370" applyFont="1" applyFill="1" applyBorder="1" applyAlignment="1" applyProtection="1">
      <alignment vertical="center" wrapText="1"/>
      <protection/>
    </xf>
    <xf numFmtId="164" fontId="4" fillId="2" borderId="17" xfId="1227" applyNumberFormat="1" applyFont="1" applyFill="1" applyBorder="1" applyAlignment="1" applyProtection="1">
      <alignment horizontal="center" vertical="center" wrapText="1"/>
      <protection/>
    </xf>
    <xf numFmtId="164" fontId="4" fillId="2" borderId="18" xfId="1227" applyNumberFormat="1" applyFont="1" applyFill="1" applyBorder="1" applyAlignment="1" applyProtection="1">
      <alignment horizontal="center" vertical="center" wrapText="1"/>
      <protection/>
    </xf>
    <xf numFmtId="0" fontId="66" fillId="0" borderId="21" xfId="1379" applyFont="1" applyFill="1" applyBorder="1" applyAlignment="1" applyProtection="1">
      <alignment wrapText="1"/>
      <protection/>
    </xf>
    <xf numFmtId="0" fontId="35" fillId="0" borderId="21" xfId="137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62" fillId="0" borderId="21" xfId="0" applyFont="1" applyBorder="1" applyAlignment="1" applyProtection="1">
      <alignment horizontal="center" vertical="center" wrapText="1"/>
      <protection/>
    </xf>
    <xf numFmtId="0" fontId="27" fillId="0" borderId="21" xfId="1379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62" fillId="0" borderId="2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67" fillId="0" borderId="21" xfId="0" applyFont="1" applyBorder="1" applyAlignment="1" applyProtection="1">
      <alignment vertical="center" wrapText="1"/>
      <protection/>
    </xf>
    <xf numFmtId="0" fontId="67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35" fillId="0" borderId="16" xfId="1371" applyFont="1" applyFill="1" applyBorder="1" applyAlignment="1" applyProtection="1">
      <alignment horizontal="center" vertical="center" wrapText="1"/>
      <protection/>
    </xf>
    <xf numFmtId="43" fontId="4" fillId="2" borderId="21" xfId="20" applyFont="1" applyFill="1" applyBorder="1" applyAlignment="1" applyProtection="1">
      <alignment horizontal="center" vertical="center" wrapText="1"/>
      <protection locked="0"/>
    </xf>
    <xf numFmtId="43" fontId="69" fillId="0" borderId="21" xfId="20" applyFont="1" applyFill="1" applyBorder="1" applyAlignment="1" applyProtection="1">
      <alignment horizontal="center" vertical="center"/>
      <protection locked="0"/>
    </xf>
    <xf numFmtId="43" fontId="4" fillId="2" borderId="16" xfId="20" applyFont="1" applyFill="1" applyBorder="1" applyAlignment="1" applyProtection="1">
      <alignment horizontal="center" vertical="center" wrapText="1"/>
      <protection locked="0"/>
    </xf>
    <xf numFmtId="43" fontId="69" fillId="0" borderId="16" xfId="20" applyFont="1" applyFill="1" applyBorder="1" applyAlignment="1" applyProtection="1">
      <alignment horizontal="center" vertical="center"/>
      <protection locked="0"/>
    </xf>
    <xf numFmtId="0" fontId="42" fillId="0" borderId="21" xfId="0" applyFont="1" applyFill="1" applyBorder="1" applyAlignment="1" applyProtection="1">
      <alignment vertical="center"/>
      <protection locked="0"/>
    </xf>
    <xf numFmtId="0" fontId="72" fillId="0" borderId="21" xfId="1379" applyFont="1" applyBorder="1" applyAlignment="1" applyProtection="1">
      <alignment vertical="center"/>
      <protection locked="0"/>
    </xf>
    <xf numFmtId="43" fontId="69" fillId="0" borderId="21" xfId="20" applyFont="1" applyFill="1" applyBorder="1" applyAlignment="1" applyProtection="1">
      <alignment horizontal="center"/>
      <protection locked="0"/>
    </xf>
    <xf numFmtId="43" fontId="6" fillId="0" borderId="21" xfId="20" applyFont="1" applyFill="1" applyBorder="1" applyAlignment="1" applyProtection="1">
      <alignment vertical="center" wrapText="1"/>
      <protection locked="0"/>
    </xf>
    <xf numFmtId="43" fontId="69" fillId="0" borderId="21" xfId="20" applyFont="1" applyFill="1" applyBorder="1" applyAlignment="1" applyProtection="1">
      <alignment horizontal="center" vertical="center"/>
      <protection locked="0"/>
    </xf>
    <xf numFmtId="43" fontId="69" fillId="0" borderId="16" xfId="20" applyFont="1" applyFill="1" applyBorder="1" applyAlignment="1" applyProtection="1">
      <alignment horizontal="center" vertical="center"/>
      <protection locked="0"/>
    </xf>
    <xf numFmtId="43" fontId="69" fillId="0" borderId="16" xfId="20" applyFont="1" applyFill="1" applyBorder="1" applyAlignment="1" applyProtection="1">
      <alignment horizontal="center"/>
      <protection locked="0"/>
    </xf>
    <xf numFmtId="43" fontId="71" fillId="6" borderId="21" xfId="20" applyFont="1" applyFill="1" applyBorder="1" applyAlignment="1">
      <alignment vertical="center"/>
    </xf>
    <xf numFmtId="0" fontId="71" fillId="6" borderId="21" xfId="0" applyFont="1" applyFill="1" applyBorder="1" applyAlignment="1">
      <alignment vertical="center"/>
    </xf>
    <xf numFmtId="171" fontId="71" fillId="6" borderId="21" xfId="0" applyNumberFormat="1" applyFont="1" applyFill="1" applyBorder="1" applyAlignment="1">
      <alignment vertical="center"/>
    </xf>
    <xf numFmtId="43" fontId="6" fillId="0" borderId="18" xfId="1332" applyFont="1" applyFill="1" applyBorder="1" applyAlignment="1" applyProtection="1">
      <alignment vertical="center" wrapText="1"/>
      <protection/>
    </xf>
    <xf numFmtId="166" fontId="6" fillId="0" borderId="18" xfId="1228" applyNumberFormat="1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Protection="1"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166" fontId="6" fillId="0" borderId="16" xfId="1228" applyNumberFormat="1" applyFont="1" applyFill="1" applyBorder="1" applyAlignment="1" applyProtection="1">
      <alignment horizontal="center" vertical="center" wrapText="1"/>
      <protection/>
    </xf>
    <xf numFmtId="166" fontId="4" fillId="0" borderId="16" xfId="1228" applyNumberFormat="1" applyFont="1" applyFill="1" applyBorder="1" applyAlignment="1" applyProtection="1">
      <alignment horizontal="center" vertical="center" wrapText="1"/>
      <protection locked="0"/>
    </xf>
    <xf numFmtId="166" fontId="6" fillId="0" borderId="16" xfId="1228" applyNumberFormat="1" applyFont="1" applyFill="1" applyBorder="1" applyAlignment="1" applyProtection="1">
      <alignment vertical="center" wrapText="1"/>
      <protection/>
    </xf>
    <xf numFmtId="166" fontId="6" fillId="0" borderId="19" xfId="1228" applyNumberFormat="1" applyFont="1" applyFill="1" applyBorder="1" applyAlignment="1" applyProtection="1">
      <alignment vertical="center" wrapText="1"/>
      <protection/>
    </xf>
    <xf numFmtId="166" fontId="4" fillId="2" borderId="26" xfId="1227" applyNumberFormat="1" applyFont="1" applyFill="1" applyBorder="1" applyAlignment="1" applyProtection="1">
      <alignment horizontal="center" vertical="center" wrapText="1"/>
      <protection locked="0"/>
    </xf>
    <xf numFmtId="166" fontId="4" fillId="2" borderId="27" xfId="1227" applyNumberFormat="1" applyFont="1" applyFill="1" applyBorder="1" applyAlignment="1" applyProtection="1">
      <alignment horizontal="center" vertical="center" wrapText="1"/>
      <protection locked="0"/>
    </xf>
    <xf numFmtId="166" fontId="6" fillId="2" borderId="12" xfId="1227" applyNumberFormat="1" applyFont="1" applyFill="1" applyBorder="1" applyAlignment="1" applyProtection="1">
      <alignment horizontal="right" vertical="center" wrapText="1"/>
      <protection locked="0"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2" fontId="63" fillId="2" borderId="28" xfId="1246" applyNumberFormat="1" applyFont="1" applyFill="1" applyBorder="1" applyAlignment="1" applyProtection="1">
      <alignment horizontal="center" vertical="center" wrapText="1"/>
      <protection/>
    </xf>
    <xf numFmtId="2" fontId="63" fillId="2" borderId="18" xfId="1246" applyNumberFormat="1" applyFont="1" applyFill="1" applyBorder="1" applyAlignment="1" applyProtection="1">
      <alignment horizontal="center" vertical="center" wrapText="1"/>
      <protection/>
    </xf>
    <xf numFmtId="0" fontId="4" fillId="2" borderId="0" xfId="1246" applyFont="1" applyFill="1" applyBorder="1" applyAlignment="1" applyProtection="1">
      <alignment horizontal="left" vertical="center" wrapText="1"/>
      <protection/>
    </xf>
    <xf numFmtId="1" fontId="6" fillId="2" borderId="29" xfId="1246" applyNumberFormat="1" applyFont="1" applyFill="1" applyBorder="1" applyAlignment="1" applyProtection="1">
      <alignment horizontal="center" vertical="center" wrapText="1"/>
      <protection/>
    </xf>
    <xf numFmtId="1" fontId="6" fillId="2" borderId="17" xfId="1246" applyNumberFormat="1" applyFont="1" applyFill="1" applyBorder="1" applyAlignment="1" applyProtection="1">
      <alignment horizontal="center" vertical="center" wrapText="1"/>
      <protection/>
    </xf>
    <xf numFmtId="2" fontId="63" fillId="2" borderId="30" xfId="1246" applyNumberFormat="1" applyFont="1" applyFill="1" applyBorder="1" applyAlignment="1" applyProtection="1">
      <alignment horizontal="center" vertical="center" wrapText="1"/>
      <protection/>
    </xf>
    <xf numFmtId="2" fontId="63" fillId="2" borderId="21" xfId="1246" applyNumberFormat="1" applyFont="1" applyFill="1" applyBorder="1" applyAlignment="1" applyProtection="1">
      <alignment horizontal="center" vertical="center" wrapText="1"/>
      <protection/>
    </xf>
    <xf numFmtId="0" fontId="4" fillId="2" borderId="0" xfId="1246" applyFont="1" applyFill="1" applyAlignment="1" applyProtection="1">
      <alignment horizontal="left" vertical="center" wrapText="1"/>
      <protection/>
    </xf>
    <xf numFmtId="0" fontId="4" fillId="2" borderId="0" xfId="1246" applyFont="1" applyFill="1" applyAlignment="1" applyProtection="1">
      <alignment horizontal="left" vertical="center" wrapText="1"/>
      <protection/>
    </xf>
    <xf numFmtId="0" fontId="4" fillId="2" borderId="0" xfId="1246" applyFont="1" applyFill="1" applyAlignment="1" applyProtection="1">
      <alignment horizontal="left" vertical="center" wrapText="1"/>
      <protection locked="0"/>
    </xf>
    <xf numFmtId="0" fontId="15" fillId="0" borderId="0" xfId="1246" applyFont="1" applyFill="1" applyBorder="1" applyAlignment="1" applyProtection="1">
      <alignment horizontal="center" vertical="center" wrapText="1"/>
      <protection locked="0"/>
    </xf>
    <xf numFmtId="0" fontId="11" fillId="2" borderId="0" xfId="1246" applyFont="1" applyFill="1" applyAlignment="1" applyProtection="1">
      <alignment horizontal="left" vertical="center"/>
      <protection locked="0"/>
    </xf>
    <xf numFmtId="0" fontId="0" fillId="0" borderId="0" xfId="1246" applyAlignment="1" applyProtection="1">
      <alignment vertical="center"/>
      <protection locked="0"/>
    </xf>
    <xf numFmtId="0" fontId="6" fillId="2" borderId="11" xfId="1246" applyFont="1" applyFill="1" applyBorder="1" applyAlignment="1" applyProtection="1">
      <alignment horizontal="center" vertical="center" wrapText="1"/>
      <protection locked="0"/>
    </xf>
    <xf numFmtId="0" fontId="6" fillId="2" borderId="3" xfId="1246" applyFont="1" applyFill="1" applyBorder="1" applyAlignment="1" applyProtection="1">
      <alignment horizontal="center" vertical="center" wrapText="1"/>
      <protection locked="0"/>
    </xf>
    <xf numFmtId="0" fontId="6" fillId="2" borderId="12" xfId="1246" applyFont="1" applyFill="1" applyBorder="1" applyAlignment="1" applyProtection="1">
      <alignment horizontal="center" vertical="center" wrapText="1"/>
      <protection locked="0"/>
    </xf>
    <xf numFmtId="0" fontId="4" fillId="2" borderId="0" xfId="1246" applyFont="1" applyFill="1" applyAlignment="1" applyProtection="1">
      <alignment horizontal="left" vertical="center" wrapText="1"/>
      <protection locked="0"/>
    </xf>
    <xf numFmtId="0" fontId="4" fillId="2" borderId="0" xfId="1246" applyFont="1" applyFill="1" applyBorder="1" applyAlignment="1" applyProtection="1">
      <alignment horizontal="left" vertical="center" wrapText="1"/>
      <protection locked="0"/>
    </xf>
    <xf numFmtId="1" fontId="6" fillId="2" borderId="22" xfId="1246" applyNumberFormat="1" applyFont="1" applyFill="1" applyBorder="1" applyAlignment="1" applyProtection="1">
      <alignment horizontal="center" vertical="center" wrapText="1"/>
      <protection/>
    </xf>
    <xf numFmtId="2" fontId="63" fillId="2" borderId="16" xfId="1246" applyNumberFormat="1" applyFont="1" applyFill="1" applyBorder="1" applyAlignment="1" applyProtection="1">
      <alignment horizontal="center" vertical="center" wrapText="1"/>
      <protection/>
    </xf>
    <xf numFmtId="2" fontId="4" fillId="2" borderId="30" xfId="1246" applyNumberFormat="1" applyFont="1" applyFill="1" applyBorder="1" applyAlignment="1" applyProtection="1">
      <alignment horizontal="center" vertical="center" wrapText="1"/>
      <protection/>
    </xf>
    <xf numFmtId="2" fontId="4" fillId="2" borderId="16" xfId="1246" applyNumberFormat="1" applyFont="1" applyFill="1" applyBorder="1" applyAlignment="1" applyProtection="1">
      <alignment horizontal="center" vertical="center" wrapText="1"/>
      <protection/>
    </xf>
    <xf numFmtId="0" fontId="6" fillId="2" borderId="30" xfId="1246" applyFont="1" applyFill="1" applyBorder="1" applyAlignment="1" applyProtection="1">
      <alignment horizontal="center" vertical="center" wrapText="1"/>
      <protection/>
    </xf>
    <xf numFmtId="164" fontId="6" fillId="2" borderId="28" xfId="1227" applyFont="1" applyFill="1" applyBorder="1" applyAlignment="1" applyProtection="1">
      <alignment horizontal="center" vertical="center" wrapText="1"/>
      <protection/>
    </xf>
    <xf numFmtId="164" fontId="6" fillId="2" borderId="18" xfId="1227" applyFont="1" applyFill="1" applyBorder="1" applyAlignment="1" applyProtection="1">
      <alignment horizontal="center" vertical="center" wrapText="1"/>
      <protection/>
    </xf>
    <xf numFmtId="43" fontId="6" fillId="2" borderId="30" xfId="1228" applyFont="1" applyFill="1" applyBorder="1" applyAlignment="1" applyProtection="1">
      <alignment horizontal="center" vertical="center" wrapText="1"/>
      <protection/>
    </xf>
    <xf numFmtId="43" fontId="6" fillId="2" borderId="16" xfId="1228" applyFont="1" applyFill="1" applyBorder="1" applyAlignment="1" applyProtection="1">
      <alignment horizontal="center" vertical="center" wrapText="1"/>
      <protection/>
    </xf>
    <xf numFmtId="43" fontId="6" fillId="2" borderId="28" xfId="1370" applyFont="1" applyFill="1" applyBorder="1" applyAlignment="1" applyProtection="1">
      <alignment horizontal="center" vertical="center" wrapText="1"/>
      <protection/>
    </xf>
    <xf numFmtId="43" fontId="6" fillId="2" borderId="19" xfId="1370" applyFont="1" applyFill="1" applyBorder="1" applyAlignment="1" applyProtection="1">
      <alignment horizontal="center" vertical="center" wrapText="1"/>
      <protection/>
    </xf>
    <xf numFmtId="164" fontId="6" fillId="2" borderId="29" xfId="1227" applyFont="1" applyFill="1" applyBorder="1" applyAlignment="1" applyProtection="1">
      <alignment horizontal="center" vertical="center" wrapText="1"/>
      <protection/>
    </xf>
    <xf numFmtId="164" fontId="6" fillId="2" borderId="17" xfId="1227" applyFont="1" applyFill="1" applyBorder="1" applyAlignment="1" applyProtection="1">
      <alignment horizontal="center" vertical="center" wrapText="1"/>
      <protection/>
    </xf>
    <xf numFmtId="2" fontId="4" fillId="2" borderId="21" xfId="1246" applyNumberFormat="1" applyFont="1" applyFill="1" applyBorder="1" applyAlignment="1" applyProtection="1">
      <alignment horizontal="center" vertical="center" wrapText="1"/>
      <protection/>
    </xf>
    <xf numFmtId="0" fontId="25" fillId="0" borderId="17" xfId="1333" applyNumberFormat="1" applyFont="1" applyFill="1" applyBorder="1" applyAlignment="1" applyProtection="1">
      <alignment horizontal="center" vertical="center" wrapText="1"/>
      <protection/>
    </xf>
    <xf numFmtId="0" fontId="25" fillId="0" borderId="21" xfId="1333" applyNumberFormat="1" applyFont="1" applyFill="1" applyBorder="1" applyAlignment="1" applyProtection="1">
      <alignment horizontal="center" vertical="center" wrapText="1"/>
      <protection/>
    </xf>
    <xf numFmtId="43" fontId="6" fillId="2" borderId="21" xfId="1228" applyFont="1" applyFill="1" applyBorder="1" applyAlignment="1" applyProtection="1">
      <alignment horizontal="center" vertical="center" wrapText="1"/>
      <protection/>
    </xf>
    <xf numFmtId="43" fontId="6" fillId="2" borderId="18" xfId="1370" applyFont="1" applyFill="1" applyBorder="1" applyAlignment="1" applyProtection="1">
      <alignment horizontal="center" vertical="center" wrapText="1"/>
      <protection/>
    </xf>
    <xf numFmtId="0" fontId="8" fillId="0" borderId="17" xfId="1333" applyNumberFormat="1" applyFont="1" applyFill="1" applyBorder="1" applyAlignment="1" applyProtection="1">
      <alignment horizontal="center" vertical="center" wrapText="1"/>
      <protection/>
    </xf>
    <xf numFmtId="0" fontId="8" fillId="0" borderId="21" xfId="1333" applyNumberFormat="1" applyFont="1" applyFill="1" applyBorder="1" applyAlignment="1" applyProtection="1">
      <alignment horizontal="center" vertical="center" wrapText="1"/>
      <protection/>
    </xf>
  </cellXfs>
  <cellStyles count="13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  <cellStyle name="Гиперссылка" xfId="79"/>
    <cellStyle name="Открывавшаяся гиперссылка" xfId="80"/>
    <cellStyle name="Гиперссылка" xfId="81"/>
    <cellStyle name="Открывавшаяся гиперссылка" xfId="82"/>
    <cellStyle name="Гиперссылка" xfId="83"/>
    <cellStyle name="Открывавшаяся гиперссылка" xfId="84"/>
    <cellStyle name="Гиперссылка" xfId="85"/>
    <cellStyle name="Открывавшаяся гиперссылка" xfId="86"/>
    <cellStyle name="Гиперссылка" xfId="87"/>
    <cellStyle name="Открывавшаяся гиперссылка" xfId="88"/>
    <cellStyle name="Гиперссылка" xfId="89"/>
    <cellStyle name="Открывавшаяся гиперссылка" xfId="90"/>
    <cellStyle name="Гиперссылка" xfId="91"/>
    <cellStyle name="Открывавшаяся гиперссылка" xfId="92"/>
    <cellStyle name="Гиперссылка" xfId="93"/>
    <cellStyle name="Открывавшаяся гиперссылка" xfId="94"/>
    <cellStyle name="Гиперссылка" xfId="95"/>
    <cellStyle name="Открывавшаяся гиперссылка" xfId="96"/>
    <cellStyle name="Гиперссылка" xfId="97"/>
    <cellStyle name="Открывавшаяся гиперссылка" xfId="98"/>
    <cellStyle name="Гиперссылка" xfId="99"/>
    <cellStyle name="Открывавшаяся гиперссылка" xfId="100"/>
    <cellStyle name="Гиперссылка" xfId="101"/>
    <cellStyle name="Открывавшаяся гиперссылка" xfId="102"/>
    <cellStyle name="Гиперссылка" xfId="103"/>
    <cellStyle name="Открывавшаяся гиперссылка" xfId="104"/>
    <cellStyle name="Гиперссылка" xfId="105"/>
    <cellStyle name="Открывавшаяся гиперссылка" xfId="106"/>
    <cellStyle name="Гиперссылка" xfId="107"/>
    <cellStyle name="Открывавшаяся гиперссылка" xfId="108"/>
    <cellStyle name="Гиперссылка" xfId="109"/>
    <cellStyle name="Открывавшаяся гиперссылка" xfId="110"/>
    <cellStyle name="Гиперссылка" xfId="111"/>
    <cellStyle name="Открывавшаяся гиперссылка" xfId="112"/>
    <cellStyle name="Гиперссылка" xfId="113"/>
    <cellStyle name="Открывавшаяся гиперссылка" xfId="114"/>
    <cellStyle name="Гиперссылка" xfId="115"/>
    <cellStyle name="Открывавшаяся гиперссылка" xfId="116"/>
    <cellStyle name="Гиперссылка" xfId="117"/>
    <cellStyle name="Открывавшаяся гиперссылка" xfId="118"/>
    <cellStyle name="Гиперссылка" xfId="119"/>
    <cellStyle name="Открывавшаяся гиперссылка" xfId="120"/>
    <cellStyle name="Гиперссылка" xfId="121"/>
    <cellStyle name="Открывавшаяся гиперссылка" xfId="122"/>
    <cellStyle name="Гиперссылка" xfId="123"/>
    <cellStyle name="Открывавшаяся гиперссылка" xfId="124"/>
    <cellStyle name="Гиперссылка" xfId="125"/>
    <cellStyle name="Открывавшаяся гиперссылка" xfId="126"/>
    <cellStyle name="Гиперссылка" xfId="127"/>
    <cellStyle name="Открывавшаяся гиперссылка" xfId="128"/>
    <cellStyle name="Гиперссылка" xfId="129"/>
    <cellStyle name="Открывавшаяся гиперссылка" xfId="130"/>
    <cellStyle name="Гиперссылка" xfId="131"/>
    <cellStyle name="Открывавшаяся гиперссылка" xfId="132"/>
    <cellStyle name="Гиперссылка" xfId="133"/>
    <cellStyle name="Открывавшаяся гиперссылка" xfId="134"/>
    <cellStyle name="Гиперссылка" xfId="135"/>
    <cellStyle name="Открывавшаяся гиперссылка" xfId="136"/>
    <cellStyle name="Гиперссылка" xfId="137"/>
    <cellStyle name="Открывавшаяся гиперссылка" xfId="138"/>
    <cellStyle name="Гиперссылка" xfId="139"/>
    <cellStyle name="Открывавшаяся гиперссылка" xfId="140"/>
    <cellStyle name="Гиперссылка" xfId="141"/>
    <cellStyle name="Открывавшаяся гиперссылка" xfId="142"/>
    <cellStyle name="Гиперссылка" xfId="143"/>
    <cellStyle name="Открывавшаяся гиперссылка" xfId="144"/>
    <cellStyle name="Гиперссылка" xfId="145"/>
    <cellStyle name="Открывавшаяся гиперссылка" xfId="146"/>
    <cellStyle name="Гиперссылка" xfId="147"/>
    <cellStyle name="Открывавшаяся гиперссылка" xfId="148"/>
    <cellStyle name="Гиперссылка" xfId="149"/>
    <cellStyle name="Открывавшаяся гиперссылка" xfId="150"/>
    <cellStyle name="Гиперссылка" xfId="151"/>
    <cellStyle name="Открывавшаяся гиперссылка" xfId="152"/>
    <cellStyle name="Гиперссылка" xfId="153"/>
    <cellStyle name="Открывавшаяся гиперссылка" xfId="154"/>
    <cellStyle name="Гиперссылка" xfId="155"/>
    <cellStyle name="Открывавшаяся гиперссылка" xfId="156"/>
    <cellStyle name="Гиперссылка" xfId="157"/>
    <cellStyle name="Открывавшаяся гиперссылка" xfId="158"/>
    <cellStyle name="Гиперссылка" xfId="159"/>
    <cellStyle name="Открывавшаяся гиперссылка" xfId="160"/>
    <cellStyle name="Гиперссылка" xfId="161"/>
    <cellStyle name="Открывавшаяся гиперссылка" xfId="162"/>
    <cellStyle name="Гиперссылка" xfId="163"/>
    <cellStyle name="Открывавшаяся гиперссылка" xfId="164"/>
    <cellStyle name="Гиперссылка" xfId="165"/>
    <cellStyle name="Открывавшаяся гиперссылка" xfId="166"/>
    <cellStyle name="Гиперссылка" xfId="167"/>
    <cellStyle name="Открывавшаяся гиперссылка" xfId="168"/>
    <cellStyle name="Гиперссылка" xfId="169"/>
    <cellStyle name="Открывавшаяся гиперссылка" xfId="170"/>
    <cellStyle name="Гиперссылка" xfId="171"/>
    <cellStyle name="Открывавшаяся гиперссылка" xfId="172"/>
    <cellStyle name="Гиперссылка" xfId="173"/>
    <cellStyle name="Открывавшаяся гиперссылка" xfId="174"/>
    <cellStyle name="Гиперссылка" xfId="175"/>
    <cellStyle name="Открывавшаяся гиперссылка" xfId="176"/>
    <cellStyle name="Гиперссылка" xfId="177"/>
    <cellStyle name="Открывавшаяся гиперссылка" xfId="178"/>
    <cellStyle name="Гиперссылка" xfId="179"/>
    <cellStyle name="Открывавшаяся гиперссылка" xfId="180"/>
    <cellStyle name="Гиперссылка" xfId="181"/>
    <cellStyle name="Открывавшаяся гиперссылка" xfId="182"/>
    <cellStyle name="Гиперссылка" xfId="183"/>
    <cellStyle name="Открывавшаяся гиперссылка" xfId="184"/>
    <cellStyle name="Гиперссылка" xfId="185"/>
    <cellStyle name="Открывавшаяся гиперссылка" xfId="186"/>
    <cellStyle name="Гиперссылка" xfId="187"/>
    <cellStyle name="Открывавшаяся гиперссылка" xfId="188"/>
    <cellStyle name="Гиперссылка" xfId="189"/>
    <cellStyle name="Открывавшаяся гиперссылка" xfId="190"/>
    <cellStyle name="Гиперссылка" xfId="191"/>
    <cellStyle name="Открывавшаяся гиперссылка" xfId="192"/>
    <cellStyle name="Гиперссылка" xfId="193"/>
    <cellStyle name="Открывавшаяся гиперссылка" xfId="194"/>
    <cellStyle name="Гиперссылка" xfId="195"/>
    <cellStyle name="Открывавшаяся гиперссылка" xfId="196"/>
    <cellStyle name="Гиперссылка" xfId="197"/>
    <cellStyle name="Открывавшаяся гиперссылка" xfId="198"/>
    <cellStyle name="Гиперссылка" xfId="199"/>
    <cellStyle name="Открывавшаяся гиперссылка" xfId="200"/>
    <cellStyle name="Гиперссылка" xfId="201"/>
    <cellStyle name="Открывавшаяся гиперссылка" xfId="202"/>
    <cellStyle name="Гиперссылка" xfId="203"/>
    <cellStyle name="Открывавшаяся гиперссылка" xfId="204"/>
    <cellStyle name="Гиперссылка" xfId="205"/>
    <cellStyle name="Открывавшаяся гиперссылка" xfId="206"/>
    <cellStyle name="Гиперссылка" xfId="207"/>
    <cellStyle name="Открывавшаяся гиперссылка" xfId="208"/>
    <cellStyle name="Гиперссылка" xfId="209"/>
    <cellStyle name="Открывавшаяся гиперссылка" xfId="210"/>
    <cellStyle name="Гиперссылка" xfId="211"/>
    <cellStyle name="Открывавшаяся гиперссылка" xfId="212"/>
    <cellStyle name="Гиперссылка" xfId="213"/>
    <cellStyle name="Открывавшаяся гиперссылка" xfId="214"/>
    <cellStyle name="Гиперссылка" xfId="215"/>
    <cellStyle name="Открывавшаяся гиперссылка" xfId="216"/>
    <cellStyle name="Гиперссылка" xfId="217"/>
    <cellStyle name="Открывавшаяся гиперссылка" xfId="218"/>
    <cellStyle name="Гиперссылка" xfId="219"/>
    <cellStyle name="Открывавшаяся гиперссылка" xfId="220"/>
    <cellStyle name="Гиперссылка" xfId="221"/>
    <cellStyle name="Открывавшаяся гиперссылка" xfId="222"/>
    <cellStyle name="Гиперссылка" xfId="223"/>
    <cellStyle name="Открывавшаяся гиперссылка" xfId="224"/>
    <cellStyle name="Гиперссылка" xfId="225"/>
    <cellStyle name="Открывавшаяся гиперссылка" xfId="226"/>
    <cellStyle name="Гиперссылка" xfId="227"/>
    <cellStyle name="Открывавшаяся гиперссылка" xfId="228"/>
    <cellStyle name="Гиперссылка" xfId="229"/>
    <cellStyle name="Открывавшаяся гиперссылка" xfId="230"/>
    <cellStyle name="Гиперссылка" xfId="231"/>
    <cellStyle name="Открывавшаяся гиперссылка" xfId="232"/>
    <cellStyle name="Гиперссылка" xfId="233"/>
    <cellStyle name="Открывавшаяся гиперссылка" xfId="234"/>
    <cellStyle name="Гиперссылка" xfId="235"/>
    <cellStyle name="Открывавшаяся гиперссылка" xfId="236"/>
    <cellStyle name="Гиперссылка" xfId="237"/>
    <cellStyle name="Открывавшаяся гиперссылка" xfId="238"/>
    <cellStyle name="Гиперссылка" xfId="239"/>
    <cellStyle name="Открывавшаяся гиперссылка" xfId="240"/>
    <cellStyle name="Гиперссылка" xfId="241"/>
    <cellStyle name="Открывавшаяся гиперссылка" xfId="242"/>
    <cellStyle name="Гиперссылка" xfId="243"/>
    <cellStyle name="Открывавшаяся гиперссылка" xfId="244"/>
    <cellStyle name="Гиперссылка" xfId="245"/>
    <cellStyle name="Открывавшаяся гиперссылка" xfId="246"/>
    <cellStyle name="Гиперссылка" xfId="247"/>
    <cellStyle name="Открывавшаяся гиперссылка" xfId="248"/>
    <cellStyle name="Гиперссылка" xfId="249"/>
    <cellStyle name="Открывавшаяся гиперссылка" xfId="250"/>
    <cellStyle name="Гиперссылка" xfId="251"/>
    <cellStyle name="Открывавшаяся гиперссылка" xfId="252"/>
    <cellStyle name="Гиперссылка" xfId="253"/>
    <cellStyle name="Открывавшаяся гиперссылка" xfId="254"/>
    <cellStyle name="Гиперссылка" xfId="255"/>
    <cellStyle name="Открывавшаяся гиперссылка" xfId="256"/>
    <cellStyle name="Гиперссылка" xfId="257"/>
    <cellStyle name="Открывавшаяся гиперссылка" xfId="258"/>
    <cellStyle name="Гиперссылка" xfId="259"/>
    <cellStyle name="Открывавшаяся гиперссылка" xfId="260"/>
    <cellStyle name="Гиперссылка" xfId="261"/>
    <cellStyle name="Открывавшаяся гиперссылка" xfId="262"/>
    <cellStyle name="Гиперссылка" xfId="263"/>
    <cellStyle name="Открывавшаяся гиперссылка" xfId="264"/>
    <cellStyle name="Гиперссылка" xfId="265"/>
    <cellStyle name="Открывавшаяся гиперссылка" xfId="266"/>
    <cellStyle name="Гиперссылка" xfId="267"/>
    <cellStyle name="Открывавшаяся гиперссылка" xfId="268"/>
    <cellStyle name="Гиперссылка" xfId="269"/>
    <cellStyle name="Открывавшаяся гиперссылка" xfId="270"/>
    <cellStyle name="Гиперссылка" xfId="271"/>
    <cellStyle name="Открывавшаяся гиперссылка" xfId="272"/>
    <cellStyle name="Гиперссылка" xfId="273"/>
    <cellStyle name="Открывавшаяся гиперссылка" xfId="274"/>
    <cellStyle name="Гиперссылка" xfId="275"/>
    <cellStyle name="Открывавшаяся гиперссылка" xfId="276"/>
    <cellStyle name="Гиперссылка" xfId="277"/>
    <cellStyle name="Открывавшаяся гиперссылка" xfId="278"/>
    <cellStyle name="Гиперссылка" xfId="279"/>
    <cellStyle name="Открывавшаяся гиперссылка" xfId="280"/>
    <cellStyle name="Гиперссылка" xfId="281"/>
    <cellStyle name="Открывавшаяся гиперссылка" xfId="282"/>
    <cellStyle name="Гиперссылка" xfId="283"/>
    <cellStyle name="Открывавшаяся гиперссылка" xfId="284"/>
    <cellStyle name="Гиперссылка" xfId="285"/>
    <cellStyle name="Открывавшаяся гиперссылка" xfId="286"/>
    <cellStyle name="Гиперссылка" xfId="287"/>
    <cellStyle name="Открывавшаяся гиперссылка" xfId="288"/>
    <cellStyle name="Гиперссылка" xfId="289"/>
    <cellStyle name="Открывавшаяся гиперссылка" xfId="290"/>
    <cellStyle name="Гиперссылка" xfId="291"/>
    <cellStyle name="Открывавшаяся гиперссылка" xfId="292"/>
    <cellStyle name="Гиперссылка" xfId="293"/>
    <cellStyle name="Открывавшаяся гиперссылка" xfId="294"/>
    <cellStyle name="Гиперссылка" xfId="295"/>
    <cellStyle name="Открывавшаяся гиперссылка" xfId="296"/>
    <cellStyle name="Гиперссылка" xfId="297"/>
    <cellStyle name="Открывавшаяся гиперссылка" xfId="298"/>
    <cellStyle name="Гиперссылка" xfId="299"/>
    <cellStyle name="Открывавшаяся гиперссылка" xfId="300"/>
    <cellStyle name="Гиперссылка" xfId="301"/>
    <cellStyle name="Открывавшаяся гиперссылка" xfId="302"/>
    <cellStyle name="Гиперссылка" xfId="303"/>
    <cellStyle name="Открывавшаяся гиперссылка" xfId="304"/>
    <cellStyle name="Гиперссылка" xfId="305"/>
    <cellStyle name="Открывавшаяся гиперссылка" xfId="306"/>
    <cellStyle name="Гиперссылка" xfId="307"/>
    <cellStyle name="Открывавшаяся гиперссылка" xfId="308"/>
    <cellStyle name="Гиперссылка" xfId="309"/>
    <cellStyle name="Открывавшаяся гиперссылка" xfId="310"/>
    <cellStyle name="Гиперссылка" xfId="311"/>
    <cellStyle name="Открывавшаяся гиперссылка" xfId="312"/>
    <cellStyle name="Гиперссылка" xfId="313"/>
    <cellStyle name="Открывавшаяся гиперссылка" xfId="314"/>
    <cellStyle name="Гиперссылка" xfId="315"/>
    <cellStyle name="Открывавшаяся гиперссылка" xfId="316"/>
    <cellStyle name="Гиперссылка" xfId="317"/>
    <cellStyle name="Открывавшаяся гиперссылка" xfId="318"/>
    <cellStyle name="Гиперссылка" xfId="319"/>
    <cellStyle name="Открывавшаяся гиперссылка" xfId="320"/>
    <cellStyle name="Гиперссылка" xfId="321"/>
    <cellStyle name="Открывавшаяся гиперссылка" xfId="322"/>
    <cellStyle name="Гиперссылка" xfId="323"/>
    <cellStyle name="Открывавшаяся гиперссылка" xfId="324"/>
    <cellStyle name="Гиперссылка" xfId="325"/>
    <cellStyle name="Открывавшаяся гиперссылка" xfId="326"/>
    <cellStyle name="Гиперссылка" xfId="327"/>
    <cellStyle name="Открывавшаяся гиперссылка" xfId="328"/>
    <cellStyle name="Гиперссылка" xfId="329"/>
    <cellStyle name="Открывавшаяся гиперссылка" xfId="330"/>
    <cellStyle name="Гиперссылка" xfId="331"/>
    <cellStyle name="Открывавшаяся гиперссылка" xfId="332"/>
    <cellStyle name="Гиперссылка" xfId="333"/>
    <cellStyle name="Открывавшаяся гиперссылка" xfId="334"/>
    <cellStyle name="Гиперссылка" xfId="335"/>
    <cellStyle name="Открывавшаяся гиперссылка" xfId="336"/>
    <cellStyle name="Гиперссылка" xfId="337"/>
    <cellStyle name="Открывавшаяся гиперссылка" xfId="338"/>
    <cellStyle name="Гиперссылка" xfId="339"/>
    <cellStyle name="Открывавшаяся гиперссылка" xfId="340"/>
    <cellStyle name="Гиперссылка" xfId="341"/>
    <cellStyle name="Открывавшаяся гиперссылка" xfId="342"/>
    <cellStyle name="Гиперссылка" xfId="343"/>
    <cellStyle name="Открывавшаяся гиперссылка" xfId="344"/>
    <cellStyle name="Гиперссылка" xfId="345"/>
    <cellStyle name="Открывавшаяся гиперссылка" xfId="346"/>
    <cellStyle name="Гиперссылка" xfId="347"/>
    <cellStyle name="Открывавшаяся гиперссылка" xfId="348"/>
    <cellStyle name="Гиперссылка" xfId="349"/>
    <cellStyle name="Открывавшаяся гиперссылка" xfId="350"/>
    <cellStyle name="Гиперссылка" xfId="351"/>
    <cellStyle name="Открывавшаяся гиперссылка" xfId="352"/>
    <cellStyle name="Гиперссылка" xfId="353"/>
    <cellStyle name="Открывавшаяся гиперссылка" xfId="354"/>
    <cellStyle name="Гиперссылка" xfId="355"/>
    <cellStyle name="Открывавшаяся гиперссылка" xfId="356"/>
    <cellStyle name="Гиперссылка" xfId="357"/>
    <cellStyle name="Открывавшаяся гиперссылка" xfId="358"/>
    <cellStyle name="Гиперссылка" xfId="359"/>
    <cellStyle name="Открывавшаяся гиперссылка" xfId="360"/>
    <cellStyle name="Гиперссылка" xfId="361"/>
    <cellStyle name="Открывавшаяся гиперссылка" xfId="362"/>
    <cellStyle name="Гиперссылка" xfId="363"/>
    <cellStyle name="Открывавшаяся гиперссылка" xfId="364"/>
    <cellStyle name="Гиперссылка" xfId="365"/>
    <cellStyle name="Открывавшаяся гиперссылка" xfId="366"/>
    <cellStyle name="Гиперссылка" xfId="367"/>
    <cellStyle name="Открывавшаяся гиперссылка" xfId="368"/>
    <cellStyle name="Гиперссылка" xfId="369"/>
    <cellStyle name="Открывавшаяся гиперссылка" xfId="370"/>
    <cellStyle name="Гиперссылка" xfId="371"/>
    <cellStyle name="Открывавшаяся гиперссылка" xfId="372"/>
    <cellStyle name="Гиперссылка" xfId="373"/>
    <cellStyle name="Открывавшаяся гиперссылка" xfId="374"/>
    <cellStyle name="Гиперссылка" xfId="375"/>
    <cellStyle name="Открывавшаяся гиперссылка" xfId="376"/>
    <cellStyle name="Гиперссылка" xfId="377"/>
    <cellStyle name="Открывавшаяся гиперссылка" xfId="378"/>
    <cellStyle name="Гиперссылка" xfId="379"/>
    <cellStyle name="Открывавшаяся гиперссылка" xfId="380"/>
    <cellStyle name="Гиперссылка" xfId="381"/>
    <cellStyle name="Открывавшаяся гиперссылка" xfId="382"/>
    <cellStyle name="Гиперссылка" xfId="383"/>
    <cellStyle name="Открывавшаяся гиперссылка" xfId="384"/>
    <cellStyle name="Гиперссылка" xfId="385"/>
    <cellStyle name="Открывавшаяся гиперссылка" xfId="386"/>
    <cellStyle name="Гиперссылка" xfId="387"/>
    <cellStyle name="Открывавшаяся гиперссылка" xfId="388"/>
    <cellStyle name="Гиперссылка" xfId="389"/>
    <cellStyle name="Открывавшаяся гиперссылка" xfId="390"/>
    <cellStyle name="Гиперссылка" xfId="391"/>
    <cellStyle name="Открывавшаяся гиперссылка" xfId="392"/>
    <cellStyle name="Гиперссылка" xfId="393"/>
    <cellStyle name="Открывавшаяся гиперссылка" xfId="394"/>
    <cellStyle name="Гиперссылка" xfId="395"/>
    <cellStyle name="Открывавшаяся гиперссылка" xfId="396"/>
    <cellStyle name="Гиперссылка" xfId="397"/>
    <cellStyle name="Открывавшаяся гиперссылка" xfId="398"/>
    <cellStyle name="Гиперссылка" xfId="399"/>
    <cellStyle name="Открывавшаяся гиперссылка" xfId="400"/>
    <cellStyle name="Гиперссылка" xfId="401"/>
    <cellStyle name="Открывавшаяся гиперссылка" xfId="402"/>
    <cellStyle name="Гиперссылка" xfId="403"/>
    <cellStyle name="Открывавшаяся гиперссылка" xfId="404"/>
    <cellStyle name="Гиперссылка" xfId="405"/>
    <cellStyle name="Открывавшаяся гиперссылка" xfId="406"/>
    <cellStyle name="Гиперссылка" xfId="407"/>
    <cellStyle name="Открывавшаяся гиперссылка" xfId="408"/>
    <cellStyle name="Гиперссылка" xfId="409"/>
    <cellStyle name="Открывавшаяся гиперссылка" xfId="410"/>
    <cellStyle name="Гиперссылка" xfId="411"/>
    <cellStyle name="Открывавшаяся гиперссылка" xfId="412"/>
    <cellStyle name="Гиперссылка" xfId="413"/>
    <cellStyle name="Открывавшаяся гиперссылка" xfId="414"/>
    <cellStyle name="Гиперссылка" xfId="415"/>
    <cellStyle name="Открывавшаяся гиперссылка" xfId="416"/>
    <cellStyle name="Гиперссылка" xfId="417"/>
    <cellStyle name="Открывавшаяся гиперссылка" xfId="418"/>
    <cellStyle name="Гиперссылка" xfId="419"/>
    <cellStyle name="Открывавшаяся гиперссылка" xfId="420"/>
    <cellStyle name="Гиперссылка" xfId="421"/>
    <cellStyle name="Открывавшаяся гиперссылка" xfId="422"/>
    <cellStyle name="Гиперссылка" xfId="423"/>
    <cellStyle name="Открывавшаяся гиперссылка" xfId="424"/>
    <cellStyle name="Гиперссылка" xfId="425"/>
    <cellStyle name="Открывавшаяся гиперссылка" xfId="426"/>
    <cellStyle name="Гиперссылка" xfId="427"/>
    <cellStyle name="Открывавшаяся гиперссылка" xfId="428"/>
    <cellStyle name="Гиперссылка" xfId="429"/>
    <cellStyle name="Открывавшаяся гиперссылка" xfId="430"/>
    <cellStyle name="Гиперссылка" xfId="431"/>
    <cellStyle name="Открывавшаяся гиперссылка" xfId="432"/>
    <cellStyle name="Гиперссылка" xfId="433"/>
    <cellStyle name="Открывавшаяся гиперссылка" xfId="434"/>
    <cellStyle name="Гиперссылка" xfId="435"/>
    <cellStyle name="Открывавшаяся гиперссылка" xfId="436"/>
    <cellStyle name="Гиперссылка" xfId="437"/>
    <cellStyle name="Открывавшаяся гиперссылка" xfId="438"/>
    <cellStyle name="Гиперссылка" xfId="439"/>
    <cellStyle name="Открывавшаяся гиперссылка" xfId="440"/>
    <cellStyle name="Гиперссылка" xfId="441"/>
    <cellStyle name="Открывавшаяся гиперссылка" xfId="442"/>
    <cellStyle name="Гиперссылка" xfId="443"/>
    <cellStyle name="Открывавшаяся гиперссылка" xfId="444"/>
    <cellStyle name="Гиперссылка" xfId="445"/>
    <cellStyle name="Открывавшаяся гиперссылка" xfId="446"/>
    <cellStyle name="Гиперссылка" xfId="447"/>
    <cellStyle name="Открывавшаяся гиперссылка" xfId="448"/>
    <cellStyle name="Гиперссылка" xfId="449"/>
    <cellStyle name="Открывавшаяся гиперссылка" xfId="450"/>
    <cellStyle name="Гиперссылка" xfId="451"/>
    <cellStyle name="Открывавшаяся гиперссылка" xfId="452"/>
    <cellStyle name="Гиперссылка" xfId="453"/>
    <cellStyle name="Открывавшаяся гиперссылка" xfId="454"/>
    <cellStyle name="Гиперссылка" xfId="455"/>
    <cellStyle name="Открывавшаяся гиперссылка" xfId="456"/>
    <cellStyle name="Гиперссылка" xfId="457"/>
    <cellStyle name="Открывавшаяся гиперссылка" xfId="458"/>
    <cellStyle name="Гиперссылка" xfId="459"/>
    <cellStyle name="Открывавшаяся гиперссылка" xfId="460"/>
    <cellStyle name="Гиперссылка" xfId="461"/>
    <cellStyle name="Открывавшаяся гиперссылка" xfId="462"/>
    <cellStyle name="Гиперссылка" xfId="463"/>
    <cellStyle name="Открывавшаяся гиперссылка" xfId="464"/>
    <cellStyle name="Гиперссылка" xfId="465"/>
    <cellStyle name="Открывавшаяся гиперссылка" xfId="466"/>
    <cellStyle name="Гиперссылка" xfId="467"/>
    <cellStyle name="Открывавшаяся гиперссылка" xfId="468"/>
    <cellStyle name="Гиперссылка" xfId="469"/>
    <cellStyle name="Открывавшаяся гиперссылка" xfId="470"/>
    <cellStyle name="Гиперссылка" xfId="471"/>
    <cellStyle name="Открывавшаяся гиперссылка" xfId="472"/>
    <cellStyle name="Гиперссылка" xfId="473"/>
    <cellStyle name="Открывавшаяся гиперссылка" xfId="474"/>
    <cellStyle name="Гиперссылка" xfId="475"/>
    <cellStyle name="Открывавшаяся гиперссылка" xfId="476"/>
    <cellStyle name="Гиперссылка" xfId="477"/>
    <cellStyle name="Открывавшаяся гиперссылка" xfId="478"/>
    <cellStyle name="Гиперссылка" xfId="479"/>
    <cellStyle name="Открывавшаяся гиперссылка" xfId="480"/>
    <cellStyle name="Гиперссылка" xfId="481"/>
    <cellStyle name="Открывавшаяся гиперссылка" xfId="482"/>
    <cellStyle name="Гиперссылка" xfId="483"/>
    <cellStyle name="Открывавшаяся гиперссылка" xfId="484"/>
    <cellStyle name="Гиперссылка" xfId="485"/>
    <cellStyle name="Открывавшаяся гиперссылка" xfId="486"/>
    <cellStyle name="Гиперссылка" xfId="487"/>
    <cellStyle name="Открывавшаяся гиперссылка" xfId="488"/>
    <cellStyle name="Гиперссылка" xfId="489"/>
    <cellStyle name="Открывавшаяся гиперссылка" xfId="490"/>
    <cellStyle name="Гиперссылка" xfId="491"/>
    <cellStyle name="Открывавшаяся гиперссылка" xfId="492"/>
    <cellStyle name="Гиперссылка" xfId="493"/>
    <cellStyle name="Открывавшаяся гиперссылка" xfId="494"/>
    <cellStyle name="Гиперссылка" xfId="495"/>
    <cellStyle name="Открывавшаяся гиперссылка" xfId="496"/>
    <cellStyle name="Гиперссылка" xfId="497"/>
    <cellStyle name="Открывавшаяся гиперссылка" xfId="498"/>
    <cellStyle name="Гиперссылка" xfId="499"/>
    <cellStyle name="Открывавшаяся гиперссылка" xfId="500"/>
    <cellStyle name="Гиперссылка" xfId="501"/>
    <cellStyle name="Открывавшаяся гиперссылка" xfId="502"/>
    <cellStyle name="Гиперссылка" xfId="503"/>
    <cellStyle name="Открывавшаяся гиперссылка" xfId="504"/>
    <cellStyle name="Гиперссылка" xfId="505"/>
    <cellStyle name="Открывавшаяся гиперссылка" xfId="506"/>
    <cellStyle name="Гиперссылка" xfId="507"/>
    <cellStyle name="Открывавшаяся гиперссылка" xfId="508"/>
    <cellStyle name="Normal 2" xfId="509"/>
    <cellStyle name="Comma 2" xfId="510"/>
    <cellStyle name="Normal 3" xfId="511"/>
    <cellStyle name="Normal 4" xfId="512"/>
    <cellStyle name="Открывавшаяся гиперссылка" xfId="513"/>
    <cellStyle name="Открывавшаяся гиперссылка" xfId="514"/>
    <cellStyle name="Открывавшаяся гиперссылка" xfId="515"/>
    <cellStyle name="Открывавшаяся гиперссылка" xfId="516"/>
    <cellStyle name="Открывавшаяся гиперссылка" xfId="517"/>
    <cellStyle name="Открывавшаяся гиперссылка" xfId="518"/>
    <cellStyle name="Открывавшаяся гиперссылка" xfId="519"/>
    <cellStyle name="Открывавшаяся гиперссылка" xfId="520"/>
    <cellStyle name="Открывавшаяся гиперссылка" xfId="521"/>
    <cellStyle name="Открывавшаяся гиперссылка" xfId="522"/>
    <cellStyle name="Открывавшаяся гиперссылка" xfId="523"/>
    <cellStyle name="Открывавшаяся гиперссылка" xfId="524"/>
    <cellStyle name="Открывавшаяся гиперссылка" xfId="525"/>
    <cellStyle name="Открывавшаяся гиперссылка" xfId="526"/>
    <cellStyle name="Открывавшаяся гиперссылка" xfId="527"/>
    <cellStyle name="Открывавшаяся гиперссылка" xfId="528"/>
    <cellStyle name="Открывавшаяся гиперссылка" xfId="529"/>
    <cellStyle name="Открывавшаяся гиперссылка" xfId="530"/>
    <cellStyle name="Открывавшаяся гиперссылка" xfId="531"/>
    <cellStyle name="Открывавшаяся гиперссылка" xfId="532"/>
    <cellStyle name="Открывавшаяся гиперссылка" xfId="533"/>
    <cellStyle name="Открывавшаяся гиперссылка" xfId="534"/>
    <cellStyle name="Открывавшаяся гиперссылка" xfId="535"/>
    <cellStyle name="Открывавшаяся гиперссылка" xfId="536"/>
    <cellStyle name="Открывавшаяся гиперссылка" xfId="537"/>
    <cellStyle name="Открывавшаяся гиперссылка" xfId="538"/>
    <cellStyle name="Открывавшаяся гиперссылка" xfId="539"/>
    <cellStyle name="Открывавшаяся гиперссылка" xfId="540"/>
    <cellStyle name="Открывавшаяся гиперссылка" xfId="541"/>
    <cellStyle name="Открывавшаяся гиперссылка" xfId="542"/>
    <cellStyle name="Открывавшаяся гиперссылка" xfId="543"/>
    <cellStyle name="Открывавшаяся гиперссылка" xfId="544"/>
    <cellStyle name="Открывавшаяся гиперссылка" xfId="545"/>
    <cellStyle name="Открывавшаяся гиперссылка" xfId="546"/>
    <cellStyle name="Открывавшаяся гиперссылка" xfId="547"/>
    <cellStyle name="Открывавшаяся гиперссылка" xfId="548"/>
    <cellStyle name="Открывавшаяся гиперссылка" xfId="549"/>
    <cellStyle name="Открывавшаяся гиперссылка" xfId="550"/>
    <cellStyle name="Открывавшаяся гиперссылка" xfId="551"/>
    <cellStyle name="Открывавшаяся гиперссылка" xfId="552"/>
    <cellStyle name="Открывавшаяся гиперссылка" xfId="553"/>
    <cellStyle name="Открывавшаяся гиперссылка" xfId="554"/>
    <cellStyle name="Открывавшаяся гиперссылка" xfId="555"/>
    <cellStyle name="Открывавшаяся гиперссылка" xfId="556"/>
    <cellStyle name="Открывавшаяся гиперссылка" xfId="557"/>
    <cellStyle name="Открывавшаяся гиперссылка" xfId="558"/>
    <cellStyle name="Открывавшаяся гиперссылка" xfId="559"/>
    <cellStyle name="Открывавшаяся гиперссылка" xfId="560"/>
    <cellStyle name="Открывавшаяся гиперссылка" xfId="561"/>
    <cellStyle name="Открывавшаяся гиперссылка" xfId="562"/>
    <cellStyle name="Открывавшаяся гиперссылка" xfId="563"/>
    <cellStyle name="Открывавшаяся гиперссылка" xfId="564"/>
    <cellStyle name="Открывавшаяся гиперссылка" xfId="565"/>
    <cellStyle name="Открывавшаяся гиперссылка" xfId="566"/>
    <cellStyle name="Открывавшаяся гиперссылка" xfId="567"/>
    <cellStyle name="Открывавшаяся гиперссылка" xfId="568"/>
    <cellStyle name="Открывавшаяся гиперссылка" xfId="569"/>
    <cellStyle name="Открывавшаяся гиперссылка" xfId="570"/>
    <cellStyle name="Открывавшаяся гиперссылка" xfId="571"/>
    <cellStyle name="Открывавшаяся гиперссылка" xfId="572"/>
    <cellStyle name="Открывавшаяся гиперссылка" xfId="573"/>
    <cellStyle name="Открывавшаяся гиперссылка" xfId="574"/>
    <cellStyle name="Открывавшаяся гиперссылка" xfId="575"/>
    <cellStyle name="Открывавшаяся гиперссылка" xfId="576"/>
    <cellStyle name="Открывавшаяся гиперссылка" xfId="577"/>
    <cellStyle name="Открывавшаяся гиперссылка" xfId="578"/>
    <cellStyle name="Открывавшаяся гиперссылка" xfId="579"/>
    <cellStyle name="Открывавшаяся гиперссылка" xfId="580"/>
    <cellStyle name="Открывавшаяся гиперссылка" xfId="581"/>
    <cellStyle name="Открывавшаяся гиперссылка" xfId="582"/>
    <cellStyle name="Открывавшаяся гиперссылка" xfId="583"/>
    <cellStyle name="Открывавшаяся гиперссылка" xfId="584"/>
    <cellStyle name="Открывавшаяся гиперссылка" xfId="585"/>
    <cellStyle name="Открывавшаяся гиперссылка" xfId="586"/>
    <cellStyle name="Открывавшаяся гиперссылка" xfId="587"/>
    <cellStyle name="Открывавшаяся гиперссылка" xfId="588"/>
    <cellStyle name="Открывавшаяся гиперссылка" xfId="589"/>
    <cellStyle name="Открывавшаяся гиперссылка" xfId="590"/>
    <cellStyle name="Открывавшаяся гиперссылка" xfId="591"/>
    <cellStyle name="Открывавшаяся гиперссылка" xfId="592"/>
    <cellStyle name="Открывавшаяся гиперссылка" xfId="593"/>
    <cellStyle name="Открывавшаяся гиперссылка" xfId="594"/>
    <cellStyle name="Открывавшаяся гиперссылка" xfId="595"/>
    <cellStyle name="Открывавшаяся гиперссылка" xfId="596"/>
    <cellStyle name="Открывавшаяся гиперссылка" xfId="597"/>
    <cellStyle name="Открывавшаяся гиперссылка" xfId="598"/>
    <cellStyle name="Открывавшаяся гиперссылка" xfId="599"/>
    <cellStyle name="Открывавшаяся гиперссылка" xfId="600"/>
    <cellStyle name="Открывавшаяся гиперссылка" xfId="601"/>
    <cellStyle name="Открывавшаяся гиперссылка" xfId="602"/>
    <cellStyle name="Открывавшаяся гиперссылка" xfId="603"/>
    <cellStyle name="Открывавшаяся гиперссылка" xfId="604"/>
    <cellStyle name="Открывавшаяся гиперссылка" xfId="605"/>
    <cellStyle name="Открывавшаяся гиперссылка" xfId="606"/>
    <cellStyle name="Открывавшаяся гиперссылка" xfId="607"/>
    <cellStyle name="Открывавшаяся гиперссылка" xfId="608"/>
    <cellStyle name="Открывавшаяся гиперссылка" xfId="609"/>
    <cellStyle name="Открывавшаяся гиперссылка" xfId="610"/>
    <cellStyle name="Открывавшаяся гиперссылка" xfId="611"/>
    <cellStyle name="Открывавшаяся гиперссылка" xfId="612"/>
    <cellStyle name="Открывавшаяся гиперссылка" xfId="613"/>
    <cellStyle name="Открывавшаяся гиперссылка" xfId="614"/>
    <cellStyle name="Открывавшаяся гиперссылка" xfId="615"/>
    <cellStyle name="Открывавшаяся гиперссылка" xfId="616"/>
    <cellStyle name="Открывавшаяся гиперссылка" xfId="617"/>
    <cellStyle name="Открывавшаяся гиперссылка" xfId="618"/>
    <cellStyle name="Открывавшаяся гиперссылка" xfId="619"/>
    <cellStyle name="Открывавшаяся гиперссылка" xfId="620"/>
    <cellStyle name="Открывавшаяся гиперссылка" xfId="621"/>
    <cellStyle name="Открывавшаяся гиперссылка" xfId="622"/>
    <cellStyle name="Открывавшаяся гиперссылка" xfId="623"/>
    <cellStyle name="Открывавшаяся гиперссылка" xfId="624"/>
    <cellStyle name="Открывавшаяся гиперссылка" xfId="625"/>
    <cellStyle name="Открывавшаяся гиперссылка" xfId="626"/>
    <cellStyle name="Открывавшаяся гиперссылка" xfId="627"/>
    <cellStyle name="Открывавшаяся гиперссылка" xfId="628"/>
    <cellStyle name="Открывавшаяся гиперссылка" xfId="629"/>
    <cellStyle name="Открывавшаяся гиперссылка" xfId="630"/>
    <cellStyle name="Открывавшаяся гиперссылка" xfId="631"/>
    <cellStyle name="Открывавшаяся гиперссылка" xfId="632"/>
    <cellStyle name="Открывавшаяся гиперссылка" xfId="633"/>
    <cellStyle name="Открывавшаяся гиперссылка" xfId="634"/>
    <cellStyle name="Открывавшаяся гиперссылка" xfId="635"/>
    <cellStyle name="Открывавшаяся гиперссылка" xfId="636"/>
    <cellStyle name="Открывавшаяся гиперссылка" xfId="637"/>
    <cellStyle name="Открывавшаяся гиперссылка" xfId="638"/>
    <cellStyle name="Открывавшаяся гиперссылка" xfId="639"/>
    <cellStyle name="Открывавшаяся гиперссылка" xfId="640"/>
    <cellStyle name="Открывавшаяся гиперссылка" xfId="641"/>
    <cellStyle name="Открывавшаяся гиперссылка" xfId="642"/>
    <cellStyle name="Открывавшаяся гиперссылка" xfId="643"/>
    <cellStyle name="Открывавшаяся гиперссылка" xfId="644"/>
    <cellStyle name="Открывавшаяся гиперссылка" xfId="645"/>
    <cellStyle name="Открывавшаяся гиперссылка" xfId="646"/>
    <cellStyle name="Открывавшаяся гиперссылка" xfId="647"/>
    <cellStyle name="Открывавшаяся гиперссылка" xfId="648"/>
    <cellStyle name="Открывавшаяся гиперссылка" xfId="649"/>
    <cellStyle name="Открывавшаяся гиперссылка" xfId="650"/>
    <cellStyle name="Открывавшаяся гиперссылка" xfId="651"/>
    <cellStyle name="Открывавшаяся гиперссылка" xfId="652"/>
    <cellStyle name="Открывавшаяся гиперссылка" xfId="653"/>
    <cellStyle name="Открывавшаяся гиперссылка" xfId="654"/>
    <cellStyle name="Открывавшаяся гиперссылка" xfId="655"/>
    <cellStyle name="Открывавшаяся гиперссылка" xfId="656"/>
    <cellStyle name="Открывавшаяся гиперссылка" xfId="657"/>
    <cellStyle name="Открывавшаяся гиперссылка" xfId="658"/>
    <cellStyle name="Открывавшаяся гиперссылка" xfId="659"/>
    <cellStyle name="Открывавшаяся гиперссылка" xfId="660"/>
    <cellStyle name="Открывавшаяся гиперссылка" xfId="661"/>
    <cellStyle name="Открывавшаяся гиперссылка" xfId="662"/>
    <cellStyle name="Открывавшаяся гиперссылка" xfId="663"/>
    <cellStyle name="Открывавшаяся гиперссылка" xfId="664"/>
    <cellStyle name="Открывавшаяся гиперссылка" xfId="665"/>
    <cellStyle name="Открывавшаяся гиперссылка" xfId="666"/>
    <cellStyle name="Открывавшаяся гиперссылка" xfId="667"/>
    <cellStyle name="Открывавшаяся гиперссылка" xfId="668"/>
    <cellStyle name="Открывавшаяся гиперссылка" xfId="669"/>
    <cellStyle name="Открывавшаяся гиперссылка" xfId="670"/>
    <cellStyle name="Открывавшаяся гиперссылка" xfId="671"/>
    <cellStyle name="Открывавшаяся гиперссылка" xfId="672"/>
    <cellStyle name="Открывавшаяся гиперссылка" xfId="673"/>
    <cellStyle name="Открывавшаяся гиперссылка" xfId="674"/>
    <cellStyle name="Открывавшаяся гиперссылка" xfId="675"/>
    <cellStyle name="Открывавшаяся гиперссылка" xfId="676"/>
    <cellStyle name="Открывавшаяся гиперссылка" xfId="677"/>
    <cellStyle name="Открывавшаяся гиперссылка" xfId="678"/>
    <cellStyle name="Открывавшаяся гиперссылка" xfId="679"/>
    <cellStyle name="Открывавшаяся гиперссылка" xfId="680"/>
    <cellStyle name="Открывавшаяся гиперссылка" xfId="681"/>
    <cellStyle name="Открывавшаяся гиперссылка" xfId="682"/>
    <cellStyle name="Открывавшаяся гиперссылка" xfId="683"/>
    <cellStyle name="Открывавшаяся гиперссылка" xfId="684"/>
    <cellStyle name="Открывавшаяся гиперссылка" xfId="685"/>
    <cellStyle name="Открывавшаяся гиперссылка" xfId="686"/>
    <cellStyle name="Открывавшаяся гиперссылка" xfId="687"/>
    <cellStyle name="Открывавшаяся гиперссылка" xfId="688"/>
    <cellStyle name="Открывавшаяся гиперссылка" xfId="689"/>
    <cellStyle name="Открывавшаяся гиперссылка" xfId="690"/>
    <cellStyle name="Открывавшаяся гиперссылка" xfId="691"/>
    <cellStyle name="Открывавшаяся гиперссылка" xfId="692"/>
    <cellStyle name="Открывавшаяся гиперссылка" xfId="693"/>
    <cellStyle name="Открывавшаяся гиперссылка" xfId="694"/>
    <cellStyle name="Открывавшаяся гиперссылка" xfId="695"/>
    <cellStyle name="Открывавшаяся гиперссылка" xfId="696"/>
    <cellStyle name="Открывавшаяся гиперссылка" xfId="697"/>
    <cellStyle name="Открывавшаяся гиперссылка" xfId="698"/>
    <cellStyle name="Открывавшаяся гиперссылка" xfId="699"/>
    <cellStyle name="Открывавшаяся гиперссылка" xfId="700"/>
    <cellStyle name="Открывавшаяся гиперссылка" xfId="701"/>
    <cellStyle name="Открывавшаяся гиперссылка" xfId="702"/>
    <cellStyle name="Открывавшаяся гиперссылка" xfId="703"/>
    <cellStyle name="Открывавшаяся гиперссылка" xfId="704"/>
    <cellStyle name="Открывавшаяся гиперссылка" xfId="705"/>
    <cellStyle name="Открывавшаяся гиперссылка" xfId="706"/>
    <cellStyle name="Открывавшаяся гиперссылка" xfId="707"/>
    <cellStyle name="Открывавшаяся гиперссылка" xfId="708"/>
    <cellStyle name="Открывавшаяся гиперссылка" xfId="709"/>
    <cellStyle name="Открывавшаяся гиперссылка" xfId="710"/>
    <cellStyle name="Открывавшаяся гиперссылка" xfId="711"/>
    <cellStyle name="Открывавшаяся гиперссылка" xfId="712"/>
    <cellStyle name="Открывавшаяся гиперссылка" xfId="713"/>
    <cellStyle name="Открывавшаяся гиперссылка" xfId="714"/>
    <cellStyle name="Открывавшаяся гиперссылка" xfId="715"/>
    <cellStyle name="Открывавшаяся гиперссылка" xfId="716"/>
    <cellStyle name="Открывавшаяся гиперссылка" xfId="717"/>
    <cellStyle name="Открывавшаяся гиперссылка" xfId="718"/>
    <cellStyle name="Открывавшаяся гиперссылка" xfId="719"/>
    <cellStyle name="Открывавшаяся гиперссылка" xfId="720"/>
    <cellStyle name="Открывавшаяся гиперссылка" xfId="721"/>
    <cellStyle name="Открывавшаяся гиперссылка" xfId="722"/>
    <cellStyle name="Открывавшаяся гиперссылка" xfId="723"/>
    <cellStyle name="Открывавшаяся гиперссылка" xfId="724"/>
    <cellStyle name="Открывавшаяся гиперссылка" xfId="725"/>
    <cellStyle name="Открывавшаяся гиперссылка" xfId="726"/>
    <cellStyle name="Открывавшаяся гиперссылка" xfId="727"/>
    <cellStyle name="Открывавшаяся гиперссылка" xfId="728"/>
    <cellStyle name="Открывавшаяся гиперссылка" xfId="729"/>
    <cellStyle name="Открывавшаяся гиперссылка" xfId="730"/>
    <cellStyle name="Открывавшаяся гиперссылка" xfId="731"/>
    <cellStyle name="Открывавшаяся гиперссылка" xfId="732"/>
    <cellStyle name="Открывавшаяся гиперссылка" xfId="733"/>
    <cellStyle name="Открывавшаяся гиперссылка" xfId="734"/>
    <cellStyle name="Открывавшаяся гиперссылка" xfId="735"/>
    <cellStyle name="Открывавшаяся гиперссылка" xfId="736"/>
    <cellStyle name="Открывавшаяся гиперссылка" xfId="737"/>
    <cellStyle name="Открывавшаяся гиперссылка" xfId="738"/>
    <cellStyle name="Открывавшаяся гиперссылка" xfId="739"/>
    <cellStyle name="Открывавшаяся гиперссылка" xfId="740"/>
    <cellStyle name="Открывавшаяся гиперссылка" xfId="741"/>
    <cellStyle name="Открывавшаяся гиперссылка" xfId="742"/>
    <cellStyle name="Открывавшаяся гиперссылка" xfId="743"/>
    <cellStyle name="Открывавшаяся гиперссылка" xfId="744"/>
    <cellStyle name="Открывавшаяся гиперссылка" xfId="745"/>
    <cellStyle name="Открывавшаяся гиперссылка" xfId="746"/>
    <cellStyle name="Открывавшаяся гиперссылка" xfId="747"/>
    <cellStyle name="Открывавшаяся гиперссылка" xfId="748"/>
    <cellStyle name="Открывавшаяся гиперссылка" xfId="749"/>
    <cellStyle name="Открывавшаяся гиперссылка" xfId="750"/>
    <cellStyle name="Открывавшаяся гиперссылка" xfId="751"/>
    <cellStyle name="Открывавшаяся гиперссылка" xfId="752"/>
    <cellStyle name="Открывавшаяся гиперссылка" xfId="753"/>
    <cellStyle name="Открывавшаяся гиперссылка" xfId="754"/>
    <cellStyle name="Открывавшаяся гиперссылка" xfId="755"/>
    <cellStyle name="Открывавшаяся гиперссылка" xfId="756"/>
    <cellStyle name="Открывавшаяся гиперссылка" xfId="757"/>
    <cellStyle name="Открывавшаяся гиперссылка" xfId="758"/>
    <cellStyle name="Открывавшаяся гиперссылка" xfId="759"/>
    <cellStyle name="Открывавшаяся гиперссылка" xfId="760"/>
    <cellStyle name="Открывавшаяся гиперссылка" xfId="761"/>
    <cellStyle name="Открывавшаяся гиперссылка" xfId="762"/>
    <cellStyle name="Открывавшаяся гиперссылка" xfId="763"/>
    <cellStyle name="Открывавшаяся гиперссылка" xfId="764"/>
    <cellStyle name="Открывавшаяся гиперссылка" xfId="765"/>
    <cellStyle name="Открывавшаяся гиперссылка" xfId="766"/>
    <cellStyle name="Открывавшаяся гиперссылка" xfId="767"/>
    <cellStyle name="Открывавшаяся гиперссылка" xfId="768"/>
    <cellStyle name="Открывавшаяся гиперссылка" xfId="769"/>
    <cellStyle name="Открывавшаяся гиперссылка" xfId="770"/>
    <cellStyle name="Открывавшаяся гиперссылка" xfId="771"/>
    <cellStyle name="Открывавшаяся гиперссылка" xfId="772"/>
    <cellStyle name="Открывавшаяся гиперссылка" xfId="773"/>
    <cellStyle name="Открывавшаяся гиперссылка" xfId="774"/>
    <cellStyle name="Открывавшаяся гиперссылка" xfId="775"/>
    <cellStyle name="Открывавшаяся гиперссылка" xfId="776"/>
    <cellStyle name="Открывавшаяся гиперссылка" xfId="777"/>
    <cellStyle name="Открывавшаяся гиперссылка" xfId="778"/>
    <cellStyle name="Открывавшаяся гиперссылка" xfId="779"/>
    <cellStyle name="Открывавшаяся гиперссылка" xfId="780"/>
    <cellStyle name="Открывавшаяся гиперссылка" xfId="781"/>
    <cellStyle name="Открывавшаяся гиперссылка" xfId="782"/>
    <cellStyle name="Открывавшаяся гиперссылка" xfId="783"/>
    <cellStyle name="Открывавшаяся гиперссылка" xfId="784"/>
    <cellStyle name="Открывавшаяся гиперссылка" xfId="785"/>
    <cellStyle name="Открывавшаяся гиперссылка" xfId="786"/>
    <cellStyle name="Открывавшаяся гиперссылка" xfId="787"/>
    <cellStyle name="Открывавшаяся гиперссылка" xfId="788"/>
    <cellStyle name="Открывавшаяся гиперссылка" xfId="789"/>
    <cellStyle name="Открывавшаяся гиперссылка" xfId="790"/>
    <cellStyle name="Открывавшаяся гиперссылка" xfId="791"/>
    <cellStyle name="Открывавшаяся гиперссылка" xfId="792"/>
    <cellStyle name="Открывавшаяся гиперссылка" xfId="793"/>
    <cellStyle name="Открывавшаяся гиперссылка" xfId="794"/>
    <cellStyle name="Открывавшаяся гиперссылка" xfId="795"/>
    <cellStyle name="Открывавшаяся гиперссылка" xfId="796"/>
    <cellStyle name="Открывавшаяся гиперссылка" xfId="797"/>
    <cellStyle name="Открывавшаяся гиперссылка" xfId="798"/>
    <cellStyle name="Открывавшаяся гиперссылка" xfId="799"/>
    <cellStyle name="Открывавшаяся гиперссылка" xfId="800"/>
    <cellStyle name="Открывавшаяся гиперссылка" xfId="801"/>
    <cellStyle name="Открывавшаяся гиперссылка" xfId="802"/>
    <cellStyle name="Открывавшаяся гиперссылка" xfId="803"/>
    <cellStyle name="Открывавшаяся гиперссылка" xfId="804"/>
    <cellStyle name="Открывавшаяся гиперссылка" xfId="805"/>
    <cellStyle name="Открывавшаяся гиперссылка" xfId="806"/>
    <cellStyle name="Открывавшаяся гиперссылка" xfId="807"/>
    <cellStyle name="Открывавшаяся гиперссылка" xfId="808"/>
    <cellStyle name="Открывавшаяся гиперссылка" xfId="809"/>
    <cellStyle name="Открывавшаяся гиперссылка" xfId="810"/>
    <cellStyle name="Открывавшаяся гиперссылка" xfId="811"/>
    <cellStyle name="Открывавшаяся гиперссылка" xfId="812"/>
    <cellStyle name="Открывавшаяся гиперссылка" xfId="813"/>
    <cellStyle name="Открывавшаяся гиперссылка" xfId="814"/>
    <cellStyle name="Открывавшаяся гиперссылка" xfId="815"/>
    <cellStyle name="Открывавшаяся гиперссылка" xfId="816"/>
    <cellStyle name="Открывавшаяся гиперссылка" xfId="817"/>
    <cellStyle name="Открывавшаяся гиперссылка" xfId="818"/>
    <cellStyle name="Открывавшаяся гиперссылка" xfId="819"/>
    <cellStyle name="Открывавшаяся гиперссылка" xfId="820"/>
    <cellStyle name="Открывавшаяся гиперссылка" xfId="821"/>
    <cellStyle name="Открывавшаяся гиперссылка" xfId="822"/>
    <cellStyle name="Открывавшаяся гиперссылка" xfId="823"/>
    <cellStyle name="Открывавшаяся гиперссылка" xfId="824"/>
    <cellStyle name="Открывавшаяся гиперссылка" xfId="825"/>
    <cellStyle name="Открывавшаяся гиперссылка" xfId="826"/>
    <cellStyle name="Открывавшаяся гиперссылка" xfId="827"/>
    <cellStyle name="Открывавшаяся гиперссылка" xfId="828"/>
    <cellStyle name="Открывавшаяся гиперссылка" xfId="829"/>
    <cellStyle name="Открывавшаяся гиперссылка" xfId="830"/>
    <cellStyle name="Открывавшаяся гиперссылка" xfId="831"/>
    <cellStyle name="Открывавшаяся гиперссылка" xfId="832"/>
    <cellStyle name="Открывавшаяся гиперссылка" xfId="833"/>
    <cellStyle name="Открывавшаяся гиперссылка" xfId="834"/>
    <cellStyle name="Открывавшаяся гиперссылка" xfId="835"/>
    <cellStyle name="Открывавшаяся гиперссылка" xfId="836"/>
    <cellStyle name="Открывавшаяся гиперссылка" xfId="837"/>
    <cellStyle name="Открывавшаяся гиперссылка" xfId="838"/>
    <cellStyle name="Открывавшаяся гиперссылка" xfId="839"/>
    <cellStyle name="Открывавшаяся гиперссылка" xfId="840"/>
    <cellStyle name="Открывавшаяся гиперссылка" xfId="841"/>
    <cellStyle name="Открывавшаяся гиперссылка" xfId="842"/>
    <cellStyle name="Открывавшаяся гиперссылка" xfId="843"/>
    <cellStyle name="Открывавшаяся гиперссылка" xfId="844"/>
    <cellStyle name="Открывавшаяся гиперссылка" xfId="845"/>
    <cellStyle name="Открывавшаяся гиперссылка" xfId="846"/>
    <cellStyle name="Открывавшаяся гиперссылка" xfId="847"/>
    <cellStyle name="Открывавшаяся гиперссылка" xfId="848"/>
    <cellStyle name="Открывавшаяся гиперссылка" xfId="849"/>
    <cellStyle name="Открывавшаяся гиперссылка" xfId="850"/>
    <cellStyle name="Открывавшаяся гиперссылка" xfId="851"/>
    <cellStyle name="Открывавшаяся гиперссылка" xfId="852"/>
    <cellStyle name="Открывавшаяся гиперссылка" xfId="853"/>
    <cellStyle name="Открывавшаяся гиперссылка" xfId="854"/>
    <cellStyle name="Открывавшаяся гиперссылка" xfId="855"/>
    <cellStyle name="Открывавшаяся гиперссылка" xfId="856"/>
    <cellStyle name="Открывавшаяся гиперссылка" xfId="857"/>
    <cellStyle name="Открывавшаяся гиперссылка" xfId="858"/>
    <cellStyle name="Открывавшаяся гиперссылка" xfId="859"/>
    <cellStyle name="Открывавшаяся гиперссылка" xfId="860"/>
    <cellStyle name="Открывавшаяся гиперссылка" xfId="861"/>
    <cellStyle name="Открывавшаяся гиперссылка" xfId="862"/>
    <cellStyle name="Открывавшаяся гиперссылка" xfId="863"/>
    <cellStyle name="Открывавшаяся гиперссылка" xfId="864"/>
    <cellStyle name="Открывавшаяся гиперссылка" xfId="865"/>
    <cellStyle name="Открывавшаяся гиперссылка" xfId="866"/>
    <cellStyle name="Открывавшаяся гиперссылка" xfId="867"/>
    <cellStyle name="Открывавшаяся гиперссылка" xfId="868"/>
    <cellStyle name="Открывавшаяся гиперссылка" xfId="869"/>
    <cellStyle name="Открывавшаяся гиперссылка" xfId="870"/>
    <cellStyle name="Открывавшаяся гиперссылка" xfId="871"/>
    <cellStyle name="Открывавшаяся гиперссылка" xfId="872"/>
    <cellStyle name="Открывавшаяся гиперссылка" xfId="873"/>
    <cellStyle name="Открывавшаяся гиперссылка" xfId="874"/>
    <cellStyle name="Открывавшаяся гиперссылка" xfId="875"/>
    <cellStyle name="Открывавшаяся гиперссылка" xfId="876"/>
    <cellStyle name="Открывавшаяся гиперссылка" xfId="877"/>
    <cellStyle name="Открывавшаяся гиперссылка" xfId="878"/>
    <cellStyle name="Открывавшаяся гиперссылка" xfId="879"/>
    <cellStyle name="Открывавшаяся гиперссылка" xfId="880"/>
    <cellStyle name="Открывавшаяся гиперссылка" xfId="881"/>
    <cellStyle name="Открывавшаяся гиперссылка" xfId="882"/>
    <cellStyle name="Открывавшаяся гиперссылка" xfId="883"/>
    <cellStyle name="Открывавшаяся гиперссылка" xfId="884"/>
    <cellStyle name="Открывавшаяся гиперссылка" xfId="885"/>
    <cellStyle name="Открывавшаяся гиперссылка" xfId="886"/>
    <cellStyle name="Открывавшаяся гиперссылка" xfId="887"/>
    <cellStyle name="Открывавшаяся гиперссылка" xfId="888"/>
    <cellStyle name="Открывавшаяся гиперссылка" xfId="889"/>
    <cellStyle name="Открывавшаяся гиперссылка" xfId="890"/>
    <cellStyle name="Открывавшаяся гиперссылка" xfId="891"/>
    <cellStyle name="Открывавшаяся гиперссылка" xfId="892"/>
    <cellStyle name="Открывавшаяся гиперссылка" xfId="893"/>
    <cellStyle name="Открывавшаяся гиперссылка" xfId="894"/>
    <cellStyle name="Открывавшаяся гиперссылка" xfId="895"/>
    <cellStyle name="Открывавшаяся гиперссылка" xfId="896"/>
    <cellStyle name="Открывавшаяся гиперссылка" xfId="897"/>
    <cellStyle name="Открывавшаяся гиперссылка" xfId="898"/>
    <cellStyle name="Открывавшаяся гиперссылка" xfId="899"/>
    <cellStyle name="Открывавшаяся гиперссылка" xfId="900"/>
    <cellStyle name="Открывавшаяся гиперссылка" xfId="901"/>
    <cellStyle name="Открывавшаяся гиперссылка" xfId="902"/>
    <cellStyle name="Открывавшаяся гиперссылка" xfId="903"/>
    <cellStyle name="Открывавшаяся гиперссылка" xfId="904"/>
    <cellStyle name="Открывавшаяся гиперссылка" xfId="905"/>
    <cellStyle name="Открывавшаяся гиперссылка" xfId="906"/>
    <cellStyle name="Открывавшаяся гиперссылка" xfId="907"/>
    <cellStyle name="Открывавшаяся гиперссылка" xfId="908"/>
    <cellStyle name="Открывавшаяся гиперссылка" xfId="909"/>
    <cellStyle name="Открывавшаяся гиперссылка" xfId="910"/>
    <cellStyle name="Открывавшаяся гиперссылка" xfId="911"/>
    <cellStyle name="Открывавшаяся гиперссылка" xfId="912"/>
    <cellStyle name="Открывавшаяся гиперссылка" xfId="913"/>
    <cellStyle name="Открывавшаяся гиперссылка" xfId="914"/>
    <cellStyle name="Открывавшаяся гиперссылка" xfId="915"/>
    <cellStyle name="Открывавшаяся гиперссылка" xfId="916"/>
    <cellStyle name="Открывавшаяся гиперссылка" xfId="917"/>
    <cellStyle name="Открывавшаяся гиперссылка" xfId="918"/>
    <cellStyle name="Открывавшаяся гиперссылка" xfId="919"/>
    <cellStyle name="Открывавшаяся гиперссылка" xfId="920"/>
    <cellStyle name="Открывавшаяся гиперссылка" xfId="921"/>
    <cellStyle name="Открывавшаяся гиперссылка" xfId="922"/>
    <cellStyle name="Открывавшаяся гиперссылка" xfId="923"/>
    <cellStyle name="Открывавшаяся гиперссылка" xfId="924"/>
    <cellStyle name="Открывавшаяся гиперссылка" xfId="925"/>
    <cellStyle name="Открывавшаяся гиперссылка" xfId="926"/>
    <cellStyle name="Открывавшаяся гиперссылка" xfId="927"/>
    <cellStyle name="Открывавшаяся гиперссылка" xfId="928"/>
    <cellStyle name="Открывавшаяся гиперссылка" xfId="929"/>
    <cellStyle name="Открывавшаяся гиперссылка" xfId="930"/>
    <cellStyle name="Открывавшаяся гиперссылка" xfId="931"/>
    <cellStyle name="Открывавшаяся гиперссылка" xfId="932"/>
    <cellStyle name="Открывавшаяся гиперссылка" xfId="933"/>
    <cellStyle name="Открывавшаяся гиперссылка" xfId="934"/>
    <cellStyle name="Открывавшаяся гиперссылка" xfId="935"/>
    <cellStyle name="Открывавшаяся гиперссылка" xfId="936"/>
    <cellStyle name="Открывавшаяся гиперссылка" xfId="937"/>
    <cellStyle name="Открывавшаяся гиперссылка" xfId="938"/>
    <cellStyle name="Открывавшаяся гиперссылка" xfId="939"/>
    <cellStyle name="Открывавшаяся гиперссылка" xfId="940"/>
    <cellStyle name="Открывавшаяся гиперссылка" xfId="941"/>
    <cellStyle name="Открывавшаяся гиперссылка" xfId="942"/>
    <cellStyle name="Открывавшаяся гиперссылка" xfId="943"/>
    <cellStyle name="Открывавшаяся гиперссылка" xfId="944"/>
    <cellStyle name="Открывавшаяся гиперссылка" xfId="945"/>
    <cellStyle name="Открывавшаяся гиперссылка" xfId="946"/>
    <cellStyle name="Открывавшаяся гиперссылка" xfId="947"/>
    <cellStyle name="Открывавшаяся гиперссылка" xfId="948"/>
    <cellStyle name="Открывавшаяся гиперссылка" xfId="949"/>
    <cellStyle name="Открывавшаяся гиперссылка" xfId="950"/>
    <cellStyle name="Открывавшаяся гиперссылка" xfId="951"/>
    <cellStyle name="Открывавшаяся гиперссылка" xfId="952"/>
    <cellStyle name="Открывавшаяся гиперссылка" xfId="953"/>
    <cellStyle name="Открывавшаяся гиперссылка" xfId="954"/>
    <cellStyle name="Открывавшаяся гиперссылка" xfId="955"/>
    <cellStyle name="Открывавшаяся гиперссылка" xfId="956"/>
    <cellStyle name="Открывавшаяся гиперссылка" xfId="957"/>
    <cellStyle name="Открывавшаяся гиперссылка" xfId="958"/>
    <cellStyle name="Открывавшаяся гиперссылка" xfId="959"/>
    <cellStyle name="Открывавшаяся гиперссылка" xfId="960"/>
    <cellStyle name="Открывавшаяся гиперссылка" xfId="961"/>
    <cellStyle name="Открывавшаяся гиперссылка" xfId="962"/>
    <cellStyle name="Открывавшаяся гиперссылка" xfId="963"/>
    <cellStyle name="Открывавшаяся гиперссылка" xfId="964"/>
    <cellStyle name="Открывавшаяся гиперссылка" xfId="965"/>
    <cellStyle name="Открывавшаяся гиперссылка" xfId="966"/>
    <cellStyle name="Открывавшаяся гиперссылка" xfId="967"/>
    <cellStyle name="Открывавшаяся гиперссылка" xfId="968"/>
    <cellStyle name="Открывавшаяся гиперссылка" xfId="969"/>
    <cellStyle name="Открывавшаяся гиперссылка" xfId="970"/>
    <cellStyle name="Открывавшаяся гиперссылка" xfId="971"/>
    <cellStyle name="Открывавшаяся гиперссылка" xfId="972"/>
    <cellStyle name="Открывавшаяся гиперссылка" xfId="973"/>
    <cellStyle name="Открывавшаяся гиперссылка" xfId="974"/>
    <cellStyle name="Открывавшаяся гиперссылка" xfId="975"/>
    <cellStyle name="Открывавшаяся гиперссылка" xfId="976"/>
    <cellStyle name="Открывавшаяся гиперссылка" xfId="977"/>
    <cellStyle name="Открывавшаяся гиперссылка" xfId="978"/>
    <cellStyle name="Открывавшаяся гиперссылка" xfId="979"/>
    <cellStyle name="Открывавшаяся гиперссылка" xfId="980"/>
    <cellStyle name="Открывавшаяся гиперссылка" xfId="981"/>
    <cellStyle name="Открывавшаяся гиперссылка" xfId="982"/>
    <cellStyle name="Открывавшаяся гиперссылка" xfId="983"/>
    <cellStyle name="Открывавшаяся гиперссылка" xfId="984"/>
    <cellStyle name="Открывавшаяся гиперссылка" xfId="985"/>
    <cellStyle name="Открывавшаяся гиперссылка" xfId="986"/>
    <cellStyle name="Открывавшаяся гиперссылка" xfId="987"/>
    <cellStyle name="Открывавшаяся гиперссылка" xfId="988"/>
    <cellStyle name="Открывавшаяся гиперссылка" xfId="989"/>
    <cellStyle name="Открывавшаяся гиперссылка" xfId="990"/>
    <cellStyle name="Открывавшаяся гиперссылка" xfId="991"/>
    <cellStyle name="Открывавшаяся гиперссылка" xfId="992"/>
    <cellStyle name="Открывавшаяся гиперссылка" xfId="993"/>
    <cellStyle name="Открывавшаяся гиперссылка" xfId="994"/>
    <cellStyle name="Открывавшаяся гиперссылка" xfId="995"/>
    <cellStyle name="Открывавшаяся гиперссылка" xfId="996"/>
    <cellStyle name="Открывавшаяся гиперссылка" xfId="997"/>
    <cellStyle name="Открывавшаяся гиперссылка" xfId="998"/>
    <cellStyle name="Открывавшаяся гиперссылка" xfId="999"/>
    <cellStyle name="Открывавшаяся гиперссылка" xfId="1000"/>
    <cellStyle name="Открывавшаяся гиперссылка" xfId="1001"/>
    <cellStyle name="Открывавшаяся гиперссылка" xfId="1002"/>
    <cellStyle name="Открывавшаяся гиперссылка" xfId="1003"/>
    <cellStyle name="Открывавшаяся гиперссылка" xfId="1004"/>
    <cellStyle name="Открывавшаяся гиперссылка" xfId="1005"/>
    <cellStyle name="Открывавшаяся гиперссылка" xfId="1006"/>
    <cellStyle name="Открывавшаяся гиперссылка" xfId="1007"/>
    <cellStyle name="Открывавшаяся гиперссылка" xfId="1008"/>
    <cellStyle name="Открывавшаяся гиперссылка" xfId="1009"/>
    <cellStyle name="Открывавшаяся гиперссылка" xfId="1010"/>
    <cellStyle name="Открывавшаяся гиперссылка" xfId="1011"/>
    <cellStyle name="Открывавшаяся гиперссылка" xfId="1012"/>
    <cellStyle name="Открывавшаяся гиперссылка" xfId="1013"/>
    <cellStyle name="Открывавшаяся гиперссылка" xfId="1014"/>
    <cellStyle name="Открывавшаяся гиперссылка" xfId="1015"/>
    <cellStyle name="Открывавшаяся гиперссылка" xfId="1016"/>
    <cellStyle name="Открывавшаяся гиперссылка" xfId="1017"/>
    <cellStyle name="Открывавшаяся гиперссылка" xfId="1018"/>
    <cellStyle name="Открывавшаяся гиперссылка" xfId="1019"/>
    <cellStyle name="Открывавшаяся гиперссылка" xfId="1020"/>
    <cellStyle name="Открывавшаяся гиперссылка" xfId="1021"/>
    <cellStyle name="Открывавшаяся гиперссылка" xfId="1022"/>
    <cellStyle name="Открывавшаяся гиперссылка" xfId="1023"/>
    <cellStyle name="Открывавшаяся гиперссылка" xfId="1024"/>
    <cellStyle name="Открывавшаяся гиперссылка" xfId="1025"/>
    <cellStyle name="Открывавшаяся гиперссылка" xfId="1026"/>
    <cellStyle name="Открывавшаяся гиперссылка" xfId="1027"/>
    <cellStyle name="Открывавшаяся гиперссылка" xfId="1028"/>
    <cellStyle name="Открывавшаяся гиперссылка" xfId="1029"/>
    <cellStyle name="Открывавшаяся гиперссылка" xfId="1030"/>
    <cellStyle name="Открывавшаяся гиперссылка" xfId="1031"/>
    <cellStyle name="Открывавшаяся гиперссылка" xfId="1032"/>
    <cellStyle name="Открывавшаяся гиперссылка" xfId="1033"/>
    <cellStyle name="Открывавшаяся гиперссылка" xfId="1034"/>
    <cellStyle name="Открывавшаяся гиперссылка" xfId="1035"/>
    <cellStyle name="Открывавшаяся гиперссылка" xfId="1036"/>
    <cellStyle name="Открывавшаяся гиперссылка" xfId="1037"/>
    <cellStyle name="Открывавшаяся гиперссылка" xfId="1038"/>
    <cellStyle name="Открывавшаяся гиперссылка" xfId="1039"/>
    <cellStyle name="Открывавшаяся гиперссылка" xfId="1040"/>
    <cellStyle name="Открывавшаяся гиперссылка" xfId="1041"/>
    <cellStyle name="Открывавшаяся гиперссылка" xfId="1042"/>
    <cellStyle name="Открывавшаяся гиперссылка" xfId="1043"/>
    <cellStyle name="Открывавшаяся гиперссылка" xfId="1044"/>
    <cellStyle name="Открывавшаяся гиперссылка" xfId="1045"/>
    <cellStyle name="Открывавшаяся гиперссылка" xfId="1046"/>
    <cellStyle name="Открывавшаяся гиперссылка" xfId="1047"/>
    <cellStyle name="Открывавшаяся гиперссылка" xfId="1048"/>
    <cellStyle name="Открывавшаяся гиперссылка" xfId="1049"/>
    <cellStyle name="Открывавшаяся гиперссылка" xfId="1050"/>
    <cellStyle name="Открывавшаяся гиперссылка" xfId="1051"/>
    <cellStyle name="Открывавшаяся гиперссылка" xfId="1052"/>
    <cellStyle name="Открывавшаяся гиперссылка" xfId="1053"/>
    <cellStyle name="Открывавшаяся гиперссылка" xfId="1054"/>
    <cellStyle name="Открывавшаяся гиперссылка" xfId="1055"/>
    <cellStyle name="Открывавшаяся гиперссылка" xfId="1056"/>
    <cellStyle name="Открывавшаяся гиперссылка" xfId="1057"/>
    <cellStyle name="Открывавшаяся гиперссылка" xfId="1058"/>
    <cellStyle name="Открывавшаяся гиперссылка" xfId="1059"/>
    <cellStyle name="Открывавшаяся гиперссылка" xfId="1060"/>
    <cellStyle name="Открывавшаяся гиперссылка" xfId="1061"/>
    <cellStyle name="Открывавшаяся гиперссылка" xfId="1062"/>
    <cellStyle name="Открывавшаяся гиперссылка" xfId="1063"/>
    <cellStyle name="Открывавшаяся гиперссылка" xfId="1064"/>
    <cellStyle name="Открывавшаяся гиперссылка" xfId="1065"/>
    <cellStyle name="Открывавшаяся гиперссылка" xfId="1066"/>
    <cellStyle name="Открывавшаяся гиперссылка" xfId="1067"/>
    <cellStyle name="Открывавшаяся гиперссылка" xfId="1068"/>
    <cellStyle name="Открывавшаяся гиперссылка" xfId="1069"/>
    <cellStyle name="Открывавшаяся гиперссылка" xfId="1070"/>
    <cellStyle name="Открывавшаяся гиперссылка" xfId="1071"/>
    <cellStyle name="Открывавшаяся гиперссылка" xfId="1072"/>
    <cellStyle name="Открывавшаяся гиперссылка" xfId="1073"/>
    <cellStyle name="Открывавшаяся гиперссылка" xfId="1074"/>
    <cellStyle name="Открывавшаяся гиперссылка" xfId="1075"/>
    <cellStyle name="Открывавшаяся гиперссылка" xfId="1076"/>
    <cellStyle name="Открывавшаяся гиперссылка" xfId="1077"/>
    <cellStyle name="Открывавшаяся гиперссылка" xfId="1078"/>
    <cellStyle name="Открывавшаяся гиперссылка" xfId="1079"/>
    <cellStyle name="Открывавшаяся гиперссылка" xfId="1080"/>
    <cellStyle name="Открывавшаяся гиперссылка" xfId="1081"/>
    <cellStyle name="Открывавшаяся гиперссылка" xfId="1082"/>
    <cellStyle name="Открывавшаяся гиперссылка" xfId="1083"/>
    <cellStyle name="Открывавшаяся гиперссылка" xfId="1084"/>
    <cellStyle name="Открывавшаяся гиперссылка" xfId="1085"/>
    <cellStyle name="Открывавшаяся гиперссылка" xfId="1086"/>
    <cellStyle name="Открывавшаяся гиперссылка" xfId="1087"/>
    <cellStyle name="Открывавшаяся гиперссылка" xfId="1088"/>
    <cellStyle name="Открывавшаяся гиперссылка" xfId="1089"/>
    <cellStyle name="Открывавшаяся гиперссылка" xfId="1090"/>
    <cellStyle name="Открывавшаяся гиперссылка" xfId="1091"/>
    <cellStyle name="Открывавшаяся гиперссылка" xfId="1092"/>
    <cellStyle name="Открывавшаяся гиперссылка" xfId="1093"/>
    <cellStyle name="Открывавшаяся гиперссылка" xfId="1094"/>
    <cellStyle name="Открывавшаяся гиперссылка" xfId="1095"/>
    <cellStyle name="Открывавшаяся гиперссылка" xfId="1096"/>
    <cellStyle name="Открывавшаяся гиперссылка" xfId="1097"/>
    <cellStyle name="Открывавшаяся гиперссылка" xfId="1098"/>
    <cellStyle name="Открывавшаяся гиперссылка" xfId="1099"/>
    <cellStyle name="Открывавшаяся гиперссылка" xfId="1100"/>
    <cellStyle name="Открывавшаяся гиперссылка" xfId="1101"/>
    <cellStyle name="Открывавшаяся гиперссылка" xfId="1102"/>
    <cellStyle name="Открывавшаяся гиперссылка" xfId="1103"/>
    <cellStyle name="Открывавшаяся гиперссылка" xfId="1104"/>
    <cellStyle name="Открывавшаяся гиперссылка" xfId="1105"/>
    <cellStyle name="Открывавшаяся гиперссылка" xfId="1106"/>
    <cellStyle name="Открывавшаяся гиперссылка" xfId="1107"/>
    <cellStyle name="Открывавшаяся гиперссылка" xfId="1108"/>
    <cellStyle name="Открывавшаяся гиперссылка" xfId="1109"/>
    <cellStyle name="Открывавшаяся гиперссылка" xfId="1110"/>
    <cellStyle name="Открывавшаяся гиперссылка" xfId="1111"/>
    <cellStyle name="Открывавшаяся гиперссылка" xfId="1112"/>
    <cellStyle name="Открывавшаяся гиперссылка" xfId="1113"/>
    <cellStyle name="Открывавшаяся гиперссылка" xfId="1114"/>
    <cellStyle name="Открывавшаяся гиперссылка" xfId="1115"/>
    <cellStyle name="Открывавшаяся гиперссылка" xfId="1116"/>
    <cellStyle name="Открывавшаяся гиперссылка" xfId="1117"/>
    <cellStyle name="Открывавшаяся гиперссылка" xfId="1118"/>
    <cellStyle name="Открывавшаяся гиперссылка" xfId="1119"/>
    <cellStyle name="Открывавшаяся гиперссылка" xfId="1120"/>
    <cellStyle name="Открывавшаяся гиперссылка" xfId="1121"/>
    <cellStyle name="Открывавшаяся гиперссылка" xfId="1122"/>
    <cellStyle name="Открывавшаяся гиперссылка" xfId="1123"/>
    <cellStyle name="Открывавшаяся гиперссылка" xfId="1124"/>
    <cellStyle name="Открывавшаяся гиперссылка" xfId="1125"/>
    <cellStyle name="Открывавшаяся гиперссылка" xfId="1126"/>
    <cellStyle name="Открывавшаяся гиперссылка" xfId="1127"/>
    <cellStyle name="Открывавшаяся гиперссылка" xfId="1128"/>
    <cellStyle name="Открывавшаяся гиперссылка" xfId="1129"/>
    <cellStyle name="Открывавшаяся гиперссылка" xfId="1130"/>
    <cellStyle name="Открывавшаяся гиперссылка" xfId="1131"/>
    <cellStyle name="Открывавшаяся гиперссылка" xfId="1132"/>
    <cellStyle name="Открывавшаяся гиперссылка" xfId="1133"/>
    <cellStyle name="Открывавшаяся гиперссылка" xfId="1134"/>
    <cellStyle name="Открывавшаяся гиперссылка" xfId="1135"/>
    <cellStyle name="Открывавшаяся гиперссылка" xfId="1136"/>
    <cellStyle name="Открывавшаяся гиперссылка" xfId="1137"/>
    <cellStyle name="Открывавшаяся гиперссылка" xfId="1138"/>
    <cellStyle name="Открывавшаяся гиперссылка" xfId="1139"/>
    <cellStyle name="Открывавшаяся гиперссылка" xfId="1140"/>
    <cellStyle name="Открывавшаяся гиперссылка" xfId="1141"/>
    <cellStyle name="Открывавшаяся гиперссылка" xfId="1142"/>
    <cellStyle name="Открывавшаяся гиперссылка" xfId="1143"/>
    <cellStyle name="Открывавшаяся гиперссылка" xfId="1144"/>
    <cellStyle name="Comma 2 2" xfId="1145"/>
    <cellStyle name="Currency 2" xfId="1146"/>
    <cellStyle name="Normal 2 2" xfId="1147"/>
    <cellStyle name="Открывавшаяся гиперссылка" xfId="1148"/>
    <cellStyle name="Открывавшаяся гиперссылка" xfId="1149"/>
    <cellStyle name="Открывавшаяся гиперссылка" xfId="1150"/>
    <cellStyle name="Открывавшаяся гиперссылка" xfId="1151"/>
    <cellStyle name="Открывавшаяся гиперссылка" xfId="1152"/>
    <cellStyle name="Открывавшаяся гиперссылка" xfId="1153"/>
    <cellStyle name="Открывавшаяся гиперссылка" xfId="1154"/>
    <cellStyle name="Открывавшаяся гиперссылка" xfId="1155"/>
    <cellStyle name="Открывавшаяся гиперссылка" xfId="1156"/>
    <cellStyle name="Открывавшаяся гиперссылка" xfId="1157"/>
    <cellStyle name="Открывавшаяся гиперссылка" xfId="1158"/>
    <cellStyle name="Открывавшаяся гиперссылка" xfId="1159"/>
    <cellStyle name="Открывавшаяся гиперссылка" xfId="1160"/>
    <cellStyle name="Открывавшаяся гиперссылка" xfId="1161"/>
    <cellStyle name="Открывавшаяся гиперссылка" xfId="1162"/>
    <cellStyle name="Открывавшаяся гиперссылка" xfId="1163"/>
    <cellStyle name="Открывавшаяся гиперссылка" xfId="1164"/>
    <cellStyle name="Открывавшаяся гиперссылка" xfId="1165"/>
    <cellStyle name="Открывавшаяся гиперссылка" xfId="1166"/>
    <cellStyle name="Открывавшаяся гиперссылка" xfId="1167"/>
    <cellStyle name="Открывавшаяся гиперссылка" xfId="1168"/>
    <cellStyle name="Открывавшаяся гиперссылка" xfId="1169"/>
    <cellStyle name="Открывавшаяся гиперссылка" xfId="1170"/>
    <cellStyle name="Открывавшаяся гиперссылка" xfId="1171"/>
    <cellStyle name="Открывавшаяся гиперссылка" xfId="1172"/>
    <cellStyle name="Открывавшаяся гиперссылка" xfId="1173"/>
    <cellStyle name="Открывавшаяся гиперссылка" xfId="1174"/>
    <cellStyle name="Открывавшаяся гиперссылка" xfId="1175"/>
    <cellStyle name="Открывавшаяся гиперссылка" xfId="1176"/>
    <cellStyle name="Открывавшаяся гиперссылка" xfId="1177"/>
    <cellStyle name="Открывавшаяся гиперссылка" xfId="1178"/>
    <cellStyle name="Открывавшаяся гиперссылка" xfId="1179"/>
    <cellStyle name="Открывавшаяся гиперссылка" xfId="1180"/>
    <cellStyle name="Открывавшаяся гиперссылка" xfId="1181"/>
    <cellStyle name="Открывавшаяся гиперссылка" xfId="1182"/>
    <cellStyle name="Открывавшаяся гиперссылка" xfId="1183"/>
    <cellStyle name="Открывавшаяся гиперссылка" xfId="1184"/>
    <cellStyle name="Открывавшаяся гиперссылка" xfId="1185"/>
    <cellStyle name="Открывавшаяся гиперссылка" xfId="1186"/>
    <cellStyle name="Открывавшаяся гиперссылка" xfId="1187"/>
    <cellStyle name="Открывавшаяся гиперссылка" xfId="1188"/>
    <cellStyle name="Открывавшаяся гиперссылка" xfId="1189"/>
    <cellStyle name="Открывавшаяся гиперссылка" xfId="1190"/>
    <cellStyle name="Открывавшаяся гиперссылка" xfId="1191"/>
    <cellStyle name="Открывавшаяся гиперссылка" xfId="1192"/>
    <cellStyle name="Открывавшаяся гиперссылка" xfId="1193"/>
    <cellStyle name="Открывавшаяся гиперссылка" xfId="1194"/>
    <cellStyle name="Открывавшаяся гиперссылка" xfId="1195"/>
    <cellStyle name="Открывавшаяся гиперссылка" xfId="1196"/>
    <cellStyle name="Открывавшаяся гиперссылка" xfId="1197"/>
    <cellStyle name="Открывавшаяся гиперссылка" xfId="1198"/>
    <cellStyle name="Открывавшаяся гиперссылка" xfId="1199"/>
    <cellStyle name="Открывавшаяся гиперссылка" xfId="1200"/>
    <cellStyle name="Открывавшаяся гиперссылка" xfId="1201"/>
    <cellStyle name="Открывавшаяся гиперссылка" xfId="1202"/>
    <cellStyle name="Открывавшаяся гиперссылка" xfId="1203"/>
    <cellStyle name="Открывавшаяся гиперссылка" xfId="1204"/>
    <cellStyle name="Открывавшаяся гиперссылка" xfId="1205"/>
    <cellStyle name="Открывавшаяся гиперссылка" xfId="1206"/>
    <cellStyle name="Открывавшаяся гиперссылка" xfId="1207"/>
    <cellStyle name="Открывавшаяся гиперссылка" xfId="1208"/>
    <cellStyle name="Открывавшаяся гиперссылка" xfId="1209"/>
    <cellStyle name="Открывавшаяся гиперссылка" xfId="1210"/>
    <cellStyle name="Открывавшаяся гиперссылка" xfId="1211"/>
    <cellStyle name="Открывавшаяся гиперссылка" xfId="1212"/>
    <cellStyle name="Открывавшаяся гиперссылка" xfId="1213"/>
    <cellStyle name="Открывавшаяся гиперссылка" xfId="1214"/>
    <cellStyle name="Открывавшаяся гиперссылка" xfId="1215"/>
    <cellStyle name="Открывавшаяся гиперссылка" xfId="1216"/>
    <cellStyle name="Открывавшаяся гиперссылка" xfId="1217"/>
    <cellStyle name="Открывавшаяся гиперссылка" xfId="1218"/>
    <cellStyle name="Открывавшаяся гиперссылка" xfId="1219"/>
    <cellStyle name="Открывавшаяся гиперссылка" xfId="1220"/>
    <cellStyle name="Открывавшаяся гиперссылка" xfId="1221"/>
    <cellStyle name="Открывавшаяся гиперссылка" xfId="1222"/>
    <cellStyle name="Открывавшаяся гиперссылка" xfId="1223"/>
    <cellStyle name="Открывавшаяся гиперссылка" xfId="1224"/>
    <cellStyle name="Открывавшаяся гиперссылка" xfId="1225"/>
    <cellStyle name="Comma 2 3" xfId="1226"/>
    <cellStyle name="Currency 3" xfId="1227"/>
    <cellStyle name="Comma 3" xfId="1228"/>
    <cellStyle name="Открывавшаяся гиперссылка" xfId="1229"/>
    <cellStyle name="Открывавшаяся гиперссылка" xfId="1230"/>
    <cellStyle name="Открывавшаяся гиперссылка" xfId="1231"/>
    <cellStyle name="Открывавшаяся гиперссылка" xfId="1232"/>
    <cellStyle name="Открывавшаяся гиперссылка" xfId="1233"/>
    <cellStyle name="Открывавшаяся гиперссылка" xfId="1234"/>
    <cellStyle name="Открывавшаяся гиперссылка" xfId="1235"/>
    <cellStyle name="Открывавшаяся гиперссылка" xfId="1236"/>
    <cellStyle name="Открывавшаяся гиперссылка" xfId="1237"/>
    <cellStyle name="Открывавшаяся гиперссылка" xfId="1238"/>
    <cellStyle name="Открывавшаяся гиперссылка" xfId="1239"/>
    <cellStyle name="Открывавшаяся гиперссылка" xfId="1240"/>
    <cellStyle name="Открывавшаяся гиперссылка" xfId="1241"/>
    <cellStyle name="Открывавшаяся гиперссылка" xfId="1242"/>
    <cellStyle name="Normal 2 2 2" xfId="1243"/>
    <cellStyle name="Comma 2 3 2" xfId="1244"/>
    <cellStyle name="Comma 2 4" xfId="1245"/>
    <cellStyle name="Normal 3 2" xfId="1246"/>
    <cellStyle name="Comma 2 2 2" xfId="1247"/>
    <cellStyle name="Currency 2 2" xfId="1248"/>
    <cellStyle name="Normal 2 2 2 2" xfId="1249"/>
    <cellStyle name="Comma 2 4 2" xfId="1250"/>
    <cellStyle name="Percent 2" xfId="1251"/>
    <cellStyle name="Comma 2 2 2 2" xfId="1252"/>
    <cellStyle name="Comma 2 4 2 2" xfId="1253"/>
    <cellStyle name="Открывавшаяся гиперссылка" xfId="1254"/>
    <cellStyle name="Открывавшаяся гиперссылка" xfId="1255"/>
    <cellStyle name="Открывавшаяся гиперссылка" xfId="1256"/>
    <cellStyle name="Открывавшаяся гиперссылка" xfId="1257"/>
    <cellStyle name="Открывавшаяся гиперссылка" xfId="1258"/>
    <cellStyle name="Открывавшаяся гиперссылка" xfId="1259"/>
    <cellStyle name="Открывавшаяся гиперссылка" xfId="1260"/>
    <cellStyle name="Открывавшаяся гиперссылка" xfId="1261"/>
    <cellStyle name="Открывавшаяся гиперссылка" xfId="1262"/>
    <cellStyle name="Открывавшаяся гиперссылка" xfId="1263"/>
    <cellStyle name="Открывавшаяся гиперссылка" xfId="1264"/>
    <cellStyle name="Открывавшаяся гиперссылка" xfId="1265"/>
    <cellStyle name="Открывавшаяся гиперссылка" xfId="1266"/>
    <cellStyle name="Открывавшаяся гиперссылка" xfId="1267"/>
    <cellStyle name="Comma 4" xfId="1268"/>
    <cellStyle name="Normal 2 3" xfId="1269"/>
    <cellStyle name="Comma 2 5" xfId="1270"/>
    <cellStyle name="Comma 3 2" xfId="1271"/>
    <cellStyle name="Normal 5" xfId="1272"/>
    <cellStyle name="Comma 2 2 3" xfId="1273"/>
    <cellStyle name="Normal 2 2 3" xfId="1274"/>
    <cellStyle name="Currency 3 2" xfId="1275"/>
    <cellStyle name="Normal 2 3 2" xfId="1276"/>
    <cellStyle name="Comma 4 2" xfId="1277"/>
    <cellStyle name="Comma 4 3" xfId="1278"/>
    <cellStyle name="Comma 4 4" xfId="1279"/>
    <cellStyle name="Comma 4 5" xfId="1280"/>
    <cellStyle name="Обычный 3" xfId="1281"/>
    <cellStyle name="Normal 2 3 3" xfId="1282"/>
    <cellStyle name="Comma 4 6" xfId="1283"/>
    <cellStyle name="Comma 4 7" xfId="1284"/>
    <cellStyle name="Normal 6" xfId="1285"/>
    <cellStyle name="Currency 4" xfId="1286"/>
    <cellStyle name="Comma 5" xfId="1287"/>
    <cellStyle name="Comma 2 2 2 3" xfId="1288"/>
    <cellStyle name="Comma 2 2 2 3 2" xfId="1289"/>
    <cellStyle name="Comma 2 2 2 3 2 2" xfId="1290"/>
    <cellStyle name="Comma 2 2 3 2" xfId="1291"/>
    <cellStyle name="Comma 2 2 3 2 2" xfId="1292"/>
    <cellStyle name="Comma 2 3 3" xfId="1293"/>
    <cellStyle name="Comma 2 3 3 2" xfId="1294"/>
    <cellStyle name="Comma 2 3 3 2 2" xfId="1295"/>
    <cellStyle name="Comma 2 4 3" xfId="1296"/>
    <cellStyle name="Comma 2 4 3 2" xfId="1297"/>
    <cellStyle name="Comma 2 4 3 2 2" xfId="1298"/>
    <cellStyle name="Comma 2 4 4" xfId="1299"/>
    <cellStyle name="Comma 2 4 4 2" xfId="1300"/>
    <cellStyle name="Comma 2 4 4 2 2" xfId="1301"/>
    <cellStyle name="Comma 2 4 5" xfId="1302"/>
    <cellStyle name="Comma 2 4 5 2" xfId="1303"/>
    <cellStyle name="Comma 2 4 5 2 2" xfId="1304"/>
    <cellStyle name="Currency 2 3" xfId="1305"/>
    <cellStyle name="Currency 5" xfId="1306"/>
    <cellStyle name="Currency 6" xfId="1307"/>
    <cellStyle name="Hyperlink 2" xfId="1308"/>
    <cellStyle name="Normal 10" xfId="1309"/>
    <cellStyle name="Normal 2 2 3 2" xfId="1310"/>
    <cellStyle name="Normal 2 2 3 2 2" xfId="1311"/>
    <cellStyle name="Normal 2 2_MCXETA yazarma- Copy" xfId="1312"/>
    <cellStyle name="Normal 2_---SUL--- GORI-HOSPITALI-BOLO" xfId="1313"/>
    <cellStyle name="Normal 30" xfId="1314"/>
    <cellStyle name="Normal 6 2" xfId="1315"/>
    <cellStyle name="Normal 7" xfId="1316"/>
    <cellStyle name="Normal 8" xfId="1317"/>
    <cellStyle name="Normal 9" xfId="1318"/>
    <cellStyle name="Normal 11" xfId="1319"/>
    <cellStyle name="Normal 12" xfId="1320"/>
    <cellStyle name="Normal 13" xfId="1321"/>
    <cellStyle name="Normal 14" xfId="1322"/>
    <cellStyle name="Normal 15" xfId="1323"/>
    <cellStyle name="Normal 16" xfId="1324"/>
    <cellStyle name="Normal 17" xfId="1325"/>
    <cellStyle name="Normal 18" xfId="1326"/>
    <cellStyle name="Normal 19" xfId="1327"/>
    <cellStyle name="Normal 20" xfId="1328"/>
    <cellStyle name="Normal 21" xfId="1329"/>
    <cellStyle name="Normal 22" xfId="1330"/>
    <cellStyle name="Normal 23" xfId="1331"/>
    <cellStyle name="Comma 6" xfId="1332"/>
    <cellStyle name="Normal 24" xfId="1333"/>
    <cellStyle name="normální 2" xfId="1334"/>
    <cellStyle name="procent 2" xfId="1335"/>
    <cellStyle name="Normal 25" xfId="1336"/>
    <cellStyle name="Currency 7" xfId="1337"/>
    <cellStyle name="Comma 7" xfId="1338"/>
    <cellStyle name="Normal 26" xfId="1339"/>
    <cellStyle name="Normal 27" xfId="1340"/>
    <cellStyle name="Normal 28" xfId="1341"/>
    <cellStyle name="Normal 29" xfId="1342"/>
    <cellStyle name="Normal 31" xfId="1343"/>
    <cellStyle name="Normal 32" xfId="1344"/>
    <cellStyle name="Normal 33" xfId="1345"/>
    <cellStyle name="Normal 34" xfId="1346"/>
    <cellStyle name="Normal 35" xfId="1347"/>
    <cellStyle name="Normal 36" xfId="1348"/>
    <cellStyle name="Normal 37" xfId="1349"/>
    <cellStyle name="Normal 38" xfId="1350"/>
    <cellStyle name="Normal 39" xfId="1351"/>
    <cellStyle name="Normal 40" xfId="1352"/>
    <cellStyle name="Normal 41" xfId="1353"/>
    <cellStyle name="Normal 42" xfId="1354"/>
    <cellStyle name="Normal 43" xfId="1355"/>
    <cellStyle name="Normal 44" xfId="1356"/>
    <cellStyle name="Normal 45" xfId="1357"/>
    <cellStyle name="Normal 46" xfId="1358"/>
    <cellStyle name="Normal 47" xfId="1359"/>
    <cellStyle name="Normal 48" xfId="1360"/>
    <cellStyle name="Normal 49" xfId="1361"/>
    <cellStyle name="Normal 50" xfId="1362"/>
    <cellStyle name="Normal 51" xfId="1363"/>
    <cellStyle name="Normal 52" xfId="1364"/>
    <cellStyle name="Normal 53" xfId="1365"/>
    <cellStyle name="Normal 54" xfId="1366"/>
    <cellStyle name="Normal 55" xfId="1367"/>
    <cellStyle name="Normal 56" xfId="1368"/>
    <cellStyle name="Normal 57" xfId="1369"/>
    <cellStyle name="Comma 4 8" xfId="1370"/>
    <cellStyle name="Normal 5 2" xfId="1371"/>
    <cellStyle name="Normal 58" xfId="1372"/>
    <cellStyle name="Normal 58 2" xfId="1373"/>
    <cellStyle name="Normal 2 4" xfId="1374"/>
    <cellStyle name="Normal 59" xfId="1375"/>
    <cellStyle name="Currency 8" xfId="1376"/>
    <cellStyle name="Comma 8" xfId="1377"/>
    <cellStyle name="Normal 58 3" xfId="1378"/>
    <cellStyle name="Normal_1 axali Fasebi" xfId="1379"/>
    <cellStyle name="Normal 28 2" xfId="138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0</xdr:rowOff>
    </xdr:from>
    <xdr:to>
      <xdr:col>4</xdr:col>
      <xdr:colOff>257175</xdr:colOff>
      <xdr:row>4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00025"/>
          <a:ext cx="1504950" cy="923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0</xdr:row>
      <xdr:rowOff>57150</xdr:rowOff>
    </xdr:from>
    <xdr:to>
      <xdr:col>13</xdr:col>
      <xdr:colOff>790575</xdr:colOff>
      <xdr:row>16</xdr:row>
      <xdr:rowOff>28575</xdr:rowOff>
    </xdr:to>
    <xdr:sp macro="" textlink="">
      <xdr:nvSpPr>
        <xdr:cNvPr id="2" name="TextBox 1"/>
        <xdr:cNvSpPr txBox="1"/>
      </xdr:nvSpPr>
      <xdr:spPr>
        <a:xfrm>
          <a:off x="7086600" y="57150"/>
          <a:ext cx="6696075" cy="3171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ka-GE" sz="1100" b="1">
              <a:solidFill>
                <a:srgbClr val="FF0000"/>
              </a:solidFill>
            </a:rPr>
            <a:t>ხარჯთაღრიცხვის</a:t>
          </a:r>
          <a:r>
            <a:rPr lang="ka-GE" sz="1100" b="1" baseline="0">
              <a:solidFill>
                <a:srgbClr val="FF0000"/>
              </a:solidFill>
            </a:rPr>
            <a:t> შევსების ინსტრუქცია</a:t>
          </a:r>
        </a:p>
        <a:p>
          <a:pPr algn="ctr"/>
          <a:endParaRPr lang="ka-GE" sz="1100" b="1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დაუშვებელია ხარჯთაღრიცხვის ფორმაში ცვლილებების შეტანა (რომელიმე პოზიციის დამატება ან/და ამოკლება)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იმ შემთხვევაში თუ მონაწილე კომპანია თვლის, რომ წარმოდგენილი ფორმა სრულად არ მოიცავს შესასრულებელ სამუშაოებს და დასამატებელია რომელიმე პოზიცია, ესეთი პოზიციის განფასება წარმოდგენილი უნდა იყოს ხარჯთაღრიცხვის ფორმაში არსებულ ბოლო გვერდზე "სხვა სამუშაოები"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თუ მონაწილე კომპანია თვლის, რომ წარმოდგენილ ფორმაში, რომელიმე პოზიცია ზედმეტია და არ საჭიროებს შესრულებას (ანუ განფასებას) ესეთი პოზიცია მონაწილე კომპანიამ უნდა დატოვოს უცვლელი, ფასის მითითების გარეშე.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ზემოთ მოცემული ინსტრუქციის დარღვევის შემთხვევაში (ხარჯთაღრიცხვის ფორმაში ცვლილებების შეტანის შემთხვევაში) მონაწილე კომპანია ექვემდებარება ტენდერიდან დისკუალიფიკაციას და არ მოხდება მის მიერ წარმოდგენილი წინადადების განხილვა.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endParaRPr lang="ka-GE" sz="1100" b="0" baseline="0">
            <a:solidFill>
              <a:sysClr val="windowText" lastClr="000000"/>
            </a:solidFill>
          </a:endParaRPr>
        </a:p>
        <a:p>
          <a:pPr algn="ctr"/>
          <a:endParaRPr lang="ka-GE" sz="1100" b="1" baseline="0">
            <a:solidFill>
              <a:srgbClr val="FF0000"/>
            </a:solidFill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1038225</xdr:colOff>
      <xdr:row>14</xdr:row>
      <xdr:rowOff>142875</xdr:rowOff>
    </xdr:from>
    <xdr:ext cx="0" cy="133350"/>
    <xdr:sp macro="" textlink="">
      <xdr:nvSpPr>
        <xdr:cNvPr id="2" name="TextBox 1"/>
        <xdr:cNvSpPr txBox="1"/>
      </xdr:nvSpPr>
      <xdr:spPr>
        <a:xfrm>
          <a:off x="9801225" y="4352925"/>
          <a:ext cx="0" cy="1333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Inovat\_vzory\NKC%20xxx_15_V1%20elektroinstalace%201505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&#225;ce\Inovat\_vzory\NKC%20xxx_15_V1%20elektroinstalace%201505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  <sheetName val="FitOutConfCentre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H37"/>
  <sheetViews>
    <sheetView showGridLines="0" tabSelected="1" workbookViewId="0" topLeftCell="A1">
      <selection activeCell="G22" sqref="G22"/>
    </sheetView>
  </sheetViews>
  <sheetFormatPr defaultColWidth="11.00390625" defaultRowHeight="15.75"/>
  <cols>
    <col min="1" max="1" width="4.25390625" style="60" customWidth="1"/>
    <col min="2" max="2" width="32.00390625" style="60" bestFit="1" customWidth="1"/>
    <col min="3" max="3" width="19.25390625" style="60" bestFit="1" customWidth="1"/>
    <col min="4" max="4" width="17.25390625" style="60" customWidth="1"/>
    <col min="5" max="5" width="9.125" style="60" customWidth="1"/>
    <col min="6" max="6" width="11.00390625" style="60" customWidth="1"/>
    <col min="7" max="7" width="11.625" style="60" bestFit="1" customWidth="1"/>
    <col min="8" max="16384" width="11.00390625" style="60" customWidth="1"/>
  </cols>
  <sheetData>
    <row r="1" s="61" customFormat="1" ht="15.75"/>
    <row r="2" spans="1:4" ht="18.75">
      <c r="A2" s="61"/>
      <c r="B2" s="182" t="s">
        <v>421</v>
      </c>
      <c r="C2" s="183" t="s">
        <v>426</v>
      </c>
      <c r="D2" s="62"/>
    </row>
    <row r="3" spans="2:4" s="61" customFormat="1" ht="18.75">
      <c r="B3" s="182" t="s">
        <v>422</v>
      </c>
      <c r="C3" s="183" t="s">
        <v>423</v>
      </c>
      <c r="D3" s="62"/>
    </row>
    <row r="4" spans="2:4" s="61" customFormat="1" ht="18.75">
      <c r="B4" s="182" t="s">
        <v>424</v>
      </c>
      <c r="C4" s="340" t="s">
        <v>467</v>
      </c>
      <c r="D4" s="62"/>
    </row>
    <row r="5" spans="2:4" s="61" customFormat="1" ht="18.75">
      <c r="B5" s="182" t="s">
        <v>425</v>
      </c>
      <c r="C5" s="341" t="s">
        <v>468</v>
      </c>
      <c r="D5" s="62"/>
    </row>
    <row r="6" spans="1:3" ht="9" customHeight="1">
      <c r="A6" s="63"/>
      <c r="B6" s="184"/>
      <c r="C6" s="184"/>
    </row>
    <row r="7" spans="1:3" s="61" customFormat="1" ht="15.75">
      <c r="A7" s="63"/>
      <c r="B7" s="182" t="s">
        <v>427</v>
      </c>
      <c r="C7" s="339">
        <v>2.664</v>
      </c>
    </row>
    <row r="8" spans="1:3" s="61" customFormat="1" ht="6.6" customHeight="1">
      <c r="A8" s="63"/>
      <c r="B8" s="184"/>
      <c r="C8" s="184"/>
    </row>
    <row r="9" spans="1:3" s="61" customFormat="1" ht="15.75">
      <c r="A9" s="63"/>
      <c r="B9" s="182" t="s">
        <v>428</v>
      </c>
      <c r="C9" s="185">
        <v>2400</v>
      </c>
    </row>
    <row r="10" spans="1:3" s="61" customFormat="1" ht="16.5" thickBot="1">
      <c r="A10" s="63"/>
      <c r="B10" s="121"/>
      <c r="C10" s="122"/>
    </row>
    <row r="11" spans="1:5" s="125" customFormat="1" ht="19.9" customHeight="1" thickBot="1">
      <c r="A11" s="123" t="s">
        <v>429</v>
      </c>
      <c r="B11" s="123" t="s">
        <v>430</v>
      </c>
      <c r="C11" s="123" t="s">
        <v>431</v>
      </c>
      <c r="D11" s="119" t="s">
        <v>432</v>
      </c>
      <c r="E11" s="119" t="s">
        <v>342</v>
      </c>
    </row>
    <row r="12" spans="1:5" ht="15.75">
      <c r="A12" s="64">
        <v>1</v>
      </c>
      <c r="B12" s="127" t="s">
        <v>14</v>
      </c>
      <c r="C12" s="203">
        <f>'1 მოსაზადებელი სამუშაოები'!C9</f>
        <v>0</v>
      </c>
      <c r="D12" s="128">
        <f aca="true" t="shared" si="0" ref="D12:D20">C12/$C$9</f>
        <v>0</v>
      </c>
      <c r="E12" s="129">
        <f aca="true" t="shared" si="1" ref="E12:E19">C12/$C$20</f>
        <v>0</v>
      </c>
    </row>
    <row r="13" spans="1:5" ht="15.75">
      <c r="A13" s="7">
        <v>2</v>
      </c>
      <c r="B13" s="124" t="s">
        <v>19</v>
      </c>
      <c r="C13" s="65">
        <f>'2 ელექტროობა'!J135</f>
        <v>237486.990806</v>
      </c>
      <c r="D13" s="67">
        <f t="shared" si="0"/>
        <v>98.95291283583333</v>
      </c>
      <c r="E13" s="66">
        <f t="shared" si="1"/>
        <v>0.1741078431169747</v>
      </c>
    </row>
    <row r="14" spans="1:5" ht="15.75">
      <c r="A14" s="7">
        <v>3</v>
      </c>
      <c r="B14" s="124" t="s">
        <v>16</v>
      </c>
      <c r="C14" s="68">
        <f>' 3 ვენტილაცია'!J164</f>
        <v>212717.90840894182</v>
      </c>
      <c r="D14" s="67">
        <f t="shared" si="0"/>
        <v>88.6324618370591</v>
      </c>
      <c r="E14" s="66">
        <f t="shared" si="1"/>
        <v>0.15594898945723365</v>
      </c>
    </row>
    <row r="15" spans="1:5" ht="15.75">
      <c r="A15" s="7">
        <v>4</v>
      </c>
      <c r="B15" s="124" t="s">
        <v>17</v>
      </c>
      <c r="C15" s="68">
        <f>'4 გათბობა-გაგრილება'!J67</f>
        <v>688278.4931382795</v>
      </c>
      <c r="D15" s="67">
        <f t="shared" si="0"/>
        <v>286.78270547428315</v>
      </c>
      <c r="E15" s="66">
        <f t="shared" si="1"/>
        <v>0.504594729578256</v>
      </c>
    </row>
    <row r="16" spans="1:5" ht="15.75">
      <c r="A16" s="7">
        <v>5</v>
      </c>
      <c r="B16" s="124" t="s">
        <v>99</v>
      </c>
      <c r="C16" s="68">
        <f>'5 წყალმომარაგება-კანალიზაცია'!H4</f>
        <v>68370.93616418495</v>
      </c>
      <c r="D16" s="67">
        <f t="shared" si="0"/>
        <v>28.487890068410398</v>
      </c>
      <c r="E16" s="66">
        <f t="shared" si="1"/>
        <v>0.05012449813370518</v>
      </c>
    </row>
    <row r="17" spans="1:5" s="61" customFormat="1" ht="16.5" thickBot="1">
      <c r="A17" s="7">
        <v>6</v>
      </c>
      <c r="B17" s="124" t="s">
        <v>28</v>
      </c>
      <c r="C17" s="68">
        <f>'6 სუსტი დენები'!J65</f>
        <v>96686.84</v>
      </c>
      <c r="D17" s="67">
        <f t="shared" si="0"/>
        <v>40.286183333333334</v>
      </c>
      <c r="E17" s="126">
        <f t="shared" si="1"/>
        <v>0.0708836181428879</v>
      </c>
    </row>
    <row r="18" spans="1:5" s="61" customFormat="1" ht="15.75">
      <c r="A18" s="7">
        <v>7</v>
      </c>
      <c r="B18" s="124" t="s">
        <v>116</v>
      </c>
      <c r="C18" s="68">
        <f>'7 ხანძარქრობა'!J38</f>
        <v>60481.1900069244</v>
      </c>
      <c r="D18" s="67">
        <f t="shared" si="0"/>
        <v>25.2004958362185</v>
      </c>
      <c r="E18" s="66">
        <f t="shared" si="1"/>
        <v>0.044340321570942615</v>
      </c>
    </row>
    <row r="19" spans="1:5" s="61" customFormat="1" ht="16.5" thickBot="1">
      <c r="A19" s="7">
        <v>8</v>
      </c>
      <c r="B19" s="124" t="s">
        <v>461</v>
      </c>
      <c r="C19" s="68">
        <f>'8 სხვა სამუშოები'!J88</f>
        <v>0</v>
      </c>
      <c r="D19" s="67">
        <f t="shared" si="0"/>
        <v>0</v>
      </c>
      <c r="E19" s="126">
        <f t="shared" si="1"/>
        <v>0</v>
      </c>
    </row>
    <row r="20" spans="1:4" s="120" customFormat="1" ht="21" customHeight="1" thickBot="1">
      <c r="A20" s="353" t="s">
        <v>449</v>
      </c>
      <c r="B20" s="354"/>
      <c r="C20" s="204">
        <f>SUM(C12:C19)</f>
        <v>1364022.3585243307</v>
      </c>
      <c r="D20" s="205">
        <f t="shared" si="0"/>
        <v>568.3426493851377</v>
      </c>
    </row>
    <row r="21" spans="1:8" ht="16.5" thickBot="1">
      <c r="A21" s="69"/>
      <c r="H21" s="70"/>
    </row>
    <row r="22" spans="1:4" s="120" customFormat="1" ht="21" customHeight="1" thickBot="1">
      <c r="A22" s="353" t="s">
        <v>450</v>
      </c>
      <c r="B22" s="354"/>
      <c r="C22" s="204">
        <f>C20*C7</f>
        <v>3633755.563108817</v>
      </c>
      <c r="D22" s="205">
        <f>C22/$C$9</f>
        <v>1514.0648179620073</v>
      </c>
    </row>
    <row r="23" spans="1:5" ht="18">
      <c r="A23" s="69"/>
      <c r="B23" s="71"/>
      <c r="D23" s="72"/>
      <c r="E23" s="73"/>
    </row>
    <row r="24" ht="15.75">
      <c r="A24" s="69"/>
    </row>
    <row r="25" spans="1:4" ht="15.75">
      <c r="A25" s="69"/>
      <c r="C25" s="70"/>
      <c r="D25" s="70"/>
    </row>
    <row r="26" ht="15.75">
      <c r="C26" s="70"/>
    </row>
    <row r="27" ht="15.75">
      <c r="C27" s="70"/>
    </row>
    <row r="29" ht="15.75">
      <c r="C29" s="72"/>
    </row>
    <row r="30" ht="15.75">
      <c r="C30" s="73"/>
    </row>
    <row r="31" ht="15.75">
      <c r="C31" s="73"/>
    </row>
    <row r="32" ht="15.75">
      <c r="C32" s="73"/>
    </row>
    <row r="33" ht="15.75">
      <c r="C33" s="73"/>
    </row>
    <row r="34" ht="15.75">
      <c r="C34" s="73"/>
    </row>
    <row r="35" ht="15.75">
      <c r="C35" s="73"/>
    </row>
    <row r="36" ht="15.75">
      <c r="C36" s="73"/>
    </row>
    <row r="37" ht="15.75">
      <c r="C37" s="73"/>
    </row>
  </sheetData>
  <mergeCells count="2">
    <mergeCell ref="A22:B22"/>
    <mergeCell ref="A20:B20"/>
  </mergeCells>
  <printOptions/>
  <pageMargins left="0.4117647058823529" right="0.31" top="1" bottom="1" header="0.5" footer="0.5"/>
  <pageSetup fitToHeight="1" fitToWidth="1" horizontalDpi="600" verticalDpi="600" orientation="portrait" paperSize="9" r:id="rId4"/>
  <headerFooter>
    <oddFooter>&amp;L&amp;"Calibri,Regular"&amp;K000000For any queries please contact at:    cmc@cmconsulting.ge &amp;R&amp;"Calibri,Regular"&amp;K000000&amp;N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C9"/>
  <sheetViews>
    <sheetView showGridLines="0" workbookViewId="0" topLeftCell="A1">
      <selection activeCell="C9" sqref="C9"/>
    </sheetView>
  </sheetViews>
  <sheetFormatPr defaultColWidth="8.875" defaultRowHeight="15.75"/>
  <cols>
    <col min="1" max="1" width="6.50390625" style="30" customWidth="1"/>
    <col min="2" max="2" width="20.125" style="306" customWidth="1"/>
    <col min="3" max="3" width="10.125" style="30" bestFit="1" customWidth="1"/>
    <col min="4" max="17" width="8.875" style="30" customWidth="1"/>
    <col min="18" max="16384" width="8.875" style="15" customWidth="1"/>
  </cols>
  <sheetData>
    <row r="1" spans="1:2" ht="18">
      <c r="A1" s="302"/>
      <c r="B1" s="303"/>
    </row>
    <row r="2" spans="1:2" ht="18">
      <c r="A2" s="304" t="s">
        <v>459</v>
      </c>
      <c r="B2" s="305"/>
    </row>
    <row r="3" spans="1:2" ht="16.5" customHeight="1">
      <c r="A3" s="362"/>
      <c r="B3" s="362"/>
    </row>
    <row r="4" spans="1:2" ht="15.75">
      <c r="A4" s="362"/>
      <c r="B4" s="362"/>
    </row>
    <row r="5" spans="1:2" ht="15.75">
      <c r="A5" s="363"/>
      <c r="B5" s="363"/>
    </row>
    <row r="6" spans="1:2" ht="16.5" thickBot="1">
      <c r="A6" s="357"/>
      <c r="B6" s="357"/>
    </row>
    <row r="7" spans="1:3" ht="15.75">
      <c r="A7" s="358" t="s">
        <v>429</v>
      </c>
      <c r="B7" s="360" t="s">
        <v>430</v>
      </c>
      <c r="C7" s="355" t="s">
        <v>458</v>
      </c>
    </row>
    <row r="8" spans="1:3" ht="15.75">
      <c r="A8" s="359"/>
      <c r="B8" s="361"/>
      <c r="C8" s="356"/>
    </row>
    <row r="9" spans="1:3" ht="18" customHeight="1" thickBot="1">
      <c r="A9" s="201" t="s">
        <v>0</v>
      </c>
      <c r="B9" s="202" t="s">
        <v>457</v>
      </c>
      <c r="C9" s="206">
        <v>0</v>
      </c>
    </row>
  </sheetData>
  <sheetProtection algorithmName="SHA-512" hashValue="Rfqi+KCrsy/Qo5206hfX0KMU5kTtqGkbMvGmDEZuEJAW+HVOOQUAiCa+MLAu6w9d5sSWJh/gavAWjs1Ozq9Y7Q==" saltValue="UxLPq+sLgSsXpFAJWO3N5w==" spinCount="100000" sheet="1" objects="1" scenarios="1"/>
  <mergeCells count="7">
    <mergeCell ref="C7:C8"/>
    <mergeCell ref="A6:B6"/>
    <mergeCell ref="A7:A8"/>
    <mergeCell ref="B7:B8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139"/>
  <sheetViews>
    <sheetView showGridLines="0" zoomScale="136" zoomScaleNormal="136" zoomScalePageLayoutView="115" workbookViewId="0" topLeftCell="D1">
      <pane ySplit="9" topLeftCell="A184" activePane="bottomLeft" state="frozen"/>
      <selection pane="topLeft" activeCell="A292" sqref="A292:XFD292"/>
      <selection pane="bottomLeft" activeCell="I122" sqref="I122"/>
    </sheetView>
  </sheetViews>
  <sheetFormatPr defaultColWidth="8.875" defaultRowHeight="15.75"/>
  <cols>
    <col min="1" max="1" width="4.50390625" style="15" customWidth="1"/>
    <col min="2" max="2" width="71.25390625" style="108" customWidth="1"/>
    <col min="3" max="3" width="11.25390625" style="15" bestFit="1" customWidth="1"/>
    <col min="4" max="4" width="7.375" style="15" customWidth="1"/>
    <col min="5" max="5" width="5.75390625" style="15" customWidth="1"/>
    <col min="6" max="6" width="10.875" style="15" bestFit="1" customWidth="1"/>
    <col min="7" max="7" width="18.25390625" style="15" customWidth="1"/>
    <col min="8" max="8" width="11.625" style="15" bestFit="1" customWidth="1"/>
    <col min="9" max="9" width="14.375" style="15" customWidth="1"/>
    <col min="10" max="10" width="15.375" style="15" customWidth="1"/>
    <col min="11" max="11" width="14.25390625" style="35" customWidth="1"/>
    <col min="12" max="12" width="3.625" style="35" customWidth="1"/>
    <col min="13" max="13" width="15.875" style="15" bestFit="1" customWidth="1"/>
    <col min="14" max="14" width="14.25390625" style="15" customWidth="1"/>
    <col min="15" max="15" width="2.125" style="15" customWidth="1"/>
    <col min="16" max="16" width="15.875" style="15" bestFit="1" customWidth="1"/>
    <col min="17" max="17" width="14.25390625" style="15" customWidth="1"/>
    <col min="18" max="18" width="6.625" style="15" customWidth="1"/>
    <col min="19" max="19" width="7.75390625" style="15" bestFit="1" customWidth="1"/>
    <col min="20" max="16384" width="8.875" style="15" customWidth="1"/>
  </cols>
  <sheetData>
    <row r="1" spans="1:17" ht="18.75" thickBot="1">
      <c r="A1" s="8"/>
      <c r="B1" s="365"/>
      <c r="C1" s="365"/>
      <c r="D1" s="365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366" t="s">
        <v>451</v>
      </c>
      <c r="B2" s="367"/>
      <c r="C2" s="16"/>
      <c r="D2" s="10"/>
      <c r="E2" s="9"/>
      <c r="F2" s="10"/>
      <c r="G2" s="17"/>
      <c r="H2" s="368" t="s">
        <v>445</v>
      </c>
      <c r="I2" s="369"/>
      <c r="J2" s="370"/>
      <c r="K2" s="18"/>
      <c r="L2" s="18"/>
      <c r="M2" s="14"/>
      <c r="N2" s="19"/>
      <c r="P2" s="14"/>
      <c r="Q2" s="19"/>
    </row>
    <row r="3" spans="1:17" ht="16.5" customHeight="1" thickBot="1">
      <c r="A3" s="371"/>
      <c r="B3" s="371"/>
      <c r="C3" s="371"/>
      <c r="D3" s="371"/>
      <c r="E3" s="371"/>
      <c r="F3" s="371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371"/>
      <c r="B4" s="371"/>
      <c r="C4" s="371"/>
      <c r="D4" s="371"/>
      <c r="E4" s="371"/>
      <c r="F4" s="371"/>
      <c r="G4" s="21"/>
      <c r="H4" s="214">
        <f>J135</f>
        <v>237486.990806</v>
      </c>
      <c r="I4" s="215">
        <f>H4*J4</f>
        <v>632665.343507184</v>
      </c>
      <c r="J4" s="79">
        <f>TOTAL!C7</f>
        <v>2.664</v>
      </c>
      <c r="K4" s="18"/>
      <c r="L4" s="18"/>
      <c r="M4" s="14"/>
      <c r="N4" s="19"/>
      <c r="P4" s="14"/>
      <c r="Q4" s="19"/>
    </row>
    <row r="5" spans="1:17" ht="15.75">
      <c r="A5" s="364"/>
      <c r="B5" s="364"/>
      <c r="C5" s="364"/>
      <c r="D5" s="364"/>
      <c r="E5" s="364"/>
      <c r="F5" s="364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5.75">
      <c r="A7" s="358" t="s">
        <v>429</v>
      </c>
      <c r="B7" s="360" t="s">
        <v>430</v>
      </c>
      <c r="C7" s="375" t="s">
        <v>434</v>
      </c>
      <c r="D7" s="377" t="s">
        <v>435</v>
      </c>
      <c r="E7" s="377"/>
      <c r="F7" s="377" t="s">
        <v>438</v>
      </c>
      <c r="G7" s="377"/>
      <c r="H7" s="377" t="s">
        <v>440</v>
      </c>
      <c r="I7" s="377"/>
      <c r="J7" s="380" t="s">
        <v>433</v>
      </c>
      <c r="K7" s="382" t="s">
        <v>441</v>
      </c>
      <c r="L7" s="80"/>
      <c r="M7" s="384" t="s">
        <v>443</v>
      </c>
      <c r="N7" s="378" t="s">
        <v>444</v>
      </c>
      <c r="O7" s="30"/>
      <c r="P7" s="384" t="s">
        <v>447</v>
      </c>
      <c r="Q7" s="378" t="s">
        <v>448</v>
      </c>
    </row>
    <row r="8" spans="1:17" ht="16.5" thickBot="1">
      <c r="A8" s="373"/>
      <c r="B8" s="374"/>
      <c r="C8" s="376"/>
      <c r="D8" s="81" t="s">
        <v>436</v>
      </c>
      <c r="E8" s="155" t="s">
        <v>437</v>
      </c>
      <c r="F8" s="81" t="s">
        <v>439</v>
      </c>
      <c r="G8" s="155" t="s">
        <v>437</v>
      </c>
      <c r="H8" s="81" t="s">
        <v>439</v>
      </c>
      <c r="I8" s="155" t="s">
        <v>437</v>
      </c>
      <c r="J8" s="381"/>
      <c r="K8" s="383"/>
      <c r="L8" s="80"/>
      <c r="M8" s="385"/>
      <c r="N8" s="379"/>
      <c r="O8" s="30"/>
      <c r="P8" s="385"/>
      <c r="Q8" s="379"/>
    </row>
    <row r="9" spans="1:17" ht="15.75">
      <c r="A9" s="151" t="s">
        <v>0</v>
      </c>
      <c r="B9" s="152" t="s">
        <v>344</v>
      </c>
      <c r="C9" s="153" t="s">
        <v>1</v>
      </c>
      <c r="D9" s="153" t="s">
        <v>2</v>
      </c>
      <c r="E9" s="153" t="s">
        <v>10</v>
      </c>
      <c r="F9" s="153" t="s">
        <v>3</v>
      </c>
      <c r="G9" s="153" t="s">
        <v>4</v>
      </c>
      <c r="H9" s="153" t="s">
        <v>5</v>
      </c>
      <c r="I9" s="153" t="s">
        <v>6</v>
      </c>
      <c r="J9" s="153" t="s">
        <v>7</v>
      </c>
      <c r="K9" s="154">
        <v>11</v>
      </c>
      <c r="L9" s="80"/>
      <c r="M9" s="142" t="s">
        <v>442</v>
      </c>
      <c r="N9" s="143" t="s">
        <v>12</v>
      </c>
      <c r="O9" s="30"/>
      <c r="P9" s="142" t="s">
        <v>11</v>
      </c>
      <c r="Q9" s="143" t="s">
        <v>13</v>
      </c>
    </row>
    <row r="10" spans="1:17" ht="15.75">
      <c r="A10" s="259"/>
      <c r="B10" s="307"/>
      <c r="C10" s="228"/>
      <c r="D10" s="227"/>
      <c r="E10" s="227"/>
      <c r="F10" s="227"/>
      <c r="G10" s="227"/>
      <c r="H10" s="227"/>
      <c r="I10" s="227"/>
      <c r="J10" s="227"/>
      <c r="K10" s="283"/>
      <c r="L10" s="80"/>
      <c r="M10" s="230"/>
      <c r="N10" s="231"/>
      <c r="O10" s="30"/>
      <c r="P10" s="230"/>
      <c r="Q10" s="231"/>
    </row>
    <row r="11" spans="1:17" ht="15.75">
      <c r="A11" s="262"/>
      <c r="B11" s="308" t="s">
        <v>262</v>
      </c>
      <c r="C11" s="295"/>
      <c r="D11" s="140"/>
      <c r="E11" s="309"/>
      <c r="F11" s="138"/>
      <c r="G11" s="213"/>
      <c r="H11" s="140"/>
      <c r="I11" s="213"/>
      <c r="J11" s="141"/>
      <c r="K11" s="147"/>
      <c r="L11" s="310"/>
      <c r="M11" s="311"/>
      <c r="N11" s="312"/>
      <c r="O11" s="268"/>
      <c r="P11" s="311"/>
      <c r="Q11" s="312"/>
    </row>
    <row r="12" spans="1:17" ht="26.25">
      <c r="A12" s="262">
        <v>1</v>
      </c>
      <c r="B12" s="313" t="s">
        <v>263</v>
      </c>
      <c r="C12" s="314" t="s">
        <v>340</v>
      </c>
      <c r="D12" s="328">
        <v>1</v>
      </c>
      <c r="E12" s="328">
        <v>4</v>
      </c>
      <c r="F12" s="216">
        <v>928.11</v>
      </c>
      <c r="G12" s="213">
        <f>F12*E12</f>
        <v>3712.44</v>
      </c>
      <c r="H12" s="137">
        <v>204.1842</v>
      </c>
      <c r="I12" s="213">
        <f aca="true" t="shared" si="0" ref="I12">H12*E12</f>
        <v>816.7368</v>
      </c>
      <c r="J12" s="141">
        <f>G12+I12</f>
        <v>4529.1768</v>
      </c>
      <c r="K12" s="147">
        <f>J12/E12</f>
        <v>1132.2942</v>
      </c>
      <c r="L12" s="28"/>
      <c r="M12" s="117">
        <v>0</v>
      </c>
      <c r="N12" s="118">
        <v>0</v>
      </c>
      <c r="O12" s="9"/>
      <c r="P12" s="117"/>
      <c r="Q12" s="118"/>
    </row>
    <row r="13" spans="1:17" ht="26.25">
      <c r="A13" s="262">
        <v>2</v>
      </c>
      <c r="B13" s="313" t="s">
        <v>264</v>
      </c>
      <c r="C13" s="314" t="s">
        <v>340</v>
      </c>
      <c r="D13" s="328">
        <v>1</v>
      </c>
      <c r="E13" s="329" t="s">
        <v>0</v>
      </c>
      <c r="F13" s="216">
        <v>450</v>
      </c>
      <c r="G13" s="213">
        <f aca="true" t="shared" si="1" ref="G13:G76">F13*E13</f>
        <v>450</v>
      </c>
      <c r="H13" s="137">
        <v>25</v>
      </c>
      <c r="I13" s="213">
        <f>H13*E13</f>
        <v>25</v>
      </c>
      <c r="J13" s="141">
        <f aca="true" t="shared" si="2" ref="J13:J76">G13+I13</f>
        <v>475</v>
      </c>
      <c r="K13" s="147">
        <f aca="true" t="shared" si="3" ref="K13:K76">J13/E13</f>
        <v>475</v>
      </c>
      <c r="L13" s="28"/>
      <c r="M13" s="117">
        <v>0</v>
      </c>
      <c r="N13" s="118">
        <v>0</v>
      </c>
      <c r="O13" s="9"/>
      <c r="P13" s="117"/>
      <c r="Q13" s="118"/>
    </row>
    <row r="14" spans="1:17" ht="15.75">
      <c r="A14" s="262">
        <v>3</v>
      </c>
      <c r="B14" s="313" t="s">
        <v>265</v>
      </c>
      <c r="C14" s="314" t="s">
        <v>15</v>
      </c>
      <c r="D14" s="328">
        <v>1</v>
      </c>
      <c r="E14" s="329" t="s">
        <v>0</v>
      </c>
      <c r="F14" s="216">
        <v>66.91</v>
      </c>
      <c r="G14" s="213">
        <f t="shared" si="1"/>
        <v>66.91</v>
      </c>
      <c r="H14" s="137">
        <v>14.7202</v>
      </c>
      <c r="I14" s="213">
        <f aca="true" t="shared" si="4" ref="I14:I76">H14*E14</f>
        <v>14.7202</v>
      </c>
      <c r="J14" s="141">
        <f t="shared" si="2"/>
        <v>81.6302</v>
      </c>
      <c r="K14" s="147">
        <f t="shared" si="3"/>
        <v>81.6302</v>
      </c>
      <c r="L14" s="28"/>
      <c r="M14" s="117">
        <v>0</v>
      </c>
      <c r="N14" s="118">
        <v>0</v>
      </c>
      <c r="O14" s="9"/>
      <c r="P14" s="117"/>
      <c r="Q14" s="118"/>
    </row>
    <row r="15" spans="1:17" ht="15.75">
      <c r="A15" s="262">
        <v>4</v>
      </c>
      <c r="B15" s="313" t="s">
        <v>266</v>
      </c>
      <c r="C15" s="314" t="s">
        <v>15</v>
      </c>
      <c r="D15" s="328">
        <v>1</v>
      </c>
      <c r="E15" s="329" t="s">
        <v>1</v>
      </c>
      <c r="F15" s="216">
        <v>19.6</v>
      </c>
      <c r="G15" s="213">
        <f t="shared" si="1"/>
        <v>58.800000000000004</v>
      </c>
      <c r="H15" s="137">
        <v>4.312</v>
      </c>
      <c r="I15" s="213">
        <f t="shared" si="4"/>
        <v>12.936</v>
      </c>
      <c r="J15" s="141">
        <f t="shared" si="2"/>
        <v>71.736</v>
      </c>
      <c r="K15" s="147">
        <f t="shared" si="3"/>
        <v>23.912000000000003</v>
      </c>
      <c r="L15" s="28"/>
      <c r="M15" s="117">
        <v>0</v>
      </c>
      <c r="N15" s="118">
        <v>0</v>
      </c>
      <c r="O15" s="9"/>
      <c r="P15" s="117"/>
      <c r="Q15" s="118"/>
    </row>
    <row r="16" spans="1:17" ht="15.75">
      <c r="A16" s="262">
        <v>5</v>
      </c>
      <c r="B16" s="313" t="s">
        <v>267</v>
      </c>
      <c r="C16" s="314" t="s">
        <v>341</v>
      </c>
      <c r="D16" s="328">
        <v>1</v>
      </c>
      <c r="E16" s="329" t="s">
        <v>343</v>
      </c>
      <c r="F16" s="216">
        <v>10.5</v>
      </c>
      <c r="G16" s="213">
        <f t="shared" si="1"/>
        <v>315</v>
      </c>
      <c r="H16" s="137">
        <v>1</v>
      </c>
      <c r="I16" s="213">
        <f t="shared" si="4"/>
        <v>30</v>
      </c>
      <c r="J16" s="141">
        <f t="shared" si="2"/>
        <v>345</v>
      </c>
      <c r="K16" s="147">
        <f t="shared" si="3"/>
        <v>11.5</v>
      </c>
      <c r="L16" s="28"/>
      <c r="M16" s="117">
        <v>0</v>
      </c>
      <c r="N16" s="118">
        <v>0</v>
      </c>
      <c r="O16" s="9"/>
      <c r="P16" s="117"/>
      <c r="Q16" s="118"/>
    </row>
    <row r="17" spans="1:17" ht="26.25">
      <c r="A17" s="262">
        <v>6</v>
      </c>
      <c r="B17" s="313" t="s">
        <v>268</v>
      </c>
      <c r="C17" s="314" t="s">
        <v>340</v>
      </c>
      <c r="D17" s="328">
        <v>1</v>
      </c>
      <c r="E17" s="329" t="s">
        <v>0</v>
      </c>
      <c r="F17" s="216">
        <v>75000</v>
      </c>
      <c r="G17" s="213">
        <f t="shared" si="1"/>
        <v>75000</v>
      </c>
      <c r="H17" s="137">
        <v>1200</v>
      </c>
      <c r="I17" s="213">
        <f t="shared" si="4"/>
        <v>1200</v>
      </c>
      <c r="J17" s="141">
        <f t="shared" si="2"/>
        <v>76200</v>
      </c>
      <c r="K17" s="147">
        <f t="shared" si="3"/>
        <v>76200</v>
      </c>
      <c r="L17" s="28"/>
      <c r="M17" s="117">
        <v>0</v>
      </c>
      <c r="N17" s="118">
        <v>0</v>
      </c>
      <c r="O17" s="9"/>
      <c r="P17" s="117"/>
      <c r="Q17" s="118"/>
    </row>
    <row r="18" spans="1:17" ht="26.25">
      <c r="A18" s="262">
        <v>7</v>
      </c>
      <c r="B18" s="313" t="s">
        <v>263</v>
      </c>
      <c r="C18" s="314" t="s">
        <v>340</v>
      </c>
      <c r="D18" s="328">
        <v>1</v>
      </c>
      <c r="E18" s="329" t="s">
        <v>1</v>
      </c>
      <c r="F18" s="216">
        <v>845.09</v>
      </c>
      <c r="G18" s="213">
        <f t="shared" si="1"/>
        <v>2535.27</v>
      </c>
      <c r="H18" s="137">
        <v>185.9198</v>
      </c>
      <c r="I18" s="213">
        <f t="shared" si="4"/>
        <v>557.7594</v>
      </c>
      <c r="J18" s="141">
        <f t="shared" si="2"/>
        <v>3093.0294</v>
      </c>
      <c r="K18" s="147">
        <f t="shared" si="3"/>
        <v>1031.0098</v>
      </c>
      <c r="L18" s="28"/>
      <c r="M18" s="117">
        <v>0</v>
      </c>
      <c r="N18" s="118">
        <v>0</v>
      </c>
      <c r="O18" s="9"/>
      <c r="P18" s="117"/>
      <c r="Q18" s="118"/>
    </row>
    <row r="19" spans="1:17" ht="26.25">
      <c r="A19" s="262">
        <v>8</v>
      </c>
      <c r="B19" s="313" t="s">
        <v>269</v>
      </c>
      <c r="C19" s="314" t="s">
        <v>340</v>
      </c>
      <c r="D19" s="328">
        <v>1</v>
      </c>
      <c r="E19" s="329" t="s">
        <v>0</v>
      </c>
      <c r="F19" s="216">
        <v>650</v>
      </c>
      <c r="G19" s="213">
        <f t="shared" si="1"/>
        <v>650</v>
      </c>
      <c r="H19" s="137">
        <v>50</v>
      </c>
      <c r="I19" s="213">
        <f t="shared" si="4"/>
        <v>50</v>
      </c>
      <c r="J19" s="141">
        <f t="shared" si="2"/>
        <v>700</v>
      </c>
      <c r="K19" s="147">
        <f t="shared" si="3"/>
        <v>700</v>
      </c>
      <c r="L19" s="28"/>
      <c r="M19" s="117">
        <v>0</v>
      </c>
      <c r="N19" s="118">
        <v>0</v>
      </c>
      <c r="O19" s="9"/>
      <c r="P19" s="117"/>
      <c r="Q19" s="118"/>
    </row>
    <row r="20" spans="1:19" ht="26.25">
      <c r="A20" s="262">
        <v>9</v>
      </c>
      <c r="B20" s="313" t="s">
        <v>270</v>
      </c>
      <c r="C20" s="314" t="s">
        <v>15</v>
      </c>
      <c r="D20" s="328">
        <v>1</v>
      </c>
      <c r="E20" s="329" t="s">
        <v>1</v>
      </c>
      <c r="F20" s="216">
        <v>90.19</v>
      </c>
      <c r="G20" s="213">
        <f t="shared" si="1"/>
        <v>270.57</v>
      </c>
      <c r="H20" s="137">
        <v>19.8418</v>
      </c>
      <c r="I20" s="213">
        <f t="shared" si="4"/>
        <v>59.5254</v>
      </c>
      <c r="J20" s="141">
        <f t="shared" si="2"/>
        <v>330.0954</v>
      </c>
      <c r="K20" s="147">
        <f t="shared" si="3"/>
        <v>110.03179999999999</v>
      </c>
      <c r="L20" s="28"/>
      <c r="M20" s="117">
        <v>0</v>
      </c>
      <c r="N20" s="118">
        <v>0</v>
      </c>
      <c r="O20" s="9"/>
      <c r="P20" s="117"/>
      <c r="Q20" s="118"/>
      <c r="S20" s="109"/>
    </row>
    <row r="21" spans="1:19" ht="26.25">
      <c r="A21" s="262">
        <v>10</v>
      </c>
      <c r="B21" s="313" t="s">
        <v>271</v>
      </c>
      <c r="C21" s="314" t="s">
        <v>15</v>
      </c>
      <c r="D21" s="328">
        <v>1</v>
      </c>
      <c r="E21" s="329" t="s">
        <v>1</v>
      </c>
      <c r="F21" s="216">
        <v>90.19</v>
      </c>
      <c r="G21" s="213">
        <f t="shared" si="1"/>
        <v>270.57</v>
      </c>
      <c r="H21" s="137">
        <v>19.8418</v>
      </c>
      <c r="I21" s="213">
        <f t="shared" si="4"/>
        <v>59.5254</v>
      </c>
      <c r="J21" s="141">
        <f t="shared" si="2"/>
        <v>330.0954</v>
      </c>
      <c r="K21" s="147">
        <f t="shared" si="3"/>
        <v>110.03179999999999</v>
      </c>
      <c r="L21" s="28"/>
      <c r="M21" s="117">
        <v>0</v>
      </c>
      <c r="N21" s="118">
        <v>0</v>
      </c>
      <c r="O21" s="9"/>
      <c r="P21" s="117"/>
      <c r="Q21" s="118"/>
      <c r="S21" s="109"/>
    </row>
    <row r="22" spans="1:19" ht="26.25">
      <c r="A22" s="262">
        <v>11</v>
      </c>
      <c r="B22" s="313" t="s">
        <v>272</v>
      </c>
      <c r="C22" s="314" t="s">
        <v>15</v>
      </c>
      <c r="D22" s="328">
        <v>1</v>
      </c>
      <c r="E22" s="329" t="s">
        <v>0</v>
      </c>
      <c r="F22" s="216">
        <v>43.14</v>
      </c>
      <c r="G22" s="213">
        <f t="shared" si="1"/>
        <v>43.14</v>
      </c>
      <c r="H22" s="137">
        <v>9.4908</v>
      </c>
      <c r="I22" s="213">
        <f t="shared" si="4"/>
        <v>9.4908</v>
      </c>
      <c r="J22" s="141">
        <f t="shared" si="2"/>
        <v>52.6308</v>
      </c>
      <c r="K22" s="147">
        <f t="shared" si="3"/>
        <v>52.6308</v>
      </c>
      <c r="L22" s="28"/>
      <c r="M22" s="117">
        <v>0</v>
      </c>
      <c r="N22" s="118">
        <v>0</v>
      </c>
      <c r="O22" s="9"/>
      <c r="P22" s="117"/>
      <c r="Q22" s="118"/>
      <c r="S22" s="109"/>
    </row>
    <row r="23" spans="1:19" ht="26.25">
      <c r="A23" s="262">
        <v>12</v>
      </c>
      <c r="B23" s="313" t="s">
        <v>273</v>
      </c>
      <c r="C23" s="314" t="s">
        <v>15</v>
      </c>
      <c r="D23" s="328">
        <v>1</v>
      </c>
      <c r="E23" s="329" t="s">
        <v>2</v>
      </c>
      <c r="F23" s="216">
        <v>43.14</v>
      </c>
      <c r="G23" s="213">
        <f t="shared" si="1"/>
        <v>172.56</v>
      </c>
      <c r="H23" s="137">
        <v>9.4908</v>
      </c>
      <c r="I23" s="213">
        <f t="shared" si="4"/>
        <v>37.9632</v>
      </c>
      <c r="J23" s="141">
        <f t="shared" si="2"/>
        <v>210.5232</v>
      </c>
      <c r="K23" s="147">
        <f t="shared" si="3"/>
        <v>52.6308</v>
      </c>
      <c r="L23" s="28"/>
      <c r="M23" s="117">
        <v>0</v>
      </c>
      <c r="N23" s="118">
        <v>0</v>
      </c>
      <c r="O23" s="9"/>
      <c r="P23" s="117"/>
      <c r="Q23" s="118"/>
      <c r="S23" s="109"/>
    </row>
    <row r="24" spans="1:19" ht="26.25">
      <c r="A24" s="262">
        <v>13</v>
      </c>
      <c r="B24" s="313" t="s">
        <v>274</v>
      </c>
      <c r="C24" s="314" t="s">
        <v>15</v>
      </c>
      <c r="D24" s="328">
        <v>1</v>
      </c>
      <c r="E24" s="329" t="s">
        <v>0</v>
      </c>
      <c r="F24" s="216">
        <v>23.53</v>
      </c>
      <c r="G24" s="213">
        <f t="shared" si="1"/>
        <v>23.53</v>
      </c>
      <c r="H24" s="137">
        <v>5.1766000000000005</v>
      </c>
      <c r="I24" s="213">
        <f t="shared" si="4"/>
        <v>5.1766000000000005</v>
      </c>
      <c r="J24" s="141">
        <f t="shared" si="2"/>
        <v>28.7066</v>
      </c>
      <c r="K24" s="147">
        <f t="shared" si="3"/>
        <v>28.7066</v>
      </c>
      <c r="L24" s="28"/>
      <c r="M24" s="117">
        <v>0</v>
      </c>
      <c r="N24" s="118">
        <v>0</v>
      </c>
      <c r="O24" s="9"/>
      <c r="P24" s="117"/>
      <c r="Q24" s="118"/>
      <c r="S24" s="109"/>
    </row>
    <row r="25" spans="1:19" ht="26.25">
      <c r="A25" s="262">
        <v>14</v>
      </c>
      <c r="B25" s="313" t="s">
        <v>275</v>
      </c>
      <c r="C25" s="314" t="s">
        <v>15</v>
      </c>
      <c r="D25" s="328">
        <v>1</v>
      </c>
      <c r="E25" s="329" t="s">
        <v>10</v>
      </c>
      <c r="F25" s="216">
        <v>1.76</v>
      </c>
      <c r="G25" s="213">
        <f t="shared" si="1"/>
        <v>8.8</v>
      </c>
      <c r="H25" s="137">
        <v>0.3872</v>
      </c>
      <c r="I25" s="213">
        <f t="shared" si="4"/>
        <v>1.936</v>
      </c>
      <c r="J25" s="141">
        <f t="shared" si="2"/>
        <v>10.736</v>
      </c>
      <c r="K25" s="147">
        <f t="shared" si="3"/>
        <v>2.1472</v>
      </c>
      <c r="L25" s="28"/>
      <c r="M25" s="117">
        <v>0</v>
      </c>
      <c r="N25" s="118">
        <v>0</v>
      </c>
      <c r="O25" s="9"/>
      <c r="P25" s="117"/>
      <c r="Q25" s="118"/>
      <c r="S25" s="109"/>
    </row>
    <row r="26" spans="1:17" ht="26.25">
      <c r="A26" s="262">
        <v>15</v>
      </c>
      <c r="B26" s="313" t="s">
        <v>276</v>
      </c>
      <c r="C26" s="314" t="s">
        <v>340</v>
      </c>
      <c r="D26" s="328">
        <v>1</v>
      </c>
      <c r="E26" s="329" t="s">
        <v>0</v>
      </c>
      <c r="F26" s="216">
        <v>25.88</v>
      </c>
      <c r="G26" s="213">
        <f t="shared" si="1"/>
        <v>25.88</v>
      </c>
      <c r="H26" s="137">
        <v>5.6936</v>
      </c>
      <c r="I26" s="213">
        <f t="shared" si="4"/>
        <v>5.6936</v>
      </c>
      <c r="J26" s="141">
        <f t="shared" si="2"/>
        <v>31.5736</v>
      </c>
      <c r="K26" s="147">
        <f t="shared" si="3"/>
        <v>31.5736</v>
      </c>
      <c r="L26" s="28"/>
      <c r="M26" s="117">
        <v>0</v>
      </c>
      <c r="N26" s="118">
        <v>0</v>
      </c>
      <c r="O26" s="9"/>
      <c r="P26" s="117"/>
      <c r="Q26" s="118"/>
    </row>
    <row r="27" spans="1:19" ht="30">
      <c r="A27" s="262">
        <v>16</v>
      </c>
      <c r="B27" s="315" t="s">
        <v>270</v>
      </c>
      <c r="C27" s="314" t="s">
        <v>15</v>
      </c>
      <c r="D27" s="328">
        <v>1</v>
      </c>
      <c r="E27" s="329" t="s">
        <v>0</v>
      </c>
      <c r="F27" s="216">
        <v>90.19</v>
      </c>
      <c r="G27" s="213">
        <f t="shared" si="1"/>
        <v>90.19</v>
      </c>
      <c r="H27" s="137">
        <v>19.8418</v>
      </c>
      <c r="I27" s="213">
        <f t="shared" si="4"/>
        <v>19.8418</v>
      </c>
      <c r="J27" s="141">
        <f t="shared" si="2"/>
        <v>110.0318</v>
      </c>
      <c r="K27" s="147">
        <f t="shared" si="3"/>
        <v>110.0318</v>
      </c>
      <c r="L27" s="28"/>
      <c r="M27" s="117">
        <v>0</v>
      </c>
      <c r="N27" s="118">
        <v>0</v>
      </c>
      <c r="O27" s="9"/>
      <c r="P27" s="117"/>
      <c r="Q27" s="118"/>
      <c r="S27" s="109"/>
    </row>
    <row r="28" spans="1:19" ht="30">
      <c r="A28" s="262">
        <v>17</v>
      </c>
      <c r="B28" s="315" t="s">
        <v>277</v>
      </c>
      <c r="C28" s="314" t="s">
        <v>15</v>
      </c>
      <c r="D28" s="328">
        <v>1</v>
      </c>
      <c r="E28" s="329" t="s">
        <v>0</v>
      </c>
      <c r="F28" s="216">
        <v>43.13</v>
      </c>
      <c r="G28" s="213">
        <f t="shared" si="1"/>
        <v>43.13</v>
      </c>
      <c r="H28" s="137">
        <v>9.4886</v>
      </c>
      <c r="I28" s="213">
        <f t="shared" si="4"/>
        <v>9.4886</v>
      </c>
      <c r="J28" s="141">
        <f t="shared" si="2"/>
        <v>52.6186</v>
      </c>
      <c r="K28" s="147">
        <f t="shared" si="3"/>
        <v>52.6186</v>
      </c>
      <c r="L28" s="28"/>
      <c r="M28" s="117">
        <v>0</v>
      </c>
      <c r="N28" s="118">
        <v>0</v>
      </c>
      <c r="O28" s="9"/>
      <c r="P28" s="117"/>
      <c r="Q28" s="118"/>
      <c r="S28" s="109">
        <f>M28*0.85</f>
        <v>0</v>
      </c>
    </row>
    <row r="29" spans="1:19" ht="30">
      <c r="A29" s="262">
        <v>18</v>
      </c>
      <c r="B29" s="316" t="s">
        <v>278</v>
      </c>
      <c r="C29" s="314" t="s">
        <v>15</v>
      </c>
      <c r="D29" s="328">
        <v>1</v>
      </c>
      <c r="E29" s="329" t="s">
        <v>0</v>
      </c>
      <c r="F29" s="216">
        <v>43.14</v>
      </c>
      <c r="G29" s="213">
        <f t="shared" si="1"/>
        <v>43.14</v>
      </c>
      <c r="H29" s="137">
        <v>9.4908</v>
      </c>
      <c r="I29" s="213">
        <f t="shared" si="4"/>
        <v>9.4908</v>
      </c>
      <c r="J29" s="141">
        <f t="shared" si="2"/>
        <v>52.6308</v>
      </c>
      <c r="K29" s="147">
        <f t="shared" si="3"/>
        <v>52.6308</v>
      </c>
      <c r="L29" s="28"/>
      <c r="M29" s="117">
        <v>0</v>
      </c>
      <c r="N29" s="118">
        <v>0</v>
      </c>
      <c r="O29" s="9"/>
      <c r="P29" s="117"/>
      <c r="Q29" s="118"/>
      <c r="S29" s="109">
        <f aca="true" t="shared" si="5" ref="S29:S32">M29*0.85</f>
        <v>0</v>
      </c>
    </row>
    <row r="30" spans="1:19" ht="30">
      <c r="A30" s="262">
        <v>19</v>
      </c>
      <c r="B30" s="315" t="s">
        <v>279</v>
      </c>
      <c r="C30" s="314" t="s">
        <v>15</v>
      </c>
      <c r="D30" s="328">
        <v>1</v>
      </c>
      <c r="E30" s="329" t="s">
        <v>344</v>
      </c>
      <c r="F30" s="216">
        <v>41.14</v>
      </c>
      <c r="G30" s="213">
        <f t="shared" si="1"/>
        <v>82.28</v>
      </c>
      <c r="H30" s="137">
        <v>9.0508</v>
      </c>
      <c r="I30" s="213">
        <f t="shared" si="4"/>
        <v>18.1016</v>
      </c>
      <c r="J30" s="141">
        <f t="shared" si="2"/>
        <v>100.3816</v>
      </c>
      <c r="K30" s="147">
        <f t="shared" si="3"/>
        <v>50.1908</v>
      </c>
      <c r="L30" s="28"/>
      <c r="M30" s="117">
        <v>0</v>
      </c>
      <c r="N30" s="118">
        <v>0</v>
      </c>
      <c r="O30" s="9"/>
      <c r="P30" s="117"/>
      <c r="Q30" s="118"/>
      <c r="S30" s="109">
        <f t="shared" si="5"/>
        <v>0</v>
      </c>
    </row>
    <row r="31" spans="1:19" ht="30">
      <c r="A31" s="262">
        <v>20</v>
      </c>
      <c r="B31" s="315" t="s">
        <v>280</v>
      </c>
      <c r="C31" s="314" t="s">
        <v>15</v>
      </c>
      <c r="D31" s="328">
        <v>1</v>
      </c>
      <c r="E31" s="329" t="s">
        <v>10</v>
      </c>
      <c r="F31" s="216">
        <v>1.56</v>
      </c>
      <c r="G31" s="213">
        <f t="shared" si="1"/>
        <v>7.800000000000001</v>
      </c>
      <c r="H31" s="137">
        <v>0.3432</v>
      </c>
      <c r="I31" s="213">
        <f t="shared" si="4"/>
        <v>1.716</v>
      </c>
      <c r="J31" s="141">
        <f t="shared" si="2"/>
        <v>9.516</v>
      </c>
      <c r="K31" s="147">
        <f t="shared" si="3"/>
        <v>1.9032</v>
      </c>
      <c r="L31" s="28"/>
      <c r="M31" s="117">
        <v>0</v>
      </c>
      <c r="N31" s="118">
        <v>0</v>
      </c>
      <c r="O31" s="9"/>
      <c r="P31" s="117"/>
      <c r="Q31" s="118"/>
      <c r="S31" s="109">
        <f t="shared" si="5"/>
        <v>0</v>
      </c>
    </row>
    <row r="32" spans="1:19" ht="30">
      <c r="A32" s="262">
        <v>21</v>
      </c>
      <c r="B32" s="315" t="s">
        <v>281</v>
      </c>
      <c r="C32" s="314" t="s">
        <v>15</v>
      </c>
      <c r="D32" s="328">
        <v>1</v>
      </c>
      <c r="E32" s="329" t="s">
        <v>344</v>
      </c>
      <c r="F32" s="216">
        <v>1.76</v>
      </c>
      <c r="G32" s="213">
        <f t="shared" si="1"/>
        <v>3.52</v>
      </c>
      <c r="H32" s="137">
        <v>0.3872</v>
      </c>
      <c r="I32" s="213">
        <f t="shared" si="4"/>
        <v>0.7744</v>
      </c>
      <c r="J32" s="141">
        <f t="shared" si="2"/>
        <v>4.2943999999999996</v>
      </c>
      <c r="K32" s="147">
        <f t="shared" si="3"/>
        <v>2.1471999999999998</v>
      </c>
      <c r="L32" s="28"/>
      <c r="M32" s="117">
        <v>0</v>
      </c>
      <c r="N32" s="118">
        <v>0</v>
      </c>
      <c r="O32" s="9"/>
      <c r="P32" s="117"/>
      <c r="Q32" s="118"/>
      <c r="S32" s="109">
        <f t="shared" si="5"/>
        <v>0</v>
      </c>
    </row>
    <row r="33" spans="1:19" ht="30">
      <c r="A33" s="262">
        <v>22</v>
      </c>
      <c r="B33" s="315" t="s">
        <v>282</v>
      </c>
      <c r="C33" s="314" t="s">
        <v>15</v>
      </c>
      <c r="D33" s="328">
        <v>1</v>
      </c>
      <c r="E33" s="329" t="s">
        <v>2</v>
      </c>
      <c r="F33" s="216">
        <v>1.56</v>
      </c>
      <c r="G33" s="213">
        <f t="shared" si="1"/>
        <v>6.24</v>
      </c>
      <c r="H33" s="137">
        <v>0.3432</v>
      </c>
      <c r="I33" s="213">
        <f t="shared" si="4"/>
        <v>1.3728</v>
      </c>
      <c r="J33" s="141">
        <f t="shared" si="2"/>
        <v>7.6128</v>
      </c>
      <c r="K33" s="147">
        <f t="shared" si="3"/>
        <v>1.9032</v>
      </c>
      <c r="L33" s="28"/>
      <c r="M33" s="117">
        <v>0</v>
      </c>
      <c r="N33" s="118">
        <v>0</v>
      </c>
      <c r="O33" s="9"/>
      <c r="P33" s="117"/>
      <c r="Q33" s="118"/>
      <c r="S33" s="109"/>
    </row>
    <row r="34" spans="1:19" ht="30">
      <c r="A34" s="262">
        <v>23</v>
      </c>
      <c r="B34" s="315" t="s">
        <v>283</v>
      </c>
      <c r="C34" s="314" t="s">
        <v>15</v>
      </c>
      <c r="D34" s="328">
        <v>1</v>
      </c>
      <c r="E34" s="329" t="s">
        <v>1</v>
      </c>
      <c r="F34" s="216">
        <v>1.76</v>
      </c>
      <c r="G34" s="213">
        <f t="shared" si="1"/>
        <v>5.28</v>
      </c>
      <c r="H34" s="137">
        <v>0.3872</v>
      </c>
      <c r="I34" s="213">
        <f t="shared" si="4"/>
        <v>1.1616</v>
      </c>
      <c r="J34" s="141">
        <f t="shared" si="2"/>
        <v>6.4416</v>
      </c>
      <c r="K34" s="147">
        <f t="shared" si="3"/>
        <v>2.1472</v>
      </c>
      <c r="L34" s="28"/>
      <c r="M34" s="117">
        <v>0</v>
      </c>
      <c r="N34" s="118">
        <v>0</v>
      </c>
      <c r="O34" s="9"/>
      <c r="P34" s="117"/>
      <c r="Q34" s="118"/>
      <c r="S34" s="109"/>
    </row>
    <row r="35" spans="1:17" ht="30">
      <c r="A35" s="262">
        <v>24</v>
      </c>
      <c r="B35" s="315" t="s">
        <v>284</v>
      </c>
      <c r="C35" s="314" t="s">
        <v>340</v>
      </c>
      <c r="D35" s="328">
        <v>1</v>
      </c>
      <c r="E35" s="329" t="s">
        <v>0</v>
      </c>
      <c r="F35" s="216">
        <v>23.53</v>
      </c>
      <c r="G35" s="213">
        <f t="shared" si="1"/>
        <v>23.53</v>
      </c>
      <c r="H35" s="137">
        <v>5.1766000000000005</v>
      </c>
      <c r="I35" s="213">
        <f t="shared" si="4"/>
        <v>5.1766000000000005</v>
      </c>
      <c r="J35" s="141">
        <f t="shared" si="2"/>
        <v>28.7066</v>
      </c>
      <c r="K35" s="147">
        <f t="shared" si="3"/>
        <v>28.7066</v>
      </c>
      <c r="L35" s="28"/>
      <c r="M35" s="117">
        <v>0</v>
      </c>
      <c r="N35" s="118">
        <v>0</v>
      </c>
      <c r="O35" s="9"/>
      <c r="P35" s="117"/>
      <c r="Q35" s="118"/>
    </row>
    <row r="36" spans="1:19" ht="30">
      <c r="A36" s="262">
        <v>25</v>
      </c>
      <c r="B36" s="315" t="s">
        <v>285</v>
      </c>
      <c r="C36" s="314" t="s">
        <v>15</v>
      </c>
      <c r="D36" s="328">
        <v>1</v>
      </c>
      <c r="E36" s="329" t="s">
        <v>0</v>
      </c>
      <c r="F36" s="216">
        <v>43.13</v>
      </c>
      <c r="G36" s="213">
        <f t="shared" si="1"/>
        <v>43.13</v>
      </c>
      <c r="H36" s="137">
        <v>9.4886</v>
      </c>
      <c r="I36" s="213">
        <f t="shared" si="4"/>
        <v>9.4886</v>
      </c>
      <c r="J36" s="141">
        <f t="shared" si="2"/>
        <v>52.6186</v>
      </c>
      <c r="K36" s="147">
        <f t="shared" si="3"/>
        <v>52.6186</v>
      </c>
      <c r="L36" s="28"/>
      <c r="M36" s="117">
        <v>0</v>
      </c>
      <c r="N36" s="118">
        <v>0</v>
      </c>
      <c r="O36" s="9"/>
      <c r="P36" s="117"/>
      <c r="Q36" s="118"/>
      <c r="S36" s="109"/>
    </row>
    <row r="37" spans="1:19" ht="30">
      <c r="A37" s="262">
        <v>26</v>
      </c>
      <c r="B37" s="315" t="s">
        <v>279</v>
      </c>
      <c r="C37" s="314" t="s">
        <v>15</v>
      </c>
      <c r="D37" s="328">
        <v>1</v>
      </c>
      <c r="E37" s="329" t="s">
        <v>0</v>
      </c>
      <c r="F37" s="216">
        <v>43.13</v>
      </c>
      <c r="G37" s="213">
        <f t="shared" si="1"/>
        <v>43.13</v>
      </c>
      <c r="H37" s="137">
        <v>9.4886</v>
      </c>
      <c r="I37" s="213">
        <f t="shared" si="4"/>
        <v>9.4886</v>
      </c>
      <c r="J37" s="141">
        <f t="shared" si="2"/>
        <v>52.6186</v>
      </c>
      <c r="K37" s="147">
        <f t="shared" si="3"/>
        <v>52.6186</v>
      </c>
      <c r="L37" s="28"/>
      <c r="M37" s="117">
        <v>0</v>
      </c>
      <c r="N37" s="118">
        <v>0</v>
      </c>
      <c r="O37" s="9"/>
      <c r="P37" s="117"/>
      <c r="Q37" s="118"/>
      <c r="S37" s="109">
        <f aca="true" t="shared" si="6" ref="S37:S40">M37*0.85</f>
        <v>0</v>
      </c>
    </row>
    <row r="38" spans="1:19" ht="30">
      <c r="A38" s="262">
        <v>27</v>
      </c>
      <c r="B38" s="315" t="s">
        <v>286</v>
      </c>
      <c r="C38" s="314" t="s">
        <v>15</v>
      </c>
      <c r="D38" s="328">
        <v>1</v>
      </c>
      <c r="E38" s="329" t="s">
        <v>0</v>
      </c>
      <c r="F38" s="216">
        <v>23.52</v>
      </c>
      <c r="G38" s="213">
        <f t="shared" si="1"/>
        <v>23.52</v>
      </c>
      <c r="H38" s="137">
        <v>5.1744</v>
      </c>
      <c r="I38" s="213">
        <f t="shared" si="4"/>
        <v>5.1744</v>
      </c>
      <c r="J38" s="141">
        <f t="shared" si="2"/>
        <v>28.6944</v>
      </c>
      <c r="K38" s="147">
        <f t="shared" si="3"/>
        <v>28.6944</v>
      </c>
      <c r="L38" s="28"/>
      <c r="M38" s="117">
        <v>0</v>
      </c>
      <c r="N38" s="118">
        <v>0</v>
      </c>
      <c r="O38" s="9"/>
      <c r="P38" s="117"/>
      <c r="Q38" s="118"/>
      <c r="S38" s="109">
        <f t="shared" si="6"/>
        <v>0</v>
      </c>
    </row>
    <row r="39" spans="1:19" ht="30">
      <c r="A39" s="262">
        <v>28</v>
      </c>
      <c r="B39" s="316" t="s">
        <v>287</v>
      </c>
      <c r="C39" s="314" t="s">
        <v>15</v>
      </c>
      <c r="D39" s="328">
        <v>1</v>
      </c>
      <c r="E39" s="329" t="s">
        <v>0</v>
      </c>
      <c r="F39" s="216">
        <v>1.56</v>
      </c>
      <c r="G39" s="213">
        <f t="shared" si="1"/>
        <v>1.56</v>
      </c>
      <c r="H39" s="137">
        <v>0.3432</v>
      </c>
      <c r="I39" s="213">
        <f t="shared" si="4"/>
        <v>0.3432</v>
      </c>
      <c r="J39" s="141">
        <f t="shared" si="2"/>
        <v>1.9032</v>
      </c>
      <c r="K39" s="147">
        <f t="shared" si="3"/>
        <v>1.9032</v>
      </c>
      <c r="L39" s="28"/>
      <c r="M39" s="117">
        <v>0</v>
      </c>
      <c r="N39" s="118">
        <v>0</v>
      </c>
      <c r="O39" s="9"/>
      <c r="P39" s="117"/>
      <c r="Q39" s="118"/>
      <c r="S39" s="109">
        <f t="shared" si="6"/>
        <v>0</v>
      </c>
    </row>
    <row r="40" spans="1:19" ht="30">
      <c r="A40" s="262">
        <v>29</v>
      </c>
      <c r="B40" s="315" t="s">
        <v>288</v>
      </c>
      <c r="C40" s="314" t="s">
        <v>15</v>
      </c>
      <c r="D40" s="328">
        <v>1</v>
      </c>
      <c r="E40" s="329" t="s">
        <v>5</v>
      </c>
      <c r="F40" s="216">
        <v>1.56</v>
      </c>
      <c r="G40" s="213">
        <f t="shared" si="1"/>
        <v>12.48</v>
      </c>
      <c r="H40" s="137">
        <v>0.3432</v>
      </c>
      <c r="I40" s="213">
        <f t="shared" si="4"/>
        <v>2.7456</v>
      </c>
      <c r="J40" s="141">
        <f t="shared" si="2"/>
        <v>15.2256</v>
      </c>
      <c r="K40" s="147">
        <f t="shared" si="3"/>
        <v>1.9032</v>
      </c>
      <c r="L40" s="28"/>
      <c r="M40" s="117">
        <v>0</v>
      </c>
      <c r="N40" s="118">
        <v>0</v>
      </c>
      <c r="O40" s="9"/>
      <c r="P40" s="117"/>
      <c r="Q40" s="118"/>
      <c r="S40" s="109">
        <f t="shared" si="6"/>
        <v>0</v>
      </c>
    </row>
    <row r="41" spans="1:19" ht="33" customHeight="1">
      <c r="A41" s="262">
        <v>30</v>
      </c>
      <c r="B41" s="315" t="s">
        <v>289</v>
      </c>
      <c r="C41" s="314" t="s">
        <v>15</v>
      </c>
      <c r="D41" s="328">
        <v>1</v>
      </c>
      <c r="E41" s="329" t="s">
        <v>344</v>
      </c>
      <c r="F41" s="216">
        <v>1.56</v>
      </c>
      <c r="G41" s="213">
        <f t="shared" si="1"/>
        <v>3.12</v>
      </c>
      <c r="H41" s="137">
        <v>0.3432</v>
      </c>
      <c r="I41" s="213">
        <f t="shared" si="4"/>
        <v>0.6864</v>
      </c>
      <c r="J41" s="141">
        <f t="shared" si="2"/>
        <v>3.8064</v>
      </c>
      <c r="K41" s="147">
        <f t="shared" si="3"/>
        <v>1.9032</v>
      </c>
      <c r="L41" s="28"/>
      <c r="M41" s="117">
        <v>0</v>
      </c>
      <c r="N41" s="118">
        <v>0</v>
      </c>
      <c r="O41" s="9"/>
      <c r="P41" s="117"/>
      <c r="Q41" s="118"/>
      <c r="S41" s="109"/>
    </row>
    <row r="42" spans="1:17" ht="30">
      <c r="A42" s="262">
        <v>31</v>
      </c>
      <c r="B42" s="315" t="s">
        <v>290</v>
      </c>
      <c r="C42" s="314" t="s">
        <v>340</v>
      </c>
      <c r="D42" s="328">
        <v>1</v>
      </c>
      <c r="E42" s="329" t="s">
        <v>0</v>
      </c>
      <c r="F42" s="216">
        <v>20.39</v>
      </c>
      <c r="G42" s="213">
        <f t="shared" si="1"/>
        <v>20.39</v>
      </c>
      <c r="H42" s="137">
        <v>4.4858</v>
      </c>
      <c r="I42" s="213">
        <f t="shared" si="4"/>
        <v>4.4858</v>
      </c>
      <c r="J42" s="141">
        <f t="shared" si="2"/>
        <v>24.8758</v>
      </c>
      <c r="K42" s="147">
        <f t="shared" si="3"/>
        <v>24.8758</v>
      </c>
      <c r="L42" s="28"/>
      <c r="M42" s="117">
        <v>0</v>
      </c>
      <c r="N42" s="118">
        <v>0</v>
      </c>
      <c r="O42" s="9"/>
      <c r="P42" s="117"/>
      <c r="Q42" s="118"/>
    </row>
    <row r="43" spans="1:19" ht="30">
      <c r="A43" s="262">
        <v>32</v>
      </c>
      <c r="B43" s="315" t="s">
        <v>291</v>
      </c>
      <c r="C43" s="314" t="s">
        <v>15</v>
      </c>
      <c r="D43" s="328">
        <v>1</v>
      </c>
      <c r="E43" s="329" t="s">
        <v>0</v>
      </c>
      <c r="F43" s="216">
        <v>3.52</v>
      </c>
      <c r="G43" s="213">
        <f t="shared" si="1"/>
        <v>3.52</v>
      </c>
      <c r="H43" s="137">
        <v>0.7744</v>
      </c>
      <c r="I43" s="213">
        <f t="shared" si="4"/>
        <v>0.7744</v>
      </c>
      <c r="J43" s="141">
        <f t="shared" si="2"/>
        <v>4.2943999999999996</v>
      </c>
      <c r="K43" s="147">
        <f t="shared" si="3"/>
        <v>4.2943999999999996</v>
      </c>
      <c r="L43" s="28"/>
      <c r="M43" s="117">
        <v>0</v>
      </c>
      <c r="N43" s="118">
        <v>0</v>
      </c>
      <c r="O43" s="9"/>
      <c r="P43" s="117"/>
      <c r="Q43" s="118"/>
      <c r="S43" s="109"/>
    </row>
    <row r="44" spans="1:19" ht="30">
      <c r="A44" s="262">
        <v>33</v>
      </c>
      <c r="B44" s="315" t="s">
        <v>292</v>
      </c>
      <c r="C44" s="314" t="s">
        <v>15</v>
      </c>
      <c r="D44" s="328">
        <v>1</v>
      </c>
      <c r="E44" s="329" t="s">
        <v>344</v>
      </c>
      <c r="F44" s="216">
        <v>1.76</v>
      </c>
      <c r="G44" s="213">
        <f t="shared" si="1"/>
        <v>3.52</v>
      </c>
      <c r="H44" s="137">
        <v>0.3872</v>
      </c>
      <c r="I44" s="213">
        <f t="shared" si="4"/>
        <v>0.7744</v>
      </c>
      <c r="J44" s="141">
        <f t="shared" si="2"/>
        <v>4.2943999999999996</v>
      </c>
      <c r="K44" s="147">
        <f t="shared" si="3"/>
        <v>2.1471999999999998</v>
      </c>
      <c r="L44" s="28"/>
      <c r="M44" s="117">
        <v>0</v>
      </c>
      <c r="N44" s="118">
        <v>0</v>
      </c>
      <c r="O44" s="9"/>
      <c r="P44" s="117"/>
      <c r="Q44" s="118"/>
      <c r="S44" s="109">
        <f>M44*0.85</f>
        <v>0</v>
      </c>
    </row>
    <row r="45" spans="1:19" ht="32.25" customHeight="1">
      <c r="A45" s="262">
        <v>34</v>
      </c>
      <c r="B45" s="315" t="s">
        <v>293</v>
      </c>
      <c r="C45" s="314" t="s">
        <v>15</v>
      </c>
      <c r="D45" s="328">
        <v>1</v>
      </c>
      <c r="E45" s="329" t="s">
        <v>1</v>
      </c>
      <c r="F45" s="216">
        <v>1.76</v>
      </c>
      <c r="G45" s="213">
        <f t="shared" si="1"/>
        <v>5.28</v>
      </c>
      <c r="H45" s="137">
        <v>0.3872</v>
      </c>
      <c r="I45" s="213">
        <f t="shared" si="4"/>
        <v>1.1616</v>
      </c>
      <c r="J45" s="141">
        <f t="shared" si="2"/>
        <v>6.4416</v>
      </c>
      <c r="K45" s="147">
        <f t="shared" si="3"/>
        <v>2.1472</v>
      </c>
      <c r="L45" s="28"/>
      <c r="M45" s="117">
        <v>0</v>
      </c>
      <c r="N45" s="118">
        <v>0</v>
      </c>
      <c r="O45" s="9"/>
      <c r="P45" s="117"/>
      <c r="Q45" s="118"/>
      <c r="S45" s="109"/>
    </row>
    <row r="46" spans="1:17" ht="30">
      <c r="A46" s="262">
        <v>35</v>
      </c>
      <c r="B46" s="315" t="s">
        <v>294</v>
      </c>
      <c r="C46" s="314" t="s">
        <v>340</v>
      </c>
      <c r="D46" s="328">
        <v>1</v>
      </c>
      <c r="E46" s="329" t="s">
        <v>0</v>
      </c>
      <c r="F46" s="216">
        <v>6.27</v>
      </c>
      <c r="G46" s="213">
        <f t="shared" si="1"/>
        <v>6.27</v>
      </c>
      <c r="H46" s="137">
        <v>1.3794</v>
      </c>
      <c r="I46" s="213">
        <f t="shared" si="4"/>
        <v>1.3794</v>
      </c>
      <c r="J46" s="141">
        <f t="shared" si="2"/>
        <v>7.6494</v>
      </c>
      <c r="K46" s="147">
        <f t="shared" si="3"/>
        <v>7.6494</v>
      </c>
      <c r="L46" s="28"/>
      <c r="M46" s="117">
        <v>0</v>
      </c>
      <c r="N46" s="118">
        <v>0</v>
      </c>
      <c r="O46" s="9"/>
      <c r="P46" s="117"/>
      <c r="Q46" s="118"/>
    </row>
    <row r="47" spans="1:19" ht="30">
      <c r="A47" s="262">
        <v>36</v>
      </c>
      <c r="B47" s="315" t="s">
        <v>291</v>
      </c>
      <c r="C47" s="314" t="s">
        <v>15</v>
      </c>
      <c r="D47" s="328">
        <v>1</v>
      </c>
      <c r="E47" s="329" t="s">
        <v>0</v>
      </c>
      <c r="F47" s="216">
        <v>3.53</v>
      </c>
      <c r="G47" s="213">
        <f t="shared" si="1"/>
        <v>3.53</v>
      </c>
      <c r="H47" s="137">
        <v>0.7766</v>
      </c>
      <c r="I47" s="213">
        <f t="shared" si="4"/>
        <v>0.7766</v>
      </c>
      <c r="J47" s="141">
        <f t="shared" si="2"/>
        <v>4.3065999999999995</v>
      </c>
      <c r="K47" s="147">
        <f t="shared" si="3"/>
        <v>4.3065999999999995</v>
      </c>
      <c r="L47" s="28"/>
      <c r="M47" s="117">
        <v>0</v>
      </c>
      <c r="N47" s="118">
        <v>0</v>
      </c>
      <c r="O47" s="9"/>
      <c r="P47" s="117"/>
      <c r="Q47" s="118"/>
      <c r="S47" s="109"/>
    </row>
    <row r="48" spans="1:19" ht="30">
      <c r="A48" s="262">
        <v>37</v>
      </c>
      <c r="B48" s="315" t="s">
        <v>292</v>
      </c>
      <c r="C48" s="314" t="s">
        <v>15</v>
      </c>
      <c r="D48" s="328">
        <v>1</v>
      </c>
      <c r="E48" s="329" t="s">
        <v>1</v>
      </c>
      <c r="F48" s="216">
        <v>1.76</v>
      </c>
      <c r="G48" s="213">
        <f t="shared" si="1"/>
        <v>5.28</v>
      </c>
      <c r="H48" s="137">
        <v>0.3872</v>
      </c>
      <c r="I48" s="213">
        <f t="shared" si="4"/>
        <v>1.1616</v>
      </c>
      <c r="J48" s="141">
        <f t="shared" si="2"/>
        <v>6.4416</v>
      </c>
      <c r="K48" s="147">
        <f t="shared" si="3"/>
        <v>2.1472</v>
      </c>
      <c r="L48" s="28"/>
      <c r="M48" s="117">
        <v>0</v>
      </c>
      <c r="N48" s="118">
        <v>0</v>
      </c>
      <c r="O48" s="9"/>
      <c r="P48" s="117"/>
      <c r="Q48" s="118"/>
      <c r="S48" s="109">
        <f>M48*0.85</f>
        <v>0</v>
      </c>
    </row>
    <row r="49" spans="1:19" ht="28.5" customHeight="1">
      <c r="A49" s="262">
        <v>38</v>
      </c>
      <c r="B49" s="315" t="s">
        <v>293</v>
      </c>
      <c r="C49" s="314" t="s">
        <v>15</v>
      </c>
      <c r="D49" s="328">
        <v>1</v>
      </c>
      <c r="E49" s="329" t="s">
        <v>344</v>
      </c>
      <c r="F49" s="216">
        <v>1.76</v>
      </c>
      <c r="G49" s="213">
        <f t="shared" si="1"/>
        <v>3.52</v>
      </c>
      <c r="H49" s="137">
        <v>0.3872</v>
      </c>
      <c r="I49" s="213">
        <f t="shared" si="4"/>
        <v>0.7744</v>
      </c>
      <c r="J49" s="141">
        <f t="shared" si="2"/>
        <v>4.2943999999999996</v>
      </c>
      <c r="K49" s="147">
        <f t="shared" si="3"/>
        <v>2.1471999999999998</v>
      </c>
      <c r="L49" s="28"/>
      <c r="M49" s="117">
        <v>0</v>
      </c>
      <c r="N49" s="118">
        <v>0</v>
      </c>
      <c r="O49" s="9"/>
      <c r="P49" s="117"/>
      <c r="Q49" s="118"/>
      <c r="S49" s="109"/>
    </row>
    <row r="50" spans="1:17" ht="30">
      <c r="A50" s="262">
        <v>39</v>
      </c>
      <c r="B50" s="315" t="s">
        <v>295</v>
      </c>
      <c r="C50" s="314" t="s">
        <v>340</v>
      </c>
      <c r="D50" s="328">
        <v>1</v>
      </c>
      <c r="E50" s="329" t="s">
        <v>0</v>
      </c>
      <c r="F50" s="216">
        <v>29.52</v>
      </c>
      <c r="G50" s="213">
        <f t="shared" si="1"/>
        <v>29.52</v>
      </c>
      <c r="H50" s="137">
        <v>6.4944</v>
      </c>
      <c r="I50" s="213">
        <f t="shared" si="4"/>
        <v>6.4944</v>
      </c>
      <c r="J50" s="141">
        <f t="shared" si="2"/>
        <v>36.0144</v>
      </c>
      <c r="K50" s="147">
        <f t="shared" si="3"/>
        <v>36.0144</v>
      </c>
      <c r="L50" s="28"/>
      <c r="M50" s="117">
        <v>0</v>
      </c>
      <c r="N50" s="118">
        <v>0</v>
      </c>
      <c r="O50" s="9"/>
      <c r="P50" s="117"/>
      <c r="Q50" s="118"/>
    </row>
    <row r="51" spans="1:19" ht="30">
      <c r="A51" s="262">
        <v>40</v>
      </c>
      <c r="B51" s="315" t="s">
        <v>296</v>
      </c>
      <c r="C51" s="314" t="s">
        <v>15</v>
      </c>
      <c r="D51" s="328">
        <v>1</v>
      </c>
      <c r="E51" s="329" t="s">
        <v>0</v>
      </c>
      <c r="F51" s="216">
        <v>43.13</v>
      </c>
      <c r="G51" s="213">
        <f t="shared" si="1"/>
        <v>43.13</v>
      </c>
      <c r="H51" s="137">
        <v>9.4886</v>
      </c>
      <c r="I51" s="213">
        <f t="shared" si="4"/>
        <v>9.4886</v>
      </c>
      <c r="J51" s="141">
        <f t="shared" si="2"/>
        <v>52.6186</v>
      </c>
      <c r="K51" s="147">
        <f t="shared" si="3"/>
        <v>52.6186</v>
      </c>
      <c r="L51" s="28"/>
      <c r="M51" s="117">
        <v>0</v>
      </c>
      <c r="N51" s="118">
        <v>0</v>
      </c>
      <c r="O51" s="9"/>
      <c r="P51" s="117"/>
      <c r="Q51" s="118"/>
      <c r="S51" s="109"/>
    </row>
    <row r="52" spans="1:19" ht="30" customHeight="1">
      <c r="A52" s="262">
        <v>41</v>
      </c>
      <c r="B52" s="315" t="s">
        <v>286</v>
      </c>
      <c r="C52" s="314" t="s">
        <v>15</v>
      </c>
      <c r="D52" s="328">
        <v>1</v>
      </c>
      <c r="E52" s="329" t="s">
        <v>0</v>
      </c>
      <c r="F52" s="216">
        <v>23.52</v>
      </c>
      <c r="G52" s="213">
        <f t="shared" si="1"/>
        <v>23.52</v>
      </c>
      <c r="H52" s="137">
        <v>5.1744</v>
      </c>
      <c r="I52" s="213">
        <f t="shared" si="4"/>
        <v>5.1744</v>
      </c>
      <c r="J52" s="141">
        <f t="shared" si="2"/>
        <v>28.6944</v>
      </c>
      <c r="K52" s="147">
        <f t="shared" si="3"/>
        <v>28.6944</v>
      </c>
      <c r="L52" s="28"/>
      <c r="M52" s="117">
        <v>0</v>
      </c>
      <c r="N52" s="118">
        <v>0</v>
      </c>
      <c r="O52" s="9"/>
      <c r="P52" s="117"/>
      <c r="Q52" s="118"/>
      <c r="S52" s="109">
        <f aca="true" t="shared" si="7" ref="S52:S55">M52*0.85</f>
        <v>0</v>
      </c>
    </row>
    <row r="53" spans="1:19" ht="32.25" customHeight="1">
      <c r="A53" s="262">
        <v>42</v>
      </c>
      <c r="B53" s="315" t="s">
        <v>297</v>
      </c>
      <c r="C53" s="314" t="s">
        <v>15</v>
      </c>
      <c r="D53" s="328">
        <v>1</v>
      </c>
      <c r="E53" s="329" t="s">
        <v>0</v>
      </c>
      <c r="F53" s="216">
        <v>26.52</v>
      </c>
      <c r="G53" s="213">
        <f t="shared" si="1"/>
        <v>26.52</v>
      </c>
      <c r="H53" s="137">
        <v>5.8344</v>
      </c>
      <c r="I53" s="213">
        <f t="shared" si="4"/>
        <v>5.8344</v>
      </c>
      <c r="J53" s="141">
        <f t="shared" si="2"/>
        <v>32.3544</v>
      </c>
      <c r="K53" s="147">
        <f t="shared" si="3"/>
        <v>32.3544</v>
      </c>
      <c r="L53" s="28"/>
      <c r="M53" s="117">
        <v>0</v>
      </c>
      <c r="N53" s="118">
        <v>0</v>
      </c>
      <c r="O53" s="9"/>
      <c r="P53" s="117"/>
      <c r="Q53" s="118"/>
      <c r="S53" s="109">
        <f t="shared" si="7"/>
        <v>0</v>
      </c>
    </row>
    <row r="54" spans="1:19" ht="30">
      <c r="A54" s="262">
        <v>43</v>
      </c>
      <c r="B54" s="315" t="s">
        <v>298</v>
      </c>
      <c r="C54" s="314" t="s">
        <v>15</v>
      </c>
      <c r="D54" s="328">
        <v>1</v>
      </c>
      <c r="E54" s="329" t="s">
        <v>0</v>
      </c>
      <c r="F54" s="216">
        <v>1.7</v>
      </c>
      <c r="G54" s="213">
        <f t="shared" si="1"/>
        <v>1.7</v>
      </c>
      <c r="H54" s="137">
        <v>0.374</v>
      </c>
      <c r="I54" s="213">
        <f t="shared" si="4"/>
        <v>0.374</v>
      </c>
      <c r="J54" s="141">
        <f t="shared" si="2"/>
        <v>2.074</v>
      </c>
      <c r="K54" s="147">
        <f t="shared" si="3"/>
        <v>2.074</v>
      </c>
      <c r="L54" s="28"/>
      <c r="M54" s="117">
        <v>0</v>
      </c>
      <c r="N54" s="118">
        <v>0</v>
      </c>
      <c r="O54" s="9"/>
      <c r="P54" s="117"/>
      <c r="Q54" s="118"/>
      <c r="S54" s="109">
        <f t="shared" si="7"/>
        <v>0</v>
      </c>
    </row>
    <row r="55" spans="1:19" ht="30">
      <c r="A55" s="262">
        <v>44</v>
      </c>
      <c r="B55" s="315" t="s">
        <v>299</v>
      </c>
      <c r="C55" s="314" t="s">
        <v>15</v>
      </c>
      <c r="D55" s="328">
        <v>1</v>
      </c>
      <c r="E55" s="329" t="s">
        <v>1</v>
      </c>
      <c r="F55" s="216">
        <v>1.76</v>
      </c>
      <c r="G55" s="213">
        <f t="shared" si="1"/>
        <v>5.28</v>
      </c>
      <c r="H55" s="137">
        <v>0.3872</v>
      </c>
      <c r="I55" s="213">
        <f t="shared" si="4"/>
        <v>1.1616</v>
      </c>
      <c r="J55" s="141">
        <f t="shared" si="2"/>
        <v>6.4416</v>
      </c>
      <c r="K55" s="147">
        <f t="shared" si="3"/>
        <v>2.1472</v>
      </c>
      <c r="L55" s="28"/>
      <c r="M55" s="117">
        <v>0</v>
      </c>
      <c r="N55" s="118">
        <v>0</v>
      </c>
      <c r="O55" s="9"/>
      <c r="P55" s="117"/>
      <c r="Q55" s="118"/>
      <c r="S55" s="109">
        <f t="shared" si="7"/>
        <v>0</v>
      </c>
    </row>
    <row r="56" spans="1:19" ht="30" customHeight="1">
      <c r="A56" s="262">
        <v>45</v>
      </c>
      <c r="B56" s="315" t="s">
        <v>300</v>
      </c>
      <c r="C56" s="314" t="s">
        <v>15</v>
      </c>
      <c r="D56" s="328">
        <v>1</v>
      </c>
      <c r="E56" s="329" t="s">
        <v>2</v>
      </c>
      <c r="F56" s="216">
        <v>1.76</v>
      </c>
      <c r="G56" s="213">
        <f t="shared" si="1"/>
        <v>7.04</v>
      </c>
      <c r="H56" s="137">
        <v>0.3872</v>
      </c>
      <c r="I56" s="213">
        <f t="shared" si="4"/>
        <v>1.5488</v>
      </c>
      <c r="J56" s="141">
        <f t="shared" si="2"/>
        <v>8.588799999999999</v>
      </c>
      <c r="K56" s="147">
        <f t="shared" si="3"/>
        <v>2.1471999999999998</v>
      </c>
      <c r="L56" s="28"/>
      <c r="M56" s="117">
        <v>0</v>
      </c>
      <c r="N56" s="118">
        <v>0</v>
      </c>
      <c r="O56" s="9"/>
      <c r="P56" s="117"/>
      <c r="Q56" s="118"/>
      <c r="S56" s="109"/>
    </row>
    <row r="57" spans="1:17" ht="30">
      <c r="A57" s="262">
        <v>46</v>
      </c>
      <c r="B57" s="315" t="s">
        <v>301</v>
      </c>
      <c r="C57" s="314" t="s">
        <v>340</v>
      </c>
      <c r="D57" s="328">
        <v>1</v>
      </c>
      <c r="E57" s="329" t="s">
        <v>0</v>
      </c>
      <c r="F57" s="216">
        <v>6.2</v>
      </c>
      <c r="G57" s="213">
        <f t="shared" si="1"/>
        <v>6.2</v>
      </c>
      <c r="H57" s="137">
        <v>1.364</v>
      </c>
      <c r="I57" s="213">
        <f t="shared" si="4"/>
        <v>1.364</v>
      </c>
      <c r="J57" s="141">
        <f t="shared" si="2"/>
        <v>7.564</v>
      </c>
      <c r="K57" s="147">
        <f t="shared" si="3"/>
        <v>7.564</v>
      </c>
      <c r="L57" s="28"/>
      <c r="M57" s="117">
        <v>0</v>
      </c>
      <c r="N57" s="118">
        <v>0</v>
      </c>
      <c r="O57" s="9"/>
      <c r="P57" s="117"/>
      <c r="Q57" s="118"/>
    </row>
    <row r="58" spans="1:19" ht="30">
      <c r="A58" s="262">
        <v>47</v>
      </c>
      <c r="B58" s="315" t="s">
        <v>291</v>
      </c>
      <c r="C58" s="314" t="s">
        <v>15</v>
      </c>
      <c r="D58" s="328">
        <v>1</v>
      </c>
      <c r="E58" s="329" t="s">
        <v>0</v>
      </c>
      <c r="F58" s="216">
        <v>4.5</v>
      </c>
      <c r="G58" s="213">
        <f t="shared" si="1"/>
        <v>4.5</v>
      </c>
      <c r="H58" s="137">
        <v>0.99</v>
      </c>
      <c r="I58" s="213">
        <f t="shared" si="4"/>
        <v>0.99</v>
      </c>
      <c r="J58" s="141">
        <f t="shared" si="2"/>
        <v>5.49</v>
      </c>
      <c r="K58" s="147">
        <f t="shared" si="3"/>
        <v>5.49</v>
      </c>
      <c r="L58" s="28"/>
      <c r="M58" s="117">
        <v>0</v>
      </c>
      <c r="N58" s="118">
        <v>0</v>
      </c>
      <c r="O58" s="9"/>
      <c r="P58" s="117"/>
      <c r="Q58" s="118"/>
      <c r="S58" s="109"/>
    </row>
    <row r="59" spans="1:19" ht="30">
      <c r="A59" s="262">
        <v>48</v>
      </c>
      <c r="B59" s="315" t="s">
        <v>292</v>
      </c>
      <c r="C59" s="314" t="s">
        <v>15</v>
      </c>
      <c r="D59" s="328">
        <v>1</v>
      </c>
      <c r="E59" s="329" t="s">
        <v>1</v>
      </c>
      <c r="F59" s="216">
        <v>1.76</v>
      </c>
      <c r="G59" s="213">
        <f t="shared" si="1"/>
        <v>5.28</v>
      </c>
      <c r="H59" s="137">
        <v>0.3872</v>
      </c>
      <c r="I59" s="213">
        <f t="shared" si="4"/>
        <v>1.1616</v>
      </c>
      <c r="J59" s="141">
        <f t="shared" si="2"/>
        <v>6.4416</v>
      </c>
      <c r="K59" s="147">
        <f t="shared" si="3"/>
        <v>2.1472</v>
      </c>
      <c r="L59" s="28"/>
      <c r="M59" s="117">
        <v>0</v>
      </c>
      <c r="N59" s="118">
        <v>0</v>
      </c>
      <c r="O59" s="9"/>
      <c r="P59" s="117"/>
      <c r="Q59" s="118"/>
      <c r="S59" s="109">
        <f>M59*0.85</f>
        <v>0</v>
      </c>
    </row>
    <row r="60" spans="1:19" ht="33" customHeight="1">
      <c r="A60" s="262">
        <v>49</v>
      </c>
      <c r="B60" s="315" t="s">
        <v>293</v>
      </c>
      <c r="C60" s="314" t="s">
        <v>15</v>
      </c>
      <c r="D60" s="328">
        <v>1</v>
      </c>
      <c r="E60" s="329" t="s">
        <v>344</v>
      </c>
      <c r="F60" s="216">
        <v>1.76</v>
      </c>
      <c r="G60" s="213">
        <f t="shared" si="1"/>
        <v>3.52</v>
      </c>
      <c r="H60" s="137">
        <v>0.3872</v>
      </c>
      <c r="I60" s="213">
        <f t="shared" si="4"/>
        <v>0.7744</v>
      </c>
      <c r="J60" s="141">
        <f t="shared" si="2"/>
        <v>4.2943999999999996</v>
      </c>
      <c r="K60" s="147">
        <f t="shared" si="3"/>
        <v>2.1471999999999998</v>
      </c>
      <c r="L60" s="28"/>
      <c r="M60" s="117">
        <v>0</v>
      </c>
      <c r="N60" s="118">
        <v>0</v>
      </c>
      <c r="O60" s="9"/>
      <c r="P60" s="117"/>
      <c r="Q60" s="118"/>
      <c r="S60" s="109"/>
    </row>
    <row r="61" spans="1:17" ht="30">
      <c r="A61" s="262">
        <v>50</v>
      </c>
      <c r="B61" s="315" t="s">
        <v>302</v>
      </c>
      <c r="C61" s="314" t="s">
        <v>340</v>
      </c>
      <c r="D61" s="328">
        <v>1</v>
      </c>
      <c r="E61" s="329" t="s">
        <v>0</v>
      </c>
      <c r="F61" s="216">
        <v>6.2</v>
      </c>
      <c r="G61" s="213">
        <f t="shared" si="1"/>
        <v>6.2</v>
      </c>
      <c r="H61" s="137">
        <v>1.364</v>
      </c>
      <c r="I61" s="213">
        <f t="shared" si="4"/>
        <v>1.364</v>
      </c>
      <c r="J61" s="141">
        <f t="shared" si="2"/>
        <v>7.564</v>
      </c>
      <c r="K61" s="147">
        <f t="shared" si="3"/>
        <v>7.564</v>
      </c>
      <c r="L61" s="28"/>
      <c r="M61" s="117">
        <v>0</v>
      </c>
      <c r="N61" s="118">
        <v>0</v>
      </c>
      <c r="O61" s="9"/>
      <c r="P61" s="117"/>
      <c r="Q61" s="118"/>
    </row>
    <row r="62" spans="1:19" ht="30">
      <c r="A62" s="262">
        <v>51</v>
      </c>
      <c r="B62" s="315" t="s">
        <v>291</v>
      </c>
      <c r="C62" s="314" t="s">
        <v>15</v>
      </c>
      <c r="D62" s="328">
        <v>1</v>
      </c>
      <c r="E62" s="329" t="s">
        <v>0</v>
      </c>
      <c r="F62" s="216">
        <v>3.52</v>
      </c>
      <c r="G62" s="213">
        <f t="shared" si="1"/>
        <v>3.52</v>
      </c>
      <c r="H62" s="137">
        <v>0.7744</v>
      </c>
      <c r="I62" s="213">
        <f t="shared" si="4"/>
        <v>0.7744</v>
      </c>
      <c r="J62" s="141">
        <f t="shared" si="2"/>
        <v>4.2943999999999996</v>
      </c>
      <c r="K62" s="147">
        <f t="shared" si="3"/>
        <v>4.2943999999999996</v>
      </c>
      <c r="L62" s="28"/>
      <c r="M62" s="117">
        <v>0</v>
      </c>
      <c r="N62" s="118">
        <v>0</v>
      </c>
      <c r="O62" s="9"/>
      <c r="P62" s="117"/>
      <c r="Q62" s="118"/>
      <c r="S62" s="109"/>
    </row>
    <row r="63" spans="1:19" ht="30">
      <c r="A63" s="262">
        <v>52</v>
      </c>
      <c r="B63" s="315" t="s">
        <v>292</v>
      </c>
      <c r="C63" s="314" t="s">
        <v>15</v>
      </c>
      <c r="D63" s="328">
        <v>1</v>
      </c>
      <c r="E63" s="329" t="s">
        <v>344</v>
      </c>
      <c r="F63" s="216">
        <v>1.76</v>
      </c>
      <c r="G63" s="213">
        <f t="shared" si="1"/>
        <v>3.52</v>
      </c>
      <c r="H63" s="137">
        <v>0.3872</v>
      </c>
      <c r="I63" s="213">
        <f t="shared" si="4"/>
        <v>0.7744</v>
      </c>
      <c r="J63" s="141">
        <f t="shared" si="2"/>
        <v>4.2943999999999996</v>
      </c>
      <c r="K63" s="147">
        <f t="shared" si="3"/>
        <v>2.1471999999999998</v>
      </c>
      <c r="L63" s="28"/>
      <c r="M63" s="117">
        <v>0</v>
      </c>
      <c r="N63" s="118">
        <v>0</v>
      </c>
      <c r="O63" s="9"/>
      <c r="P63" s="117"/>
      <c r="Q63" s="118"/>
      <c r="S63" s="109">
        <f>M63*0.85</f>
        <v>0</v>
      </c>
    </row>
    <row r="64" spans="1:19" ht="32.25" customHeight="1">
      <c r="A64" s="262">
        <v>53</v>
      </c>
      <c r="B64" s="315" t="s">
        <v>293</v>
      </c>
      <c r="C64" s="314" t="s">
        <v>15</v>
      </c>
      <c r="D64" s="328">
        <v>1</v>
      </c>
      <c r="E64" s="329" t="s">
        <v>344</v>
      </c>
      <c r="F64" s="216">
        <v>1.76</v>
      </c>
      <c r="G64" s="213">
        <f t="shared" si="1"/>
        <v>3.52</v>
      </c>
      <c r="H64" s="137">
        <v>0.3872</v>
      </c>
      <c r="I64" s="213">
        <f t="shared" si="4"/>
        <v>0.7744</v>
      </c>
      <c r="J64" s="141">
        <f t="shared" si="2"/>
        <v>4.2943999999999996</v>
      </c>
      <c r="K64" s="147">
        <f t="shared" si="3"/>
        <v>2.1471999999999998</v>
      </c>
      <c r="L64" s="28"/>
      <c r="M64" s="117">
        <v>0</v>
      </c>
      <c r="N64" s="118">
        <v>0</v>
      </c>
      <c r="O64" s="9"/>
      <c r="P64" s="117"/>
      <c r="Q64" s="118"/>
      <c r="S64" s="109"/>
    </row>
    <row r="65" spans="1:17" ht="15.75">
      <c r="A65" s="262">
        <v>54</v>
      </c>
      <c r="B65" s="315" t="s">
        <v>303</v>
      </c>
      <c r="C65" s="314" t="s">
        <v>15</v>
      </c>
      <c r="D65" s="328">
        <v>1</v>
      </c>
      <c r="E65" s="329" t="s">
        <v>0</v>
      </c>
      <c r="F65" s="216">
        <v>10500</v>
      </c>
      <c r="G65" s="213">
        <f t="shared" si="1"/>
        <v>10500</v>
      </c>
      <c r="H65" s="137">
        <v>400</v>
      </c>
      <c r="I65" s="213">
        <f t="shared" si="4"/>
        <v>400</v>
      </c>
      <c r="J65" s="141">
        <f t="shared" si="2"/>
        <v>10900</v>
      </c>
      <c r="K65" s="147">
        <f t="shared" si="3"/>
        <v>10900</v>
      </c>
      <c r="L65" s="28"/>
      <c r="M65" s="117">
        <v>0</v>
      </c>
      <c r="N65" s="118">
        <v>0</v>
      </c>
      <c r="O65" s="9"/>
      <c r="P65" s="117"/>
      <c r="Q65" s="118"/>
    </row>
    <row r="66" spans="1:17" ht="30">
      <c r="A66" s="262">
        <v>55</v>
      </c>
      <c r="B66" s="315" t="s">
        <v>304</v>
      </c>
      <c r="C66" s="314" t="s">
        <v>340</v>
      </c>
      <c r="D66" s="328">
        <v>1</v>
      </c>
      <c r="E66" s="329" t="s">
        <v>0</v>
      </c>
      <c r="F66" s="216">
        <v>7.05</v>
      </c>
      <c r="G66" s="213">
        <f t="shared" si="1"/>
        <v>7.05</v>
      </c>
      <c r="H66" s="137">
        <v>1.551</v>
      </c>
      <c r="I66" s="213">
        <f t="shared" si="4"/>
        <v>1.551</v>
      </c>
      <c r="J66" s="141">
        <f t="shared" si="2"/>
        <v>8.600999999999999</v>
      </c>
      <c r="K66" s="147">
        <f t="shared" si="3"/>
        <v>8.600999999999999</v>
      </c>
      <c r="L66" s="28"/>
      <c r="M66" s="117">
        <v>0</v>
      </c>
      <c r="N66" s="118">
        <v>0</v>
      </c>
      <c r="O66" s="9"/>
      <c r="P66" s="117"/>
      <c r="Q66" s="118"/>
    </row>
    <row r="67" spans="1:19" ht="30">
      <c r="A67" s="262">
        <v>56</v>
      </c>
      <c r="B67" s="315" t="s">
        <v>305</v>
      </c>
      <c r="C67" s="314" t="s">
        <v>15</v>
      </c>
      <c r="D67" s="328">
        <v>1</v>
      </c>
      <c r="E67" s="329" t="s">
        <v>0</v>
      </c>
      <c r="F67" s="216">
        <v>1.7</v>
      </c>
      <c r="G67" s="213">
        <f t="shared" si="1"/>
        <v>1.7</v>
      </c>
      <c r="H67" s="137">
        <v>0.374</v>
      </c>
      <c r="I67" s="213">
        <f t="shared" si="4"/>
        <v>0.374</v>
      </c>
      <c r="J67" s="141">
        <f t="shared" si="2"/>
        <v>2.074</v>
      </c>
      <c r="K67" s="147">
        <f t="shared" si="3"/>
        <v>2.074</v>
      </c>
      <c r="L67" s="28"/>
      <c r="M67" s="117">
        <v>0</v>
      </c>
      <c r="N67" s="118">
        <v>0</v>
      </c>
      <c r="O67" s="9"/>
      <c r="P67" s="117"/>
      <c r="Q67" s="118"/>
      <c r="S67" s="109"/>
    </row>
    <row r="68" spans="1:19" ht="30">
      <c r="A68" s="262">
        <v>57</v>
      </c>
      <c r="B68" s="315" t="s">
        <v>306</v>
      </c>
      <c r="C68" s="314" t="s">
        <v>15</v>
      </c>
      <c r="D68" s="328">
        <v>1</v>
      </c>
      <c r="E68" s="329" t="s">
        <v>344</v>
      </c>
      <c r="F68" s="216">
        <v>1.76</v>
      </c>
      <c r="G68" s="213">
        <f t="shared" si="1"/>
        <v>3.52</v>
      </c>
      <c r="H68" s="137">
        <v>0.3872</v>
      </c>
      <c r="I68" s="213">
        <f t="shared" si="4"/>
        <v>0.7744</v>
      </c>
      <c r="J68" s="141">
        <f t="shared" si="2"/>
        <v>4.2943999999999996</v>
      </c>
      <c r="K68" s="147">
        <f t="shared" si="3"/>
        <v>2.1471999999999998</v>
      </c>
      <c r="L68" s="28"/>
      <c r="M68" s="117">
        <v>0</v>
      </c>
      <c r="N68" s="118">
        <v>0</v>
      </c>
      <c r="O68" s="9"/>
      <c r="P68" s="117"/>
      <c r="Q68" s="118"/>
      <c r="S68" s="109"/>
    </row>
    <row r="69" spans="1:17" ht="30">
      <c r="A69" s="262">
        <v>58</v>
      </c>
      <c r="B69" s="315" t="s">
        <v>307</v>
      </c>
      <c r="C69" s="314" t="s">
        <v>340</v>
      </c>
      <c r="D69" s="328">
        <v>1</v>
      </c>
      <c r="E69" s="329" t="s">
        <v>0</v>
      </c>
      <c r="F69" s="216">
        <v>7.05</v>
      </c>
      <c r="G69" s="213">
        <f t="shared" si="1"/>
        <v>7.05</v>
      </c>
      <c r="H69" s="137">
        <v>1.551</v>
      </c>
      <c r="I69" s="213">
        <f t="shared" si="4"/>
        <v>1.551</v>
      </c>
      <c r="J69" s="141">
        <f t="shared" si="2"/>
        <v>8.600999999999999</v>
      </c>
      <c r="K69" s="147">
        <f t="shared" si="3"/>
        <v>8.600999999999999</v>
      </c>
      <c r="L69" s="28"/>
      <c r="M69" s="117">
        <v>0</v>
      </c>
      <c r="N69" s="118">
        <v>0</v>
      </c>
      <c r="O69" s="9"/>
      <c r="P69" s="117"/>
      <c r="Q69" s="118"/>
    </row>
    <row r="70" spans="1:19" ht="30">
      <c r="A70" s="262">
        <v>59</v>
      </c>
      <c r="B70" s="315" t="s">
        <v>308</v>
      </c>
      <c r="C70" s="314" t="s">
        <v>15</v>
      </c>
      <c r="D70" s="328">
        <v>1</v>
      </c>
      <c r="E70" s="329" t="s">
        <v>344</v>
      </c>
      <c r="F70" s="216">
        <v>23.53</v>
      </c>
      <c r="G70" s="213">
        <f t="shared" si="1"/>
        <v>47.06</v>
      </c>
      <c r="H70" s="137">
        <v>5.1766000000000005</v>
      </c>
      <c r="I70" s="213">
        <f t="shared" si="4"/>
        <v>10.353200000000001</v>
      </c>
      <c r="J70" s="141">
        <f t="shared" si="2"/>
        <v>57.4132</v>
      </c>
      <c r="K70" s="147">
        <f t="shared" si="3"/>
        <v>28.7066</v>
      </c>
      <c r="L70" s="28"/>
      <c r="M70" s="117">
        <v>0</v>
      </c>
      <c r="N70" s="118">
        <v>0</v>
      </c>
      <c r="O70" s="9"/>
      <c r="P70" s="117"/>
      <c r="Q70" s="118"/>
      <c r="S70" s="109"/>
    </row>
    <row r="71" spans="1:17" ht="30">
      <c r="A71" s="262">
        <v>60</v>
      </c>
      <c r="B71" s="315" t="s">
        <v>309</v>
      </c>
      <c r="C71" s="314" t="s">
        <v>340</v>
      </c>
      <c r="D71" s="328">
        <v>1</v>
      </c>
      <c r="E71" s="329" t="s">
        <v>0</v>
      </c>
      <c r="F71" s="216">
        <v>125</v>
      </c>
      <c r="G71" s="213">
        <f t="shared" si="1"/>
        <v>125</v>
      </c>
      <c r="H71" s="137">
        <v>20</v>
      </c>
      <c r="I71" s="213">
        <f t="shared" si="4"/>
        <v>20</v>
      </c>
      <c r="J71" s="141">
        <f t="shared" si="2"/>
        <v>145</v>
      </c>
      <c r="K71" s="147">
        <f t="shared" si="3"/>
        <v>145</v>
      </c>
      <c r="L71" s="28"/>
      <c r="M71" s="117">
        <v>0</v>
      </c>
      <c r="N71" s="118">
        <v>0</v>
      </c>
      <c r="O71" s="9"/>
      <c r="P71" s="117"/>
      <c r="Q71" s="118"/>
    </row>
    <row r="72" spans="1:19" ht="30">
      <c r="A72" s="262">
        <v>61</v>
      </c>
      <c r="B72" s="315" t="s">
        <v>310</v>
      </c>
      <c r="C72" s="314" t="s">
        <v>15</v>
      </c>
      <c r="D72" s="328">
        <v>1</v>
      </c>
      <c r="E72" s="329" t="s">
        <v>344</v>
      </c>
      <c r="F72" s="216">
        <v>90.2</v>
      </c>
      <c r="G72" s="213">
        <f t="shared" si="1"/>
        <v>180.4</v>
      </c>
      <c r="H72" s="137">
        <v>19.844</v>
      </c>
      <c r="I72" s="213">
        <f t="shared" si="4"/>
        <v>39.688</v>
      </c>
      <c r="J72" s="141">
        <f t="shared" si="2"/>
        <v>220.08800000000002</v>
      </c>
      <c r="K72" s="147">
        <f t="shared" si="3"/>
        <v>110.04400000000001</v>
      </c>
      <c r="L72" s="28"/>
      <c r="M72" s="117">
        <v>0</v>
      </c>
      <c r="N72" s="118">
        <v>0</v>
      </c>
      <c r="O72" s="9"/>
      <c r="P72" s="117"/>
      <c r="Q72" s="118"/>
      <c r="S72" s="109"/>
    </row>
    <row r="73" spans="1:19" ht="45">
      <c r="A73" s="262">
        <v>62</v>
      </c>
      <c r="B73" s="315" t="s">
        <v>311</v>
      </c>
      <c r="C73" s="314" t="s">
        <v>15</v>
      </c>
      <c r="D73" s="328">
        <v>1</v>
      </c>
      <c r="E73" s="329" t="s">
        <v>3</v>
      </c>
      <c r="F73" s="216">
        <v>44</v>
      </c>
      <c r="G73" s="213">
        <f t="shared" si="1"/>
        <v>264</v>
      </c>
      <c r="H73" s="137">
        <v>9.68</v>
      </c>
      <c r="I73" s="213">
        <f t="shared" si="4"/>
        <v>58.08</v>
      </c>
      <c r="J73" s="141">
        <f t="shared" si="2"/>
        <v>322.08</v>
      </c>
      <c r="K73" s="147">
        <f t="shared" si="3"/>
        <v>53.68</v>
      </c>
      <c r="L73" s="28"/>
      <c r="M73" s="117">
        <v>0</v>
      </c>
      <c r="N73" s="118">
        <v>0</v>
      </c>
      <c r="O73" s="9"/>
      <c r="P73" s="117"/>
      <c r="Q73" s="118"/>
      <c r="S73" s="109"/>
    </row>
    <row r="74" spans="1:17" ht="15.75">
      <c r="A74" s="262">
        <v>63</v>
      </c>
      <c r="B74" s="315" t="s">
        <v>312</v>
      </c>
      <c r="C74" s="314" t="s">
        <v>342</v>
      </c>
      <c r="D74" s="328">
        <v>1</v>
      </c>
      <c r="E74" s="329">
        <v>1</v>
      </c>
      <c r="F74" s="216">
        <f aca="true" t="shared" si="8" ref="F65:F74">M74/$J$4</f>
        <v>0</v>
      </c>
      <c r="G74" s="213">
        <f t="shared" si="1"/>
        <v>0</v>
      </c>
      <c r="H74" s="137">
        <v>0</v>
      </c>
      <c r="I74" s="213">
        <f t="shared" si="4"/>
        <v>0</v>
      </c>
      <c r="J74" s="141">
        <f t="shared" si="2"/>
        <v>0</v>
      </c>
      <c r="K74" s="147">
        <f t="shared" si="3"/>
        <v>0</v>
      </c>
      <c r="L74" s="28"/>
      <c r="M74" s="117">
        <v>0</v>
      </c>
      <c r="N74" s="118">
        <v>0</v>
      </c>
      <c r="O74" s="9"/>
      <c r="P74" s="117"/>
      <c r="Q74" s="118"/>
    </row>
    <row r="75" spans="1:17" ht="15.75">
      <c r="A75" s="262"/>
      <c r="B75" s="317" t="s">
        <v>313</v>
      </c>
      <c r="C75" s="314"/>
      <c r="D75" s="328"/>
      <c r="E75" s="329"/>
      <c r="F75" s="216"/>
      <c r="G75" s="213"/>
      <c r="H75" s="137">
        <v>0</v>
      </c>
      <c r="I75" s="213"/>
      <c r="J75" s="141"/>
      <c r="K75" s="147"/>
      <c r="L75" s="28"/>
      <c r="M75" s="117"/>
      <c r="N75" s="118"/>
      <c r="O75" s="9"/>
      <c r="P75" s="117"/>
      <c r="Q75" s="118"/>
    </row>
    <row r="76" spans="1:17" ht="15.75">
      <c r="A76" s="262">
        <v>64</v>
      </c>
      <c r="B76" s="316" t="s">
        <v>314</v>
      </c>
      <c r="C76" s="314" t="s">
        <v>27</v>
      </c>
      <c r="D76" s="328">
        <v>1</v>
      </c>
      <c r="E76" s="329" t="s">
        <v>345</v>
      </c>
      <c r="F76" s="216">
        <v>0.68</v>
      </c>
      <c r="G76" s="213">
        <f t="shared" si="1"/>
        <v>1088</v>
      </c>
      <c r="H76" s="137">
        <v>0.1496</v>
      </c>
      <c r="I76" s="213">
        <f t="shared" si="4"/>
        <v>239.36</v>
      </c>
      <c r="J76" s="141">
        <f t="shared" si="2"/>
        <v>1327.3600000000001</v>
      </c>
      <c r="K76" s="147">
        <f t="shared" si="3"/>
        <v>0.8296000000000001</v>
      </c>
      <c r="L76" s="28"/>
      <c r="M76" s="117">
        <v>0</v>
      </c>
      <c r="N76" s="118">
        <v>0</v>
      </c>
      <c r="O76" s="9"/>
      <c r="P76" s="117"/>
      <c r="Q76" s="118"/>
    </row>
    <row r="77" spans="1:17" ht="15.75">
      <c r="A77" s="262">
        <v>65</v>
      </c>
      <c r="B77" s="315" t="s">
        <v>315</v>
      </c>
      <c r="C77" s="314" t="s">
        <v>27</v>
      </c>
      <c r="D77" s="328">
        <v>1</v>
      </c>
      <c r="E77" s="329" t="s">
        <v>346</v>
      </c>
      <c r="F77" s="216">
        <v>0.9</v>
      </c>
      <c r="G77" s="213">
        <f aca="true" t="shared" si="9" ref="G77:G113">F77*E77</f>
        <v>1260</v>
      </c>
      <c r="H77" s="137">
        <v>0.198</v>
      </c>
      <c r="I77" s="213">
        <f aca="true" t="shared" si="10" ref="I77:I113">H77*E77</f>
        <v>277.2</v>
      </c>
      <c r="J77" s="141">
        <f aca="true" t="shared" si="11" ref="J77:J113">G77+I77</f>
        <v>1537.2</v>
      </c>
      <c r="K77" s="147">
        <f aca="true" t="shared" si="12" ref="K77:K113">J77/E77</f>
        <v>1.098</v>
      </c>
      <c r="L77" s="28"/>
      <c r="M77" s="117">
        <v>0</v>
      </c>
      <c r="N77" s="118">
        <v>0</v>
      </c>
      <c r="O77" s="9"/>
      <c r="P77" s="117"/>
      <c r="Q77" s="118"/>
    </row>
    <row r="78" spans="1:17" ht="15.75">
      <c r="A78" s="262">
        <v>66</v>
      </c>
      <c r="B78" s="315" t="s">
        <v>316</v>
      </c>
      <c r="C78" s="314" t="s">
        <v>27</v>
      </c>
      <c r="D78" s="328">
        <v>1</v>
      </c>
      <c r="E78" s="329" t="s">
        <v>347</v>
      </c>
      <c r="F78" s="216">
        <v>1.33</v>
      </c>
      <c r="G78" s="213">
        <f t="shared" si="9"/>
        <v>1064</v>
      </c>
      <c r="H78" s="137">
        <v>0.2926</v>
      </c>
      <c r="I78" s="213">
        <f t="shared" si="10"/>
        <v>234.08</v>
      </c>
      <c r="J78" s="141">
        <f t="shared" si="11"/>
        <v>1298.08</v>
      </c>
      <c r="K78" s="147">
        <f t="shared" si="12"/>
        <v>1.6225999999999998</v>
      </c>
      <c r="L78" s="28"/>
      <c r="M78" s="117">
        <v>0</v>
      </c>
      <c r="N78" s="118">
        <v>0</v>
      </c>
      <c r="O78" s="9"/>
      <c r="P78" s="117"/>
      <c r="Q78" s="118"/>
    </row>
    <row r="79" spans="1:17" ht="15.75">
      <c r="A79" s="262">
        <v>67</v>
      </c>
      <c r="B79" s="315" t="s">
        <v>317</v>
      </c>
      <c r="C79" s="314" t="s">
        <v>27</v>
      </c>
      <c r="D79" s="328">
        <v>1</v>
      </c>
      <c r="E79" s="329" t="s">
        <v>348</v>
      </c>
      <c r="F79" s="216">
        <v>1.98</v>
      </c>
      <c r="G79" s="213">
        <f t="shared" si="9"/>
        <v>376.2</v>
      </c>
      <c r="H79" s="137">
        <v>0.4356</v>
      </c>
      <c r="I79" s="213">
        <f t="shared" si="10"/>
        <v>82.764</v>
      </c>
      <c r="J79" s="141">
        <f t="shared" si="11"/>
        <v>458.964</v>
      </c>
      <c r="K79" s="147">
        <f t="shared" si="12"/>
        <v>2.4156</v>
      </c>
      <c r="L79" s="28"/>
      <c r="M79" s="117">
        <v>0</v>
      </c>
      <c r="N79" s="118">
        <v>0</v>
      </c>
      <c r="O79" s="9"/>
      <c r="P79" s="117"/>
      <c r="Q79" s="118"/>
    </row>
    <row r="80" spans="1:17" ht="15.75">
      <c r="A80" s="262">
        <v>68</v>
      </c>
      <c r="B80" s="315" t="s">
        <v>318</v>
      </c>
      <c r="C80" s="314" t="s">
        <v>27</v>
      </c>
      <c r="D80" s="328">
        <v>1</v>
      </c>
      <c r="E80" s="329" t="s">
        <v>349</v>
      </c>
      <c r="F80" s="216">
        <v>2.8</v>
      </c>
      <c r="G80" s="213">
        <f t="shared" si="9"/>
        <v>140</v>
      </c>
      <c r="H80" s="137">
        <v>0.616</v>
      </c>
      <c r="I80" s="213">
        <f t="shared" si="10"/>
        <v>30.8</v>
      </c>
      <c r="J80" s="141">
        <f t="shared" si="11"/>
        <v>170.8</v>
      </c>
      <c r="K80" s="147">
        <f t="shared" si="12"/>
        <v>3.4160000000000004</v>
      </c>
      <c r="L80" s="28"/>
      <c r="M80" s="117">
        <v>0</v>
      </c>
      <c r="N80" s="118">
        <v>0</v>
      </c>
      <c r="O80" s="9"/>
      <c r="P80" s="117"/>
      <c r="Q80" s="118"/>
    </row>
    <row r="81" spans="1:17" ht="15.75">
      <c r="A81" s="262">
        <v>69</v>
      </c>
      <c r="B81" s="315" t="s">
        <v>319</v>
      </c>
      <c r="C81" s="314" t="s">
        <v>27</v>
      </c>
      <c r="D81" s="328">
        <v>1</v>
      </c>
      <c r="E81" s="329" t="s">
        <v>350</v>
      </c>
      <c r="F81" s="216">
        <v>3.5</v>
      </c>
      <c r="G81" s="213">
        <f t="shared" si="9"/>
        <v>297.5</v>
      </c>
      <c r="H81" s="137">
        <v>0.77</v>
      </c>
      <c r="I81" s="213">
        <f t="shared" si="10"/>
        <v>65.45</v>
      </c>
      <c r="J81" s="141">
        <f t="shared" si="11"/>
        <v>362.95</v>
      </c>
      <c r="K81" s="147">
        <f t="shared" si="12"/>
        <v>4.27</v>
      </c>
      <c r="L81" s="28"/>
      <c r="M81" s="117">
        <v>0</v>
      </c>
      <c r="N81" s="118">
        <v>0</v>
      </c>
      <c r="O81" s="9"/>
      <c r="P81" s="117"/>
      <c r="Q81" s="118"/>
    </row>
    <row r="82" spans="1:17" ht="15.75">
      <c r="A82" s="262">
        <v>70</v>
      </c>
      <c r="B82" s="315" t="s">
        <v>320</v>
      </c>
      <c r="C82" s="314" t="s">
        <v>27</v>
      </c>
      <c r="D82" s="328">
        <v>1</v>
      </c>
      <c r="E82" s="329" t="s">
        <v>351</v>
      </c>
      <c r="F82" s="216">
        <v>3.27</v>
      </c>
      <c r="G82" s="213">
        <f t="shared" si="9"/>
        <v>238.71</v>
      </c>
      <c r="H82" s="137">
        <v>0.7194</v>
      </c>
      <c r="I82" s="213">
        <f t="shared" si="10"/>
        <v>52.516200000000005</v>
      </c>
      <c r="J82" s="141">
        <f t="shared" si="11"/>
        <v>291.2262</v>
      </c>
      <c r="K82" s="147">
        <f t="shared" si="12"/>
        <v>3.9894000000000003</v>
      </c>
      <c r="L82" s="28"/>
      <c r="M82" s="117">
        <v>0</v>
      </c>
      <c r="N82" s="118">
        <v>0</v>
      </c>
      <c r="O82" s="9"/>
      <c r="P82" s="117"/>
      <c r="Q82" s="118"/>
    </row>
    <row r="83" spans="1:17" ht="15.75">
      <c r="A83" s="262">
        <v>71</v>
      </c>
      <c r="B83" s="315" t="s">
        <v>321</v>
      </c>
      <c r="C83" s="314" t="s">
        <v>27</v>
      </c>
      <c r="D83" s="328">
        <v>1</v>
      </c>
      <c r="E83" s="329" t="s">
        <v>352</v>
      </c>
      <c r="F83" s="216">
        <v>10.19</v>
      </c>
      <c r="G83" s="213">
        <f t="shared" si="9"/>
        <v>855.9599999999999</v>
      </c>
      <c r="H83" s="137">
        <v>2.2418</v>
      </c>
      <c r="I83" s="213">
        <f t="shared" si="10"/>
        <v>188.3112</v>
      </c>
      <c r="J83" s="141">
        <f t="shared" si="11"/>
        <v>1044.2712</v>
      </c>
      <c r="K83" s="147">
        <f t="shared" si="12"/>
        <v>12.431799999999999</v>
      </c>
      <c r="L83" s="28"/>
      <c r="M83" s="117">
        <v>0</v>
      </c>
      <c r="N83" s="118">
        <v>0</v>
      </c>
      <c r="O83" s="9"/>
      <c r="P83" s="117"/>
      <c r="Q83" s="118"/>
    </row>
    <row r="84" spans="1:17" ht="15.75">
      <c r="A84" s="262">
        <v>72</v>
      </c>
      <c r="B84" s="315" t="s">
        <v>322</v>
      </c>
      <c r="C84" s="314" t="s">
        <v>27</v>
      </c>
      <c r="D84" s="328">
        <v>1</v>
      </c>
      <c r="E84" s="329" t="s">
        <v>353</v>
      </c>
      <c r="F84" s="216">
        <v>14.5</v>
      </c>
      <c r="G84" s="213">
        <f t="shared" si="9"/>
        <v>362.5</v>
      </c>
      <c r="H84" s="137">
        <v>3.19</v>
      </c>
      <c r="I84" s="213">
        <f t="shared" si="10"/>
        <v>79.75</v>
      </c>
      <c r="J84" s="141">
        <f t="shared" si="11"/>
        <v>442.25</v>
      </c>
      <c r="K84" s="147">
        <f t="shared" si="12"/>
        <v>17.69</v>
      </c>
      <c r="L84" s="28"/>
      <c r="M84" s="117">
        <v>0</v>
      </c>
      <c r="N84" s="118">
        <v>0</v>
      </c>
      <c r="O84" s="9"/>
      <c r="P84" s="117"/>
      <c r="Q84" s="118"/>
    </row>
    <row r="85" spans="1:17" ht="15.75">
      <c r="A85" s="262">
        <v>73</v>
      </c>
      <c r="B85" s="315" t="s">
        <v>323</v>
      </c>
      <c r="C85" s="314" t="s">
        <v>27</v>
      </c>
      <c r="D85" s="328">
        <v>1</v>
      </c>
      <c r="E85" s="329" t="s">
        <v>354</v>
      </c>
      <c r="F85" s="216">
        <v>35.023</v>
      </c>
      <c r="G85" s="213">
        <f t="shared" si="9"/>
        <v>5078.335</v>
      </c>
      <c r="H85" s="137">
        <v>7.7050600000000005</v>
      </c>
      <c r="I85" s="213">
        <f t="shared" si="10"/>
        <v>1117.2337</v>
      </c>
      <c r="J85" s="141">
        <f t="shared" si="11"/>
        <v>6195.5687</v>
      </c>
      <c r="K85" s="147">
        <f t="shared" si="12"/>
        <v>42.72806</v>
      </c>
      <c r="L85" s="28"/>
      <c r="M85" s="117">
        <v>0</v>
      </c>
      <c r="N85" s="118">
        <v>0</v>
      </c>
      <c r="O85" s="9"/>
      <c r="P85" s="117"/>
      <c r="Q85" s="118"/>
    </row>
    <row r="86" spans="1:17" ht="15.75">
      <c r="A86" s="262">
        <v>74</v>
      </c>
      <c r="B86" s="315" t="s">
        <v>324</v>
      </c>
      <c r="C86" s="314" t="s">
        <v>27</v>
      </c>
      <c r="D86" s="328">
        <v>1</v>
      </c>
      <c r="E86" s="329" t="s">
        <v>355</v>
      </c>
      <c r="F86" s="216">
        <v>73</v>
      </c>
      <c r="G86" s="213">
        <f t="shared" si="9"/>
        <v>30660</v>
      </c>
      <c r="H86" s="137">
        <v>16.06</v>
      </c>
      <c r="I86" s="213">
        <f t="shared" si="10"/>
        <v>6745.2</v>
      </c>
      <c r="J86" s="141">
        <f t="shared" si="11"/>
        <v>37405.2</v>
      </c>
      <c r="K86" s="147">
        <f t="shared" si="12"/>
        <v>89.05999999999999</v>
      </c>
      <c r="L86" s="28"/>
      <c r="M86" s="117">
        <v>0</v>
      </c>
      <c r="N86" s="118">
        <v>0</v>
      </c>
      <c r="O86" s="9"/>
      <c r="P86" s="117"/>
      <c r="Q86" s="118"/>
    </row>
    <row r="87" spans="1:17" ht="15.75" customHeight="1">
      <c r="A87" s="262">
        <v>75</v>
      </c>
      <c r="B87" s="315" t="s">
        <v>325</v>
      </c>
      <c r="C87" s="314" t="s">
        <v>15</v>
      </c>
      <c r="D87" s="328">
        <v>1</v>
      </c>
      <c r="E87" s="329">
        <v>120</v>
      </c>
      <c r="F87" s="216">
        <v>0.45</v>
      </c>
      <c r="G87" s="213">
        <f t="shared" si="9"/>
        <v>54</v>
      </c>
      <c r="H87" s="137">
        <v>0.099</v>
      </c>
      <c r="I87" s="213">
        <f t="shared" si="10"/>
        <v>11.88</v>
      </c>
      <c r="J87" s="141">
        <f t="shared" si="11"/>
        <v>65.88</v>
      </c>
      <c r="K87" s="147">
        <f t="shared" si="12"/>
        <v>0.5489999999999999</v>
      </c>
      <c r="L87" s="28"/>
      <c r="M87" s="117">
        <v>0</v>
      </c>
      <c r="N87" s="118">
        <v>0</v>
      </c>
      <c r="O87" s="9"/>
      <c r="P87" s="117"/>
      <c r="Q87" s="118"/>
    </row>
    <row r="88" spans="1:17" ht="15.75">
      <c r="A88" s="262">
        <v>76</v>
      </c>
      <c r="B88" s="315" t="s">
        <v>326</v>
      </c>
      <c r="C88" s="314" t="s">
        <v>15</v>
      </c>
      <c r="D88" s="328">
        <v>1</v>
      </c>
      <c r="E88" s="329">
        <v>30</v>
      </c>
      <c r="F88" s="216">
        <v>1.41</v>
      </c>
      <c r="G88" s="213">
        <f t="shared" si="9"/>
        <v>42.3</v>
      </c>
      <c r="H88" s="137">
        <v>0.3102</v>
      </c>
      <c r="I88" s="213">
        <f t="shared" si="10"/>
        <v>9.306</v>
      </c>
      <c r="J88" s="141">
        <f t="shared" si="11"/>
        <v>51.605999999999995</v>
      </c>
      <c r="K88" s="147">
        <f t="shared" si="12"/>
        <v>1.7201999999999997</v>
      </c>
      <c r="L88" s="28"/>
      <c r="M88" s="117"/>
      <c r="N88" s="118">
        <v>0</v>
      </c>
      <c r="O88" s="9"/>
      <c r="P88" s="117"/>
      <c r="Q88" s="118"/>
    </row>
    <row r="89" spans="1:17" ht="15.75">
      <c r="A89" s="262">
        <v>77</v>
      </c>
      <c r="B89" s="315" t="s">
        <v>327</v>
      </c>
      <c r="C89" s="314" t="s">
        <v>15</v>
      </c>
      <c r="D89" s="328">
        <v>1</v>
      </c>
      <c r="E89" s="329">
        <v>30</v>
      </c>
      <c r="F89" s="216">
        <v>3.5</v>
      </c>
      <c r="G89" s="213">
        <f t="shared" si="9"/>
        <v>105</v>
      </c>
      <c r="H89" s="137">
        <v>0.77</v>
      </c>
      <c r="I89" s="213">
        <f t="shared" si="10"/>
        <v>23.1</v>
      </c>
      <c r="J89" s="141">
        <f t="shared" si="11"/>
        <v>128.1</v>
      </c>
      <c r="K89" s="147">
        <f t="shared" si="12"/>
        <v>4.27</v>
      </c>
      <c r="L89" s="28"/>
      <c r="M89" s="117">
        <v>0</v>
      </c>
      <c r="N89" s="118">
        <v>0</v>
      </c>
      <c r="O89" s="9"/>
      <c r="P89" s="117"/>
      <c r="Q89" s="118"/>
    </row>
    <row r="90" spans="1:17" ht="15.75">
      <c r="A90" s="262">
        <v>78</v>
      </c>
      <c r="B90" s="315" t="s">
        <v>312</v>
      </c>
      <c r="C90" s="314" t="s">
        <v>342</v>
      </c>
      <c r="D90" s="328">
        <v>1</v>
      </c>
      <c r="E90" s="329">
        <v>1</v>
      </c>
      <c r="F90" s="216">
        <f aca="true" t="shared" si="13" ref="F90">M90/$J$4</f>
        <v>0</v>
      </c>
      <c r="G90" s="213">
        <f t="shared" si="9"/>
        <v>0</v>
      </c>
      <c r="H90" s="137">
        <v>0</v>
      </c>
      <c r="I90" s="213">
        <f t="shared" si="10"/>
        <v>0</v>
      </c>
      <c r="J90" s="141">
        <f t="shared" si="11"/>
        <v>0</v>
      </c>
      <c r="K90" s="147">
        <f t="shared" si="12"/>
        <v>0</v>
      </c>
      <c r="L90" s="28"/>
      <c r="M90" s="117">
        <v>0</v>
      </c>
      <c r="N90" s="118">
        <v>0</v>
      </c>
      <c r="O90" s="9"/>
      <c r="P90" s="117"/>
      <c r="Q90" s="118"/>
    </row>
    <row r="91" spans="1:17" ht="15.75">
      <c r="A91" s="262"/>
      <c r="B91" s="317" t="s">
        <v>384</v>
      </c>
      <c r="C91" s="318"/>
      <c r="D91" s="328"/>
      <c r="E91" s="329"/>
      <c r="F91" s="216"/>
      <c r="G91" s="213"/>
      <c r="H91" s="137">
        <v>0</v>
      </c>
      <c r="I91" s="213"/>
      <c r="J91" s="141"/>
      <c r="K91" s="147"/>
      <c r="L91" s="28"/>
      <c r="M91" s="117"/>
      <c r="N91" s="118"/>
      <c r="O91" s="9"/>
      <c r="P91" s="117"/>
      <c r="Q91" s="118"/>
    </row>
    <row r="92" spans="1:17" ht="15.75">
      <c r="A92" s="262">
        <v>79</v>
      </c>
      <c r="B92" s="316" t="s">
        <v>364</v>
      </c>
      <c r="C92" s="314" t="s">
        <v>15</v>
      </c>
      <c r="D92" s="328">
        <v>1</v>
      </c>
      <c r="E92" s="329">
        <v>206</v>
      </c>
      <c r="F92" s="216">
        <v>5.5</v>
      </c>
      <c r="G92" s="213">
        <f aca="true" t="shared" si="14" ref="G92:G99">F92*E92</f>
        <v>1133</v>
      </c>
      <c r="H92" s="137">
        <v>2</v>
      </c>
      <c r="I92" s="213">
        <f aca="true" t="shared" si="15" ref="I92:I99">H92*E92</f>
        <v>412</v>
      </c>
      <c r="J92" s="141">
        <f aca="true" t="shared" si="16" ref="J92:J99">G92+I92</f>
        <v>1545</v>
      </c>
      <c r="K92" s="147">
        <f aca="true" t="shared" si="17" ref="K92:K99">J92/E92</f>
        <v>7.5</v>
      </c>
      <c r="L92" s="28"/>
      <c r="M92" s="117">
        <v>0</v>
      </c>
      <c r="N92" s="118">
        <v>0</v>
      </c>
      <c r="O92" s="9"/>
      <c r="P92" s="117"/>
      <c r="Q92" s="118"/>
    </row>
    <row r="93" spans="1:17" ht="15.75">
      <c r="A93" s="262">
        <v>80</v>
      </c>
      <c r="B93" s="319" t="s">
        <v>365</v>
      </c>
      <c r="C93" s="314" t="s">
        <v>15</v>
      </c>
      <c r="D93" s="328">
        <v>1</v>
      </c>
      <c r="E93" s="329">
        <v>45</v>
      </c>
      <c r="F93" s="216">
        <v>6</v>
      </c>
      <c r="G93" s="213">
        <f t="shared" si="14"/>
        <v>270</v>
      </c>
      <c r="H93" s="137">
        <v>2.5</v>
      </c>
      <c r="I93" s="213">
        <f t="shared" si="15"/>
        <v>112.5</v>
      </c>
      <c r="J93" s="141">
        <f t="shared" si="16"/>
        <v>382.5</v>
      </c>
      <c r="K93" s="147">
        <f t="shared" si="17"/>
        <v>8.5</v>
      </c>
      <c r="L93" s="28"/>
      <c r="M93" s="117">
        <v>0</v>
      </c>
      <c r="N93" s="118">
        <v>0</v>
      </c>
      <c r="O93" s="9"/>
      <c r="P93" s="117"/>
      <c r="Q93" s="118"/>
    </row>
    <row r="94" spans="1:17" ht="15.75">
      <c r="A94" s="262">
        <v>81</v>
      </c>
      <c r="B94" s="319" t="s">
        <v>366</v>
      </c>
      <c r="C94" s="314" t="s">
        <v>15</v>
      </c>
      <c r="D94" s="328">
        <v>1</v>
      </c>
      <c r="E94" s="329">
        <v>51</v>
      </c>
      <c r="F94" s="216">
        <v>1</v>
      </c>
      <c r="G94" s="213">
        <f t="shared" si="14"/>
        <v>51</v>
      </c>
      <c r="H94" s="137">
        <v>0.22</v>
      </c>
      <c r="I94" s="213">
        <f t="shared" si="15"/>
        <v>11.22</v>
      </c>
      <c r="J94" s="141">
        <f t="shared" si="16"/>
        <v>62.22</v>
      </c>
      <c r="K94" s="147">
        <f t="shared" si="17"/>
        <v>1.22</v>
      </c>
      <c r="L94" s="28"/>
      <c r="M94" s="117">
        <v>0</v>
      </c>
      <c r="N94" s="118">
        <v>0</v>
      </c>
      <c r="O94" s="9"/>
      <c r="P94" s="117"/>
      <c r="Q94" s="118"/>
    </row>
    <row r="95" spans="1:17" ht="15.75">
      <c r="A95" s="262">
        <v>82</v>
      </c>
      <c r="B95" s="316" t="s">
        <v>397</v>
      </c>
      <c r="C95" s="314" t="s">
        <v>15</v>
      </c>
      <c r="D95" s="328">
        <v>1</v>
      </c>
      <c r="E95" s="329">
        <v>41</v>
      </c>
      <c r="F95" s="216">
        <v>1.2</v>
      </c>
      <c r="G95" s="213">
        <f t="shared" si="14"/>
        <v>49.199999999999996</v>
      </c>
      <c r="H95" s="137">
        <v>0.264</v>
      </c>
      <c r="I95" s="213">
        <f t="shared" si="15"/>
        <v>10.824</v>
      </c>
      <c r="J95" s="141">
        <f t="shared" si="16"/>
        <v>60.023999999999994</v>
      </c>
      <c r="K95" s="147">
        <f t="shared" si="17"/>
        <v>1.4639999999999997</v>
      </c>
      <c r="L95" s="28"/>
      <c r="M95" s="117">
        <v>0</v>
      </c>
      <c r="N95" s="118">
        <v>0</v>
      </c>
      <c r="O95" s="9"/>
      <c r="P95" s="117"/>
      <c r="Q95" s="118"/>
    </row>
    <row r="96" spans="1:17" ht="15.75">
      <c r="A96" s="262">
        <v>83</v>
      </c>
      <c r="B96" s="319" t="s">
        <v>367</v>
      </c>
      <c r="C96" s="314" t="s">
        <v>15</v>
      </c>
      <c r="D96" s="328">
        <v>1</v>
      </c>
      <c r="E96" s="329">
        <v>286</v>
      </c>
      <c r="F96" s="216">
        <v>1.15</v>
      </c>
      <c r="G96" s="213">
        <f t="shared" si="14"/>
        <v>328.9</v>
      </c>
      <c r="H96" s="137">
        <v>0.253</v>
      </c>
      <c r="I96" s="213">
        <f t="shared" si="15"/>
        <v>72.358</v>
      </c>
      <c r="J96" s="141">
        <f t="shared" si="16"/>
        <v>401.258</v>
      </c>
      <c r="K96" s="147">
        <f t="shared" si="17"/>
        <v>1.403</v>
      </c>
      <c r="L96" s="28"/>
      <c r="M96" s="117">
        <v>0</v>
      </c>
      <c r="N96" s="118">
        <v>0</v>
      </c>
      <c r="O96" s="9"/>
      <c r="P96" s="117"/>
      <c r="Q96" s="118"/>
    </row>
    <row r="97" spans="1:17" ht="15.75">
      <c r="A97" s="262">
        <v>84</v>
      </c>
      <c r="B97" s="319" t="s">
        <v>368</v>
      </c>
      <c r="C97" s="314" t="s">
        <v>15</v>
      </c>
      <c r="D97" s="328">
        <v>1</v>
      </c>
      <c r="E97" s="329">
        <v>6</v>
      </c>
      <c r="F97" s="216">
        <v>4</v>
      </c>
      <c r="G97" s="213">
        <f t="shared" si="14"/>
        <v>24</v>
      </c>
      <c r="H97" s="137">
        <v>1</v>
      </c>
      <c r="I97" s="213">
        <f t="shared" si="15"/>
        <v>6</v>
      </c>
      <c r="J97" s="141">
        <f t="shared" si="16"/>
        <v>30</v>
      </c>
      <c r="K97" s="147">
        <f t="shared" si="17"/>
        <v>5</v>
      </c>
      <c r="L97" s="28"/>
      <c r="M97" s="117">
        <v>0</v>
      </c>
      <c r="N97" s="118">
        <v>0</v>
      </c>
      <c r="O97" s="9"/>
      <c r="P97" s="117"/>
      <c r="Q97" s="118"/>
    </row>
    <row r="98" spans="1:17" ht="15.75">
      <c r="A98" s="262">
        <v>85</v>
      </c>
      <c r="B98" s="319" t="s">
        <v>369</v>
      </c>
      <c r="C98" s="314" t="s">
        <v>15</v>
      </c>
      <c r="D98" s="328">
        <v>1</v>
      </c>
      <c r="E98" s="329">
        <v>54</v>
      </c>
      <c r="F98" s="216">
        <v>1</v>
      </c>
      <c r="G98" s="213">
        <f t="shared" si="14"/>
        <v>54</v>
      </c>
      <c r="H98" s="137">
        <v>0.22</v>
      </c>
      <c r="I98" s="213">
        <f t="shared" si="15"/>
        <v>11.88</v>
      </c>
      <c r="J98" s="141">
        <f t="shared" si="16"/>
        <v>65.88</v>
      </c>
      <c r="K98" s="147">
        <f t="shared" si="17"/>
        <v>1.22</v>
      </c>
      <c r="L98" s="28"/>
      <c r="M98" s="117">
        <v>0</v>
      </c>
      <c r="N98" s="118">
        <v>0</v>
      </c>
      <c r="O98" s="9"/>
      <c r="P98" s="117"/>
      <c r="Q98" s="118"/>
    </row>
    <row r="99" spans="1:17" ht="15.75">
      <c r="A99" s="262">
        <v>86</v>
      </c>
      <c r="B99" s="319" t="s">
        <v>370</v>
      </c>
      <c r="C99" s="314" t="s">
        <v>15</v>
      </c>
      <c r="D99" s="328">
        <v>1</v>
      </c>
      <c r="E99" s="329">
        <v>65</v>
      </c>
      <c r="F99" s="216">
        <v>0.7</v>
      </c>
      <c r="G99" s="213">
        <f t="shared" si="14"/>
        <v>45.5</v>
      </c>
      <c r="H99" s="137">
        <v>0.154</v>
      </c>
      <c r="I99" s="213">
        <f t="shared" si="15"/>
        <v>10.01</v>
      </c>
      <c r="J99" s="141">
        <f t="shared" si="16"/>
        <v>55.51</v>
      </c>
      <c r="K99" s="147">
        <f t="shared" si="17"/>
        <v>0.854</v>
      </c>
      <c r="L99" s="28"/>
      <c r="M99" s="117">
        <v>0</v>
      </c>
      <c r="N99" s="118">
        <v>0</v>
      </c>
      <c r="O99" s="9"/>
      <c r="P99" s="117"/>
      <c r="Q99" s="118"/>
    </row>
    <row r="100" spans="1:17" ht="15.75">
      <c r="A100" s="262"/>
      <c r="B100" s="320" t="s">
        <v>363</v>
      </c>
      <c r="C100" s="314"/>
      <c r="D100" s="328"/>
      <c r="E100" s="329"/>
      <c r="F100" s="216"/>
      <c r="G100" s="213"/>
      <c r="H100" s="137">
        <v>0</v>
      </c>
      <c r="I100" s="213"/>
      <c r="J100" s="141"/>
      <c r="K100" s="147"/>
      <c r="L100" s="28"/>
      <c r="M100" s="117"/>
      <c r="N100" s="118"/>
      <c r="O100" s="9"/>
      <c r="P100" s="117"/>
      <c r="Q100" s="118"/>
    </row>
    <row r="101" spans="1:17" ht="15.75">
      <c r="A101" s="262">
        <v>87</v>
      </c>
      <c r="B101" s="319" t="s">
        <v>328</v>
      </c>
      <c r="C101" s="314" t="s">
        <v>27</v>
      </c>
      <c r="D101" s="328">
        <v>1</v>
      </c>
      <c r="E101" s="329" t="s">
        <v>357</v>
      </c>
      <c r="F101" s="216">
        <v>12</v>
      </c>
      <c r="G101" s="213">
        <f t="shared" si="9"/>
        <v>4800</v>
      </c>
      <c r="H101" s="137">
        <v>2</v>
      </c>
      <c r="I101" s="213">
        <f t="shared" si="10"/>
        <v>800</v>
      </c>
      <c r="J101" s="141">
        <f t="shared" si="11"/>
        <v>5600</v>
      </c>
      <c r="K101" s="147">
        <f t="shared" si="12"/>
        <v>14</v>
      </c>
      <c r="L101" s="28"/>
      <c r="M101" s="117">
        <v>0</v>
      </c>
      <c r="N101" s="118">
        <v>0</v>
      </c>
      <c r="O101" s="9"/>
      <c r="P101" s="117"/>
      <c r="Q101" s="118"/>
    </row>
    <row r="102" spans="1:17" ht="15.75">
      <c r="A102" s="262">
        <v>88</v>
      </c>
      <c r="B102" s="321" t="s">
        <v>329</v>
      </c>
      <c r="C102" s="314" t="s">
        <v>27</v>
      </c>
      <c r="D102" s="328">
        <v>1</v>
      </c>
      <c r="E102" s="329" t="s">
        <v>358</v>
      </c>
      <c r="F102" s="216">
        <v>21</v>
      </c>
      <c r="G102" s="213">
        <f t="shared" si="9"/>
        <v>2730</v>
      </c>
      <c r="H102" s="137">
        <v>2</v>
      </c>
      <c r="I102" s="213">
        <f t="shared" si="10"/>
        <v>260</v>
      </c>
      <c r="J102" s="141">
        <f t="shared" si="11"/>
        <v>2990</v>
      </c>
      <c r="K102" s="147">
        <f t="shared" si="12"/>
        <v>23</v>
      </c>
      <c r="L102" s="28"/>
      <c r="M102" s="117">
        <v>0</v>
      </c>
      <c r="N102" s="118">
        <v>0</v>
      </c>
      <c r="O102" s="9"/>
      <c r="P102" s="117"/>
      <c r="Q102" s="118"/>
    </row>
    <row r="103" spans="1:17" ht="15.75">
      <c r="A103" s="262">
        <v>89</v>
      </c>
      <c r="B103" s="321" t="s">
        <v>330</v>
      </c>
      <c r="C103" s="314" t="s">
        <v>27</v>
      </c>
      <c r="D103" s="328">
        <v>1</v>
      </c>
      <c r="E103" s="329" t="s">
        <v>359</v>
      </c>
      <c r="F103" s="216">
        <v>29</v>
      </c>
      <c r="G103" s="213">
        <f t="shared" si="9"/>
        <v>6380</v>
      </c>
      <c r="H103" s="137">
        <v>2</v>
      </c>
      <c r="I103" s="213">
        <f t="shared" si="10"/>
        <v>440</v>
      </c>
      <c r="J103" s="141">
        <f t="shared" si="11"/>
        <v>6820</v>
      </c>
      <c r="K103" s="147">
        <f t="shared" si="12"/>
        <v>31</v>
      </c>
      <c r="L103" s="28"/>
      <c r="M103" s="117">
        <v>0</v>
      </c>
      <c r="N103" s="118">
        <v>0</v>
      </c>
      <c r="O103" s="9"/>
      <c r="P103" s="117"/>
      <c r="Q103" s="118"/>
    </row>
    <row r="104" spans="1:17" ht="30">
      <c r="A104" s="262">
        <v>90</v>
      </c>
      <c r="B104" s="319" t="s">
        <v>331</v>
      </c>
      <c r="C104" s="318" t="s">
        <v>27</v>
      </c>
      <c r="D104" s="328">
        <v>1</v>
      </c>
      <c r="E104" s="329" t="s">
        <v>360</v>
      </c>
      <c r="F104" s="216">
        <v>200</v>
      </c>
      <c r="G104" s="213">
        <f t="shared" si="9"/>
        <v>20000</v>
      </c>
      <c r="H104" s="137">
        <v>15</v>
      </c>
      <c r="I104" s="213">
        <f t="shared" si="10"/>
        <v>1500</v>
      </c>
      <c r="J104" s="141">
        <f t="shared" si="11"/>
        <v>21500</v>
      </c>
      <c r="K104" s="147">
        <f t="shared" si="12"/>
        <v>215</v>
      </c>
      <c r="L104" s="28"/>
      <c r="M104" s="117">
        <v>0</v>
      </c>
      <c r="N104" s="118">
        <v>0</v>
      </c>
      <c r="O104" s="9"/>
      <c r="P104" s="117"/>
      <c r="Q104" s="118"/>
    </row>
    <row r="105" spans="1:17" ht="15.75">
      <c r="A105" s="262">
        <v>91</v>
      </c>
      <c r="B105" s="321" t="s">
        <v>332</v>
      </c>
      <c r="C105" s="314" t="s">
        <v>27</v>
      </c>
      <c r="D105" s="328">
        <v>1</v>
      </c>
      <c r="E105" s="329" t="s">
        <v>361</v>
      </c>
      <c r="F105" s="216">
        <v>8.6</v>
      </c>
      <c r="G105" s="213">
        <f t="shared" si="9"/>
        <v>2580</v>
      </c>
      <c r="H105" s="137">
        <v>20</v>
      </c>
      <c r="I105" s="213">
        <f t="shared" si="10"/>
        <v>6000</v>
      </c>
      <c r="J105" s="141">
        <f t="shared" si="11"/>
        <v>8580</v>
      </c>
      <c r="K105" s="147">
        <f t="shared" si="12"/>
        <v>28.6</v>
      </c>
      <c r="L105" s="28"/>
      <c r="M105" s="117">
        <v>0</v>
      </c>
      <c r="N105" s="118">
        <v>0</v>
      </c>
      <c r="O105" s="9"/>
      <c r="P105" s="117"/>
      <c r="Q105" s="118"/>
    </row>
    <row r="106" spans="1:17" ht="15.75">
      <c r="A106" s="262">
        <v>92</v>
      </c>
      <c r="B106" s="321" t="s">
        <v>333</v>
      </c>
      <c r="C106" s="314" t="s">
        <v>27</v>
      </c>
      <c r="D106" s="328">
        <v>1</v>
      </c>
      <c r="E106" s="329" t="s">
        <v>347</v>
      </c>
      <c r="F106" s="216">
        <v>0.74</v>
      </c>
      <c r="G106" s="213">
        <f t="shared" si="9"/>
        <v>592</v>
      </c>
      <c r="H106" s="137">
        <v>0.1628</v>
      </c>
      <c r="I106" s="213">
        <f t="shared" si="10"/>
        <v>130.24</v>
      </c>
      <c r="J106" s="141">
        <f t="shared" si="11"/>
        <v>722.24</v>
      </c>
      <c r="K106" s="147">
        <f t="shared" si="12"/>
        <v>0.9028</v>
      </c>
      <c r="L106" s="28"/>
      <c r="M106" s="117">
        <v>0</v>
      </c>
      <c r="N106" s="118">
        <v>0</v>
      </c>
      <c r="O106" s="9"/>
      <c r="P106" s="117"/>
      <c r="Q106" s="118"/>
    </row>
    <row r="107" spans="1:17" ht="15.75">
      <c r="A107" s="262">
        <v>93</v>
      </c>
      <c r="B107" s="321" t="s">
        <v>334</v>
      </c>
      <c r="C107" s="314" t="s">
        <v>342</v>
      </c>
      <c r="D107" s="328">
        <v>1</v>
      </c>
      <c r="E107" s="329">
        <v>1</v>
      </c>
      <c r="F107" s="216">
        <f aca="true" t="shared" si="18" ref="F101:F107">M107/$J$4</f>
        <v>0</v>
      </c>
      <c r="G107" s="213">
        <f t="shared" si="9"/>
        <v>0</v>
      </c>
      <c r="H107" s="137">
        <v>0</v>
      </c>
      <c r="I107" s="213">
        <f t="shared" si="10"/>
        <v>0</v>
      </c>
      <c r="J107" s="141">
        <f t="shared" si="11"/>
        <v>0</v>
      </c>
      <c r="K107" s="147">
        <f t="shared" si="12"/>
        <v>0</v>
      </c>
      <c r="L107" s="28"/>
      <c r="M107" s="117">
        <v>0</v>
      </c>
      <c r="N107" s="118">
        <v>0</v>
      </c>
      <c r="O107" s="9"/>
      <c r="P107" s="117"/>
      <c r="Q107" s="118"/>
    </row>
    <row r="108" spans="1:17" ht="15.75">
      <c r="A108" s="262"/>
      <c r="B108" s="317" t="s">
        <v>335</v>
      </c>
      <c r="C108" s="318"/>
      <c r="D108" s="328"/>
      <c r="E108" s="329"/>
      <c r="F108" s="216"/>
      <c r="G108" s="213"/>
      <c r="H108" s="137">
        <v>0</v>
      </c>
      <c r="I108" s="213"/>
      <c r="J108" s="141"/>
      <c r="K108" s="147"/>
      <c r="L108" s="28"/>
      <c r="M108" s="117"/>
      <c r="N108" s="118"/>
      <c r="O108" s="9"/>
      <c r="P108" s="117"/>
      <c r="Q108" s="118"/>
    </row>
    <row r="109" spans="1:17" ht="15.75">
      <c r="A109" s="262">
        <v>94</v>
      </c>
      <c r="B109" s="315" t="s">
        <v>336</v>
      </c>
      <c r="C109" s="314" t="s">
        <v>27</v>
      </c>
      <c r="D109" s="328">
        <v>1</v>
      </c>
      <c r="E109" s="329" t="s">
        <v>362</v>
      </c>
      <c r="F109" s="216">
        <v>2.54</v>
      </c>
      <c r="G109" s="213">
        <f t="shared" si="9"/>
        <v>355.6</v>
      </c>
      <c r="H109" s="137">
        <v>0.5588</v>
      </c>
      <c r="I109" s="213">
        <f t="shared" si="10"/>
        <v>78.232</v>
      </c>
      <c r="J109" s="141">
        <f t="shared" si="11"/>
        <v>433.832</v>
      </c>
      <c r="K109" s="147">
        <f t="shared" si="12"/>
        <v>3.0987999999999998</v>
      </c>
      <c r="L109" s="28"/>
      <c r="M109" s="117">
        <v>0</v>
      </c>
      <c r="N109" s="118">
        <v>0</v>
      </c>
      <c r="O109" s="9"/>
      <c r="P109" s="117"/>
      <c r="Q109" s="118"/>
    </row>
    <row r="110" spans="1:17" ht="15.75">
      <c r="A110" s="262">
        <v>95</v>
      </c>
      <c r="B110" s="315" t="s">
        <v>337</v>
      </c>
      <c r="C110" s="314" t="s">
        <v>15</v>
      </c>
      <c r="D110" s="328">
        <v>1</v>
      </c>
      <c r="E110" s="329" t="s">
        <v>3</v>
      </c>
      <c r="F110" s="216">
        <v>18</v>
      </c>
      <c r="G110" s="213">
        <f t="shared" si="9"/>
        <v>108</v>
      </c>
      <c r="H110" s="137">
        <v>1</v>
      </c>
      <c r="I110" s="213">
        <f t="shared" si="10"/>
        <v>6</v>
      </c>
      <c r="J110" s="141">
        <f t="shared" si="11"/>
        <v>114</v>
      </c>
      <c r="K110" s="147">
        <f t="shared" si="12"/>
        <v>19</v>
      </c>
      <c r="L110" s="28"/>
      <c r="M110" s="117">
        <v>0</v>
      </c>
      <c r="N110" s="118">
        <v>0</v>
      </c>
      <c r="O110" s="9"/>
      <c r="P110" s="117"/>
      <c r="Q110" s="118"/>
    </row>
    <row r="111" spans="1:17" ht="15.75">
      <c r="A111" s="262">
        <v>96</v>
      </c>
      <c r="B111" s="315" t="s">
        <v>338</v>
      </c>
      <c r="C111" s="314" t="s">
        <v>27</v>
      </c>
      <c r="D111" s="328">
        <v>1</v>
      </c>
      <c r="E111" s="329" t="s">
        <v>356</v>
      </c>
      <c r="F111" s="216">
        <v>1.76</v>
      </c>
      <c r="G111" s="213">
        <f t="shared" si="9"/>
        <v>211.2</v>
      </c>
      <c r="H111" s="137">
        <v>0.3872</v>
      </c>
      <c r="I111" s="213">
        <f t="shared" si="10"/>
        <v>46.464</v>
      </c>
      <c r="J111" s="141">
        <f t="shared" si="11"/>
        <v>257.664</v>
      </c>
      <c r="K111" s="147">
        <f t="shared" si="12"/>
        <v>2.1471999999999998</v>
      </c>
      <c r="L111" s="28"/>
      <c r="M111" s="117">
        <v>0</v>
      </c>
      <c r="N111" s="118">
        <v>0</v>
      </c>
      <c r="O111" s="9"/>
      <c r="P111" s="117"/>
      <c r="Q111" s="118"/>
    </row>
    <row r="112" spans="1:17" ht="15.75">
      <c r="A112" s="262">
        <v>97</v>
      </c>
      <c r="B112" s="322" t="s">
        <v>339</v>
      </c>
      <c r="C112" s="318" t="s">
        <v>15</v>
      </c>
      <c r="D112" s="328">
        <v>1</v>
      </c>
      <c r="E112" s="329" t="s">
        <v>344</v>
      </c>
      <c r="F112" s="216">
        <v>0.35</v>
      </c>
      <c r="G112" s="213">
        <f t="shared" si="9"/>
        <v>0.7</v>
      </c>
      <c r="H112" s="137">
        <v>0.077</v>
      </c>
      <c r="I112" s="213">
        <f t="shared" si="10"/>
        <v>0.154</v>
      </c>
      <c r="J112" s="141">
        <f t="shared" si="11"/>
        <v>0.854</v>
      </c>
      <c r="K112" s="147">
        <f t="shared" si="12"/>
        <v>0.427</v>
      </c>
      <c r="L112" s="28"/>
      <c r="M112" s="117">
        <v>0</v>
      </c>
      <c r="N112" s="118">
        <v>0</v>
      </c>
      <c r="O112" s="9"/>
      <c r="P112" s="117"/>
      <c r="Q112" s="118"/>
    </row>
    <row r="113" spans="1:17" ht="15.75">
      <c r="A113" s="262">
        <v>98</v>
      </c>
      <c r="B113" s="322" t="s">
        <v>334</v>
      </c>
      <c r="C113" s="314" t="s">
        <v>342</v>
      </c>
      <c r="D113" s="328">
        <v>1</v>
      </c>
      <c r="E113" s="329">
        <v>1</v>
      </c>
      <c r="F113" s="216">
        <f>M113/$J$4</f>
        <v>0</v>
      </c>
      <c r="G113" s="213">
        <f t="shared" si="9"/>
        <v>0</v>
      </c>
      <c r="H113" s="137">
        <v>0</v>
      </c>
      <c r="I113" s="213">
        <f t="shared" si="10"/>
        <v>0</v>
      </c>
      <c r="J113" s="141">
        <f t="shared" si="11"/>
        <v>0</v>
      </c>
      <c r="K113" s="147">
        <f t="shared" si="12"/>
        <v>0</v>
      </c>
      <c r="L113" s="28"/>
      <c r="M113" s="117">
        <v>0</v>
      </c>
      <c r="N113" s="118">
        <v>0</v>
      </c>
      <c r="O113" s="9"/>
      <c r="P113" s="117"/>
      <c r="Q113" s="118"/>
    </row>
    <row r="114" spans="1:17" ht="15.75">
      <c r="A114" s="262">
        <v>99</v>
      </c>
      <c r="B114" s="323" t="s">
        <v>371</v>
      </c>
      <c r="C114" s="314" t="s">
        <v>15</v>
      </c>
      <c r="D114" s="328">
        <v>1</v>
      </c>
      <c r="E114" s="329">
        <v>1</v>
      </c>
      <c r="F114" s="216">
        <v>70</v>
      </c>
      <c r="G114" s="213">
        <f aca="true" t="shared" si="19" ref="G114:G120">F114*E114</f>
        <v>70</v>
      </c>
      <c r="H114" s="137">
        <v>3</v>
      </c>
      <c r="I114" s="213">
        <f aca="true" t="shared" si="20" ref="I114:I120">H114*E114</f>
        <v>3</v>
      </c>
      <c r="J114" s="141">
        <f aca="true" t="shared" si="21" ref="J114:J120">G114+I114</f>
        <v>73</v>
      </c>
      <c r="K114" s="147">
        <f aca="true" t="shared" si="22" ref="K114:K120">J114/E114</f>
        <v>73</v>
      </c>
      <c r="L114" s="28"/>
      <c r="M114" s="117">
        <v>0</v>
      </c>
      <c r="N114" s="118">
        <v>0</v>
      </c>
      <c r="O114" s="9"/>
      <c r="P114" s="117"/>
      <c r="Q114" s="118"/>
    </row>
    <row r="115" spans="1:17" ht="31.5">
      <c r="A115" s="262">
        <v>100</v>
      </c>
      <c r="B115" s="323" t="s">
        <v>372</v>
      </c>
      <c r="C115" s="314" t="s">
        <v>27</v>
      </c>
      <c r="D115" s="328">
        <v>1</v>
      </c>
      <c r="E115" s="329">
        <v>300</v>
      </c>
      <c r="F115" s="216">
        <v>2.54</v>
      </c>
      <c r="G115" s="213">
        <f t="shared" si="19"/>
        <v>762</v>
      </c>
      <c r="H115" s="137">
        <v>0.5588</v>
      </c>
      <c r="I115" s="213">
        <f t="shared" si="20"/>
        <v>167.64</v>
      </c>
      <c r="J115" s="141">
        <f t="shared" si="21"/>
        <v>929.64</v>
      </c>
      <c r="K115" s="147">
        <f t="shared" si="22"/>
        <v>3.0987999999999998</v>
      </c>
      <c r="L115" s="28"/>
      <c r="M115" s="117">
        <v>0</v>
      </c>
      <c r="N115" s="118">
        <v>0</v>
      </c>
      <c r="O115" s="9"/>
      <c r="P115" s="117"/>
      <c r="Q115" s="118"/>
    </row>
    <row r="116" spans="1:17" ht="15.75">
      <c r="A116" s="262">
        <v>101</v>
      </c>
      <c r="B116" s="322" t="s">
        <v>373</v>
      </c>
      <c r="C116" s="314" t="s">
        <v>27</v>
      </c>
      <c r="D116" s="328">
        <v>1</v>
      </c>
      <c r="E116" s="329">
        <v>100</v>
      </c>
      <c r="F116" s="216">
        <v>1.18</v>
      </c>
      <c r="G116" s="213">
        <f t="shared" si="19"/>
        <v>118</v>
      </c>
      <c r="H116" s="137">
        <v>0.2596</v>
      </c>
      <c r="I116" s="213">
        <f t="shared" si="20"/>
        <v>25.96</v>
      </c>
      <c r="J116" s="141">
        <f t="shared" si="21"/>
        <v>143.96</v>
      </c>
      <c r="K116" s="147">
        <f t="shared" si="22"/>
        <v>1.4396</v>
      </c>
      <c r="L116" s="28"/>
      <c r="M116" s="117">
        <v>0</v>
      </c>
      <c r="N116" s="118">
        <v>0</v>
      </c>
      <c r="O116" s="9"/>
      <c r="P116" s="117"/>
      <c r="Q116" s="118"/>
    </row>
    <row r="117" spans="1:17" ht="15.75">
      <c r="A117" s="262">
        <v>102</v>
      </c>
      <c r="B117" s="324" t="s">
        <v>32</v>
      </c>
      <c r="C117" s="314" t="s">
        <v>27</v>
      </c>
      <c r="D117" s="328">
        <v>1</v>
      </c>
      <c r="E117" s="329">
        <v>100</v>
      </c>
      <c r="F117" s="216">
        <v>0.23</v>
      </c>
      <c r="G117" s="213">
        <f t="shared" si="19"/>
        <v>23</v>
      </c>
      <c r="H117" s="137">
        <v>0.0506</v>
      </c>
      <c r="I117" s="213">
        <f t="shared" si="20"/>
        <v>5.06</v>
      </c>
      <c r="J117" s="141">
        <f t="shared" si="21"/>
        <v>28.06</v>
      </c>
      <c r="K117" s="147">
        <f t="shared" si="22"/>
        <v>0.28059999999999996</v>
      </c>
      <c r="L117" s="28"/>
      <c r="M117" s="117">
        <v>0</v>
      </c>
      <c r="N117" s="118">
        <v>0</v>
      </c>
      <c r="O117" s="9"/>
      <c r="P117" s="117"/>
      <c r="Q117" s="118"/>
    </row>
    <row r="118" spans="1:17" ht="15.75">
      <c r="A118" s="262">
        <v>103</v>
      </c>
      <c r="B118" s="324" t="s">
        <v>33</v>
      </c>
      <c r="C118" s="314" t="s">
        <v>15</v>
      </c>
      <c r="D118" s="328">
        <v>1</v>
      </c>
      <c r="E118" s="329">
        <v>200</v>
      </c>
      <c r="F118" s="216">
        <v>0.6</v>
      </c>
      <c r="G118" s="213">
        <f t="shared" si="19"/>
        <v>120</v>
      </c>
      <c r="H118" s="137">
        <v>0.3</v>
      </c>
      <c r="I118" s="213">
        <f t="shared" si="20"/>
        <v>60</v>
      </c>
      <c r="J118" s="141">
        <f t="shared" si="21"/>
        <v>180</v>
      </c>
      <c r="K118" s="147">
        <f t="shared" si="22"/>
        <v>0.9</v>
      </c>
      <c r="L118" s="28"/>
      <c r="M118" s="117">
        <v>0</v>
      </c>
      <c r="N118" s="118">
        <v>0</v>
      </c>
      <c r="O118" s="9"/>
      <c r="P118" s="117"/>
      <c r="Q118" s="118"/>
    </row>
    <row r="119" spans="1:17" ht="15.75">
      <c r="A119" s="262">
        <v>104</v>
      </c>
      <c r="B119" s="324" t="s">
        <v>34</v>
      </c>
      <c r="C119" s="314" t="s">
        <v>15</v>
      </c>
      <c r="D119" s="328">
        <v>1</v>
      </c>
      <c r="E119" s="329">
        <v>182</v>
      </c>
      <c r="F119" s="216">
        <v>0.8</v>
      </c>
      <c r="G119" s="213">
        <f t="shared" si="19"/>
        <v>145.6</v>
      </c>
      <c r="H119" s="137">
        <v>0.4</v>
      </c>
      <c r="I119" s="213">
        <f t="shared" si="20"/>
        <v>72.8</v>
      </c>
      <c r="J119" s="141">
        <f t="shared" si="21"/>
        <v>218.39999999999998</v>
      </c>
      <c r="K119" s="147">
        <f t="shared" si="22"/>
        <v>1.2</v>
      </c>
      <c r="L119" s="28"/>
      <c r="M119" s="117">
        <v>0</v>
      </c>
      <c r="N119" s="118">
        <v>0</v>
      </c>
      <c r="O119" s="9"/>
      <c r="P119" s="117"/>
      <c r="Q119" s="118"/>
    </row>
    <row r="120" spans="1:17" ht="15.75">
      <c r="A120" s="262">
        <v>105</v>
      </c>
      <c r="B120" s="324" t="s">
        <v>374</v>
      </c>
      <c r="C120" s="314" t="s">
        <v>15</v>
      </c>
      <c r="D120" s="328">
        <v>1</v>
      </c>
      <c r="E120" s="329">
        <v>364</v>
      </c>
      <c r="F120" s="216">
        <v>0.7</v>
      </c>
      <c r="G120" s="213">
        <f t="shared" si="19"/>
        <v>254.79999999999998</v>
      </c>
      <c r="H120" s="137">
        <v>0.154</v>
      </c>
      <c r="I120" s="213">
        <f t="shared" si="20"/>
        <v>56.056</v>
      </c>
      <c r="J120" s="141">
        <f t="shared" si="21"/>
        <v>310.856</v>
      </c>
      <c r="K120" s="147">
        <f t="shared" si="22"/>
        <v>0.854</v>
      </c>
      <c r="L120" s="28"/>
      <c r="M120" s="117">
        <v>0</v>
      </c>
      <c r="N120" s="118">
        <v>0</v>
      </c>
      <c r="O120" s="9"/>
      <c r="P120" s="117"/>
      <c r="Q120" s="118"/>
    </row>
    <row r="121" spans="1:17" ht="15.75">
      <c r="A121" s="262">
        <v>106</v>
      </c>
      <c r="B121" s="325" t="s">
        <v>382</v>
      </c>
      <c r="C121" s="314" t="s">
        <v>15</v>
      </c>
      <c r="D121" s="328">
        <v>1</v>
      </c>
      <c r="E121" s="329">
        <v>1</v>
      </c>
      <c r="F121" s="216">
        <v>6.5</v>
      </c>
      <c r="G121" s="213">
        <f aca="true" t="shared" si="23" ref="G121:G122">F121*E121</f>
        <v>6.5</v>
      </c>
      <c r="H121" s="137">
        <v>2</v>
      </c>
      <c r="I121" s="213">
        <f aca="true" t="shared" si="24" ref="I121:I122">H121*E121</f>
        <v>2</v>
      </c>
      <c r="J121" s="141">
        <f aca="true" t="shared" si="25" ref="J121:J122">G121+I121</f>
        <v>8.5</v>
      </c>
      <c r="K121" s="147">
        <f aca="true" t="shared" si="26" ref="K121:K122">J121/E121</f>
        <v>8.5</v>
      </c>
      <c r="L121" s="28"/>
      <c r="M121" s="117">
        <v>0</v>
      </c>
      <c r="N121" s="118">
        <v>0</v>
      </c>
      <c r="O121" s="9"/>
      <c r="P121" s="117"/>
      <c r="Q121" s="118"/>
    </row>
    <row r="122" spans="1:17" ht="16.5" thickBot="1">
      <c r="A122" s="273">
        <v>107</v>
      </c>
      <c r="B122" s="326" t="s">
        <v>383</v>
      </c>
      <c r="C122" s="327" t="s">
        <v>15</v>
      </c>
      <c r="D122" s="330">
        <v>1</v>
      </c>
      <c r="E122" s="331">
        <v>1</v>
      </c>
      <c r="F122" s="217">
        <v>6.5</v>
      </c>
      <c r="G122" s="212">
        <f t="shared" si="23"/>
        <v>6.5</v>
      </c>
      <c r="H122" s="178">
        <v>2</v>
      </c>
      <c r="I122" s="212">
        <f t="shared" si="24"/>
        <v>2</v>
      </c>
      <c r="J122" s="149">
        <f t="shared" si="25"/>
        <v>8.5</v>
      </c>
      <c r="K122" s="150">
        <f t="shared" si="26"/>
        <v>8.5</v>
      </c>
      <c r="L122" s="28"/>
      <c r="M122" s="158">
        <v>0</v>
      </c>
      <c r="N122" s="159">
        <v>0</v>
      </c>
      <c r="O122" s="9"/>
      <c r="P122" s="158"/>
      <c r="Q122" s="159"/>
    </row>
    <row r="123" spans="6:17" ht="16.5" thickBot="1">
      <c r="F123" s="34"/>
      <c r="G123" s="96">
        <f>SUM(G11:G122)</f>
        <v>178237.5850000001</v>
      </c>
      <c r="H123" s="83"/>
      <c r="I123" s="96">
        <f>SUM(I11:I122)</f>
        <v>23022.576699999998</v>
      </c>
      <c r="J123" s="97"/>
      <c r="K123" s="301"/>
      <c r="M123" s="36"/>
      <c r="N123" s="36"/>
      <c r="P123" s="36"/>
      <c r="Q123" s="36"/>
    </row>
    <row r="124" spans="6:17" ht="16.5" thickBot="1">
      <c r="F124" s="37"/>
      <c r="G124" s="85" t="s">
        <v>20</v>
      </c>
      <c r="H124" s="218">
        <v>0</v>
      </c>
      <c r="I124" s="250"/>
      <c r="J124" s="39">
        <f>H124*G123</f>
        <v>0</v>
      </c>
      <c r="K124" s="301"/>
      <c r="M124" s="36"/>
      <c r="N124" s="36"/>
      <c r="P124" s="36"/>
      <c r="Q124" s="36"/>
    </row>
    <row r="125" spans="6:17" ht="16.5" thickBot="1">
      <c r="F125" s="34"/>
      <c r="G125" s="40"/>
      <c r="H125" s="219"/>
      <c r="I125" s="251"/>
      <c r="J125" s="41"/>
      <c r="K125" s="301"/>
      <c r="M125" s="36"/>
      <c r="N125" s="36"/>
      <c r="P125" s="36"/>
      <c r="Q125" s="36"/>
    </row>
    <row r="126" spans="6:17" ht="16.5" thickBot="1">
      <c r="F126" s="37"/>
      <c r="G126" s="38" t="s">
        <v>21</v>
      </c>
      <c r="H126" s="218"/>
      <c r="I126" s="250"/>
      <c r="J126" s="39">
        <f>SUM(J11:J124)</f>
        <v>201260.1617</v>
      </c>
      <c r="K126" s="301"/>
      <c r="M126" s="36"/>
      <c r="N126" s="36"/>
      <c r="P126" s="36"/>
      <c r="Q126" s="36"/>
    </row>
    <row r="127" spans="6:17" ht="16.5" thickBot="1">
      <c r="F127" s="42"/>
      <c r="G127" s="43"/>
      <c r="H127" s="220"/>
      <c r="I127" s="252"/>
      <c r="J127" s="44"/>
      <c r="K127" s="301"/>
      <c r="M127" s="36"/>
      <c r="N127" s="36"/>
      <c r="P127" s="36"/>
      <c r="Q127" s="36"/>
    </row>
    <row r="128" spans="6:17" ht="15.75">
      <c r="F128" s="45"/>
      <c r="G128" s="86" t="s">
        <v>22</v>
      </c>
      <c r="H128" s="221">
        <v>0</v>
      </c>
      <c r="I128" s="253"/>
      <c r="J128" s="47">
        <f>J126*H128</f>
        <v>0</v>
      </c>
      <c r="K128" s="301"/>
      <c r="M128" s="36"/>
      <c r="N128" s="36"/>
      <c r="P128" s="36"/>
      <c r="Q128" s="36"/>
    </row>
    <row r="129" spans="6:17" ht="16.5" thickBot="1">
      <c r="F129" s="48"/>
      <c r="G129" s="87" t="s">
        <v>23</v>
      </c>
      <c r="H129" s="222"/>
      <c r="I129" s="254"/>
      <c r="J129" s="50">
        <f>J126+J128</f>
        <v>201260.1617</v>
      </c>
      <c r="K129" s="301"/>
      <c r="M129" s="36"/>
      <c r="N129" s="36"/>
      <c r="P129" s="36"/>
      <c r="Q129" s="36"/>
    </row>
    <row r="130" spans="6:17" ht="16.5" thickBot="1">
      <c r="F130" s="51"/>
      <c r="G130" s="88"/>
      <c r="H130" s="223"/>
      <c r="I130" s="255"/>
      <c r="J130" s="53"/>
      <c r="K130" s="301"/>
      <c r="M130" s="36"/>
      <c r="N130" s="36"/>
      <c r="P130" s="36"/>
      <c r="Q130" s="36"/>
    </row>
    <row r="131" spans="6:17" ht="15.75">
      <c r="F131" s="54"/>
      <c r="G131" s="86" t="s">
        <v>24</v>
      </c>
      <c r="H131" s="221">
        <v>0</v>
      </c>
      <c r="I131" s="253"/>
      <c r="J131" s="47">
        <f>J129*H131</f>
        <v>0</v>
      </c>
      <c r="K131" s="301"/>
      <c r="M131" s="36"/>
      <c r="N131" s="36"/>
      <c r="P131" s="36"/>
      <c r="Q131" s="36"/>
    </row>
    <row r="132" spans="6:17" ht="16.5" thickBot="1">
      <c r="F132" s="48"/>
      <c r="G132" s="87" t="s">
        <v>23</v>
      </c>
      <c r="H132" s="222"/>
      <c r="I132" s="254"/>
      <c r="J132" s="50">
        <f>J129+J131</f>
        <v>201260.1617</v>
      </c>
      <c r="K132" s="301"/>
      <c r="M132" s="36"/>
      <c r="N132" s="36"/>
      <c r="P132" s="36"/>
      <c r="Q132" s="36"/>
    </row>
    <row r="133" spans="6:17" ht="16.5" thickBot="1">
      <c r="F133" s="51"/>
      <c r="G133" s="88"/>
      <c r="H133" s="223"/>
      <c r="I133" s="255"/>
      <c r="J133" s="53"/>
      <c r="K133" s="301"/>
      <c r="M133" s="36"/>
      <c r="N133" s="36"/>
      <c r="P133" s="36"/>
      <c r="Q133" s="36"/>
    </row>
    <row r="134" spans="6:17" ht="15.75">
      <c r="F134" s="54"/>
      <c r="G134" s="89" t="s">
        <v>25</v>
      </c>
      <c r="H134" s="221">
        <v>0.18</v>
      </c>
      <c r="I134" s="253"/>
      <c r="J134" s="55">
        <f>J132*H134</f>
        <v>36226.829106</v>
      </c>
      <c r="K134" s="301"/>
      <c r="M134" s="36"/>
      <c r="N134" s="36"/>
      <c r="P134" s="36"/>
      <c r="Q134" s="36"/>
    </row>
    <row r="135" spans="6:17" ht="16.5" thickBot="1">
      <c r="F135" s="48"/>
      <c r="G135" s="90" t="s">
        <v>26</v>
      </c>
      <c r="H135" s="224" t="s">
        <v>9</v>
      </c>
      <c r="I135" s="256"/>
      <c r="J135" s="58">
        <f>J132+J134</f>
        <v>237486.990806</v>
      </c>
      <c r="K135" s="301"/>
      <c r="M135" s="36"/>
      <c r="N135" s="36"/>
      <c r="P135" s="36"/>
      <c r="Q135" s="36"/>
    </row>
    <row r="136" spans="13:17" ht="15.75">
      <c r="M136" s="36"/>
      <c r="N136" s="36"/>
      <c r="P136" s="36"/>
      <c r="Q136" s="36"/>
    </row>
    <row r="137" spans="13:17" ht="15.75">
      <c r="M137" s="36"/>
      <c r="N137" s="36"/>
      <c r="P137" s="36"/>
      <c r="Q137" s="36"/>
    </row>
    <row r="138" spans="10:17" ht="15.75">
      <c r="J138" s="59"/>
      <c r="M138" s="36"/>
      <c r="N138" s="36"/>
      <c r="P138" s="36"/>
      <c r="Q138" s="36"/>
    </row>
    <row r="139" spans="13:17" ht="15.75">
      <c r="M139" s="36"/>
      <c r="N139" s="36"/>
      <c r="P139" s="36"/>
      <c r="Q139" s="36"/>
    </row>
  </sheetData>
  <sheetProtection algorithmName="SHA-512" hashValue="jtOQDwKLkKXL931t6dV0g2mQZi4TDlp9WmUYWd3od0D4ptUfKQJtfmkXhBONDxj39tmuT8U3R2Iifz/wD5MrCQ==" saltValue="nqb71PdBzGnygyeuED+O3g==" spinCount="100000" sheet="1" objects="1" scenarios="1"/>
  <autoFilter ref="A10:Q122"/>
  <mergeCells count="19">
    <mergeCell ref="Q7:Q8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R168"/>
  <sheetViews>
    <sheetView showGridLines="0" zoomScale="96" zoomScaleNormal="96" workbookViewId="0" topLeftCell="B1">
      <pane ySplit="10" topLeftCell="A131" activePane="bottomLeft" state="frozen"/>
      <selection pane="topLeft" activeCell="A292" sqref="A292:XFD292"/>
      <selection pane="bottomLeft" activeCell="I32" sqref="I32"/>
    </sheetView>
  </sheetViews>
  <sheetFormatPr defaultColWidth="9.00390625" defaultRowHeight="15.75"/>
  <cols>
    <col min="1" max="1" width="6.25390625" style="15" customWidth="1"/>
    <col min="2" max="2" width="80.75390625" style="100" customWidth="1"/>
    <col min="3" max="3" width="7.125" style="15" bestFit="1" customWidth="1"/>
    <col min="4" max="4" width="5.25390625" style="15" customWidth="1"/>
    <col min="5" max="5" width="6.50390625" style="15" bestFit="1" customWidth="1"/>
    <col min="6" max="6" width="8.50390625" style="15" bestFit="1" customWidth="1"/>
    <col min="7" max="7" width="18.00390625" style="15" bestFit="1" customWidth="1"/>
    <col min="8" max="8" width="9.125" style="15" customWidth="1"/>
    <col min="9" max="9" width="12.50390625" style="15" bestFit="1" customWidth="1"/>
    <col min="10" max="10" width="14.00390625" style="15" bestFit="1" customWidth="1"/>
    <col min="11" max="11" width="13.875" style="98" bestFit="1" customWidth="1"/>
    <col min="12" max="12" width="2.00390625" style="112" customWidth="1"/>
    <col min="13" max="13" width="15.00390625" style="15" bestFit="1" customWidth="1"/>
    <col min="14" max="14" width="10.625" style="15" customWidth="1"/>
    <col min="15" max="15" width="2.875" style="15" customWidth="1"/>
    <col min="16" max="16" width="15.00390625" style="15" bestFit="1" customWidth="1"/>
    <col min="17" max="17" width="9.50390625" style="15" customWidth="1"/>
    <col min="18" max="18" width="6.625" style="15" customWidth="1"/>
    <col min="19" max="19" width="6.75390625" style="15" customWidth="1"/>
    <col min="20" max="16384" width="9.00390625" style="15" customWidth="1"/>
  </cols>
  <sheetData>
    <row r="1" spans="1:17" ht="18.75" thickBot="1">
      <c r="A1" s="8"/>
      <c r="B1" s="365"/>
      <c r="C1" s="365"/>
      <c r="D1" s="365"/>
      <c r="E1" s="9"/>
      <c r="F1" s="10"/>
      <c r="G1" s="9"/>
      <c r="H1" s="11"/>
      <c r="I1" s="12"/>
      <c r="J1" s="11"/>
      <c r="K1" s="91"/>
      <c r="L1" s="93"/>
      <c r="M1" s="14"/>
      <c r="N1" s="14"/>
      <c r="P1" s="14"/>
      <c r="Q1" s="14"/>
    </row>
    <row r="2" spans="1:17" ht="18" customHeight="1" thickBot="1">
      <c r="A2" s="366" t="s">
        <v>452</v>
      </c>
      <c r="B2" s="367"/>
      <c r="C2" s="16"/>
      <c r="D2" s="10"/>
      <c r="E2" s="9"/>
      <c r="F2" s="10"/>
      <c r="G2" s="17"/>
      <c r="H2" s="368" t="s">
        <v>445</v>
      </c>
      <c r="I2" s="369"/>
      <c r="J2" s="370"/>
      <c r="K2" s="92"/>
      <c r="L2" s="111"/>
      <c r="M2" s="14"/>
      <c r="N2" s="19"/>
      <c r="P2" s="14"/>
      <c r="Q2" s="19"/>
    </row>
    <row r="3" spans="1:17" ht="16.5" customHeight="1" thickBot="1">
      <c r="A3" s="371"/>
      <c r="B3" s="371"/>
      <c r="C3" s="371"/>
      <c r="D3" s="371"/>
      <c r="E3" s="371"/>
      <c r="F3" s="371"/>
      <c r="G3" s="20"/>
      <c r="H3" s="74" t="s">
        <v>9</v>
      </c>
      <c r="I3" s="75" t="s">
        <v>8</v>
      </c>
      <c r="J3" s="76" t="s">
        <v>446</v>
      </c>
      <c r="K3" s="92"/>
      <c r="L3" s="111"/>
      <c r="M3" s="14"/>
      <c r="N3" s="19"/>
      <c r="P3" s="14"/>
      <c r="Q3" s="19"/>
    </row>
    <row r="4" spans="1:17" ht="16.5" thickBot="1">
      <c r="A4" s="371"/>
      <c r="B4" s="371"/>
      <c r="C4" s="371"/>
      <c r="D4" s="371"/>
      <c r="E4" s="371"/>
      <c r="F4" s="371"/>
      <c r="G4" s="21"/>
      <c r="H4" s="214">
        <f>J135</f>
        <v>41</v>
      </c>
      <c r="I4" s="215">
        <f>H4*J4</f>
        <v>109.224</v>
      </c>
      <c r="J4" s="79">
        <f>TOTAL!C7</f>
        <v>2.664</v>
      </c>
      <c r="K4" s="92"/>
      <c r="L4" s="111"/>
      <c r="M4" s="14"/>
      <c r="N4" s="19"/>
      <c r="P4" s="14"/>
      <c r="Q4" s="19"/>
    </row>
    <row r="5" spans="1:17" ht="15.75">
      <c r="A5" s="364"/>
      <c r="B5" s="364"/>
      <c r="C5" s="364"/>
      <c r="D5" s="364"/>
      <c r="E5" s="364"/>
      <c r="F5" s="364"/>
      <c r="G5" s="22"/>
      <c r="H5" s="23"/>
      <c r="I5" s="24"/>
      <c r="J5" s="25"/>
      <c r="K5" s="92"/>
      <c r="L5" s="111"/>
      <c r="M5" s="14"/>
      <c r="N5" s="19"/>
      <c r="P5" s="14"/>
      <c r="Q5" s="19"/>
    </row>
    <row r="6" spans="1:17" ht="16.5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15" customHeight="1">
      <c r="A7" s="358" t="s">
        <v>429</v>
      </c>
      <c r="B7" s="360" t="s">
        <v>430</v>
      </c>
      <c r="C7" s="375" t="s">
        <v>434</v>
      </c>
      <c r="D7" s="377" t="s">
        <v>435</v>
      </c>
      <c r="E7" s="377"/>
      <c r="F7" s="377" t="s">
        <v>438</v>
      </c>
      <c r="G7" s="377"/>
      <c r="H7" s="377" t="s">
        <v>440</v>
      </c>
      <c r="I7" s="377"/>
      <c r="J7" s="380" t="s">
        <v>433</v>
      </c>
      <c r="K7" s="382" t="s">
        <v>441</v>
      </c>
      <c r="L7" s="80"/>
      <c r="M7" s="384" t="s">
        <v>443</v>
      </c>
      <c r="N7" s="378" t="s">
        <v>444</v>
      </c>
      <c r="O7" s="30"/>
      <c r="P7" s="384" t="s">
        <v>447</v>
      </c>
      <c r="Q7" s="378" t="s">
        <v>448</v>
      </c>
    </row>
    <row r="8" spans="1:17" ht="15.75">
      <c r="A8" s="359"/>
      <c r="B8" s="361"/>
      <c r="C8" s="386"/>
      <c r="D8" s="130" t="s">
        <v>436</v>
      </c>
      <c r="E8" s="131" t="s">
        <v>437</v>
      </c>
      <c r="F8" s="130" t="s">
        <v>439</v>
      </c>
      <c r="G8" s="131" t="s">
        <v>437</v>
      </c>
      <c r="H8" s="130" t="s">
        <v>439</v>
      </c>
      <c r="I8" s="131" t="s">
        <v>437</v>
      </c>
      <c r="J8" s="389"/>
      <c r="K8" s="390"/>
      <c r="L8" s="80"/>
      <c r="M8" s="385"/>
      <c r="N8" s="379"/>
      <c r="O8" s="30"/>
      <c r="P8" s="385"/>
      <c r="Q8" s="379"/>
    </row>
    <row r="9" spans="1:17" ht="15.75">
      <c r="A9" s="142" t="s">
        <v>0</v>
      </c>
      <c r="B9" s="133" t="s">
        <v>344</v>
      </c>
      <c r="C9" s="132" t="s">
        <v>1</v>
      </c>
      <c r="D9" s="132" t="s">
        <v>2</v>
      </c>
      <c r="E9" s="132" t="s">
        <v>10</v>
      </c>
      <c r="F9" s="132" t="s">
        <v>3</v>
      </c>
      <c r="G9" s="132" t="s">
        <v>4</v>
      </c>
      <c r="H9" s="132" t="s">
        <v>5</v>
      </c>
      <c r="I9" s="132" t="s">
        <v>6</v>
      </c>
      <c r="J9" s="132" t="s">
        <v>7</v>
      </c>
      <c r="K9" s="143">
        <v>11</v>
      </c>
      <c r="L9" s="80"/>
      <c r="M9" s="142" t="s">
        <v>442</v>
      </c>
      <c r="N9" s="143" t="s">
        <v>12</v>
      </c>
      <c r="O9" s="30"/>
      <c r="P9" s="142" t="s">
        <v>11</v>
      </c>
      <c r="Q9" s="143" t="s">
        <v>13</v>
      </c>
    </row>
    <row r="10" spans="1:17" ht="16.5" thickBot="1">
      <c r="A10" s="259"/>
      <c r="B10" s="227"/>
      <c r="C10" s="228"/>
      <c r="D10" s="227"/>
      <c r="E10" s="227"/>
      <c r="F10" s="227"/>
      <c r="G10" s="227"/>
      <c r="H10" s="227"/>
      <c r="I10" s="227"/>
      <c r="J10" s="227"/>
      <c r="K10" s="260"/>
      <c r="L10" s="229"/>
      <c r="M10" s="230"/>
      <c r="N10" s="231"/>
      <c r="O10" s="30"/>
      <c r="P10" s="230"/>
      <c r="Q10" s="231"/>
    </row>
    <row r="11" spans="1:17" s="94" customFormat="1" ht="12.75">
      <c r="A11" s="387"/>
      <c r="B11" s="388"/>
      <c r="C11" s="388"/>
      <c r="D11" s="232"/>
      <c r="E11" s="232"/>
      <c r="F11" s="232"/>
      <c r="G11" s="232"/>
      <c r="H11" s="232"/>
      <c r="I11" s="232"/>
      <c r="J11" s="232"/>
      <c r="K11" s="277"/>
      <c r="L11" s="233"/>
      <c r="M11" s="234"/>
      <c r="N11" s="235"/>
      <c r="O11" s="236"/>
      <c r="P11" s="234"/>
      <c r="Q11" s="235"/>
    </row>
    <row r="12" spans="1:17" ht="15.75">
      <c r="A12" s="262">
        <v>1</v>
      </c>
      <c r="B12" s="237" t="s">
        <v>117</v>
      </c>
      <c r="C12" s="238"/>
      <c r="D12" s="161"/>
      <c r="E12" s="161"/>
      <c r="F12" s="225"/>
      <c r="G12" s="163"/>
      <c r="H12" s="161"/>
      <c r="I12" s="163"/>
      <c r="J12" s="165"/>
      <c r="K12" s="342"/>
      <c r="L12" s="113"/>
      <c r="M12" s="170"/>
      <c r="N12" s="171"/>
      <c r="O12" s="9"/>
      <c r="P12" s="170"/>
      <c r="Q12" s="171"/>
    </row>
    <row r="13" spans="1:17" ht="27">
      <c r="A13" s="262">
        <f>A12+1</f>
        <v>2</v>
      </c>
      <c r="B13" s="239" t="s">
        <v>118</v>
      </c>
      <c r="C13" s="240" t="s">
        <v>125</v>
      </c>
      <c r="D13" s="161">
        <v>1</v>
      </c>
      <c r="E13" s="161">
        <v>1</v>
      </c>
      <c r="F13" s="225">
        <v>0</v>
      </c>
      <c r="G13" s="166">
        <f aca="true" t="shared" si="0" ref="G13">F13*E13</f>
        <v>0</v>
      </c>
      <c r="H13" s="226">
        <f>N13/$J$4</f>
        <v>0</v>
      </c>
      <c r="I13" s="166">
        <f aca="true" t="shared" si="1" ref="I13">H13*E13</f>
        <v>0</v>
      </c>
      <c r="J13" s="167">
        <f aca="true" t="shared" si="2" ref="J13">G13+I13</f>
        <v>0</v>
      </c>
      <c r="K13" s="343">
        <f>J13/E13</f>
        <v>0</v>
      </c>
      <c r="L13" s="113"/>
      <c r="M13" s="170">
        <v>0</v>
      </c>
      <c r="N13" s="171">
        <v>0</v>
      </c>
      <c r="O13" s="9"/>
      <c r="P13" s="170"/>
      <c r="Q13" s="171"/>
    </row>
    <row r="14" spans="1:18" ht="27">
      <c r="A14" s="262">
        <f aca="true" t="shared" si="3" ref="A14:A19">A13+1</f>
        <v>3</v>
      </c>
      <c r="B14" s="239" t="s">
        <v>119</v>
      </c>
      <c r="C14" s="240" t="s">
        <v>126</v>
      </c>
      <c r="D14" s="161">
        <v>1</v>
      </c>
      <c r="E14" s="161">
        <v>1</v>
      </c>
      <c r="F14" s="225">
        <v>23750</v>
      </c>
      <c r="G14" s="166">
        <f aca="true" t="shared" si="4" ref="G14:G19">F14*E14</f>
        <v>23750</v>
      </c>
      <c r="H14" s="226">
        <v>2400</v>
      </c>
      <c r="I14" s="166">
        <f aca="true" t="shared" si="5" ref="I14:I19">H14*E14</f>
        <v>2400</v>
      </c>
      <c r="J14" s="167">
        <f aca="true" t="shared" si="6" ref="J14:J19">G14+I14</f>
        <v>26150</v>
      </c>
      <c r="K14" s="343">
        <f aca="true" t="shared" si="7" ref="K14:K18">J14/E14</f>
        <v>26150</v>
      </c>
      <c r="L14" s="113"/>
      <c r="M14" s="170">
        <v>76803.12000000001</v>
      </c>
      <c r="N14" s="171">
        <v>2000</v>
      </c>
      <c r="O14" s="9"/>
      <c r="P14" s="170"/>
      <c r="Q14" s="171"/>
      <c r="R14" s="59"/>
    </row>
    <row r="15" spans="1:17" ht="15.75">
      <c r="A15" s="262">
        <f t="shared" si="3"/>
        <v>4</v>
      </c>
      <c r="B15" s="239" t="s">
        <v>120</v>
      </c>
      <c r="C15" s="240" t="s">
        <v>126</v>
      </c>
      <c r="D15" s="161">
        <v>1</v>
      </c>
      <c r="E15" s="161">
        <v>1</v>
      </c>
      <c r="F15" s="225">
        <v>0</v>
      </c>
      <c r="G15" s="166">
        <f t="shared" si="4"/>
        <v>0</v>
      </c>
      <c r="H15" s="226">
        <f aca="true" t="shared" si="8" ref="H15:H19">N15/$J$4</f>
        <v>0</v>
      </c>
      <c r="I15" s="166">
        <f t="shared" si="5"/>
        <v>0</v>
      </c>
      <c r="J15" s="167">
        <f t="shared" si="6"/>
        <v>0</v>
      </c>
      <c r="K15" s="343">
        <f t="shared" si="7"/>
        <v>0</v>
      </c>
      <c r="L15" s="113"/>
      <c r="M15" s="170">
        <v>11284.704</v>
      </c>
      <c r="N15" s="171">
        <v>0</v>
      </c>
      <c r="O15" s="9"/>
      <c r="P15" s="170"/>
      <c r="Q15" s="171"/>
    </row>
    <row r="16" spans="1:17" ht="15.75">
      <c r="A16" s="262">
        <f t="shared" si="3"/>
        <v>5</v>
      </c>
      <c r="B16" s="239" t="s">
        <v>121</v>
      </c>
      <c r="C16" s="240" t="s">
        <v>126</v>
      </c>
      <c r="D16" s="161">
        <v>1</v>
      </c>
      <c r="E16" s="161">
        <v>1</v>
      </c>
      <c r="F16" s="225">
        <v>0</v>
      </c>
      <c r="G16" s="166">
        <f t="shared" si="4"/>
        <v>0</v>
      </c>
      <c r="H16" s="226">
        <f t="shared" si="8"/>
        <v>0</v>
      </c>
      <c r="I16" s="166">
        <f t="shared" si="5"/>
        <v>0</v>
      </c>
      <c r="J16" s="167">
        <f t="shared" si="6"/>
        <v>0</v>
      </c>
      <c r="K16" s="343">
        <f t="shared" si="7"/>
        <v>0</v>
      </c>
      <c r="L16" s="113"/>
      <c r="M16" s="170">
        <v>386</v>
      </c>
      <c r="N16" s="171">
        <v>0</v>
      </c>
      <c r="O16" s="9"/>
      <c r="P16" s="170"/>
      <c r="Q16" s="171"/>
    </row>
    <row r="17" spans="1:17" ht="15.75">
      <c r="A17" s="262">
        <f t="shared" si="3"/>
        <v>6</v>
      </c>
      <c r="B17" s="239" t="s">
        <v>122</v>
      </c>
      <c r="C17" s="240" t="s">
        <v>126</v>
      </c>
      <c r="D17" s="161">
        <v>1</v>
      </c>
      <c r="E17" s="161">
        <v>1</v>
      </c>
      <c r="F17" s="225">
        <v>0</v>
      </c>
      <c r="G17" s="166">
        <f t="shared" si="4"/>
        <v>0</v>
      </c>
      <c r="H17" s="226">
        <f t="shared" si="8"/>
        <v>0</v>
      </c>
      <c r="I17" s="166">
        <f t="shared" si="5"/>
        <v>0</v>
      </c>
      <c r="J17" s="167">
        <f t="shared" si="6"/>
        <v>0</v>
      </c>
      <c r="K17" s="343">
        <f t="shared" si="7"/>
        <v>0</v>
      </c>
      <c r="L17" s="113"/>
      <c r="M17" s="170">
        <v>412</v>
      </c>
      <c r="N17" s="171">
        <v>0</v>
      </c>
      <c r="O17" s="9"/>
      <c r="P17" s="170"/>
      <c r="Q17" s="171"/>
    </row>
    <row r="18" spans="1:17" ht="15.75">
      <c r="A18" s="262">
        <f t="shared" si="3"/>
        <v>7</v>
      </c>
      <c r="B18" s="239" t="s">
        <v>123</v>
      </c>
      <c r="C18" s="240" t="s">
        <v>126</v>
      </c>
      <c r="D18" s="161">
        <v>1</v>
      </c>
      <c r="E18" s="161">
        <v>2</v>
      </c>
      <c r="F18" s="225">
        <v>0</v>
      </c>
      <c r="G18" s="166">
        <f t="shared" si="4"/>
        <v>0</v>
      </c>
      <c r="H18" s="226">
        <f t="shared" si="8"/>
        <v>0</v>
      </c>
      <c r="I18" s="166">
        <f t="shared" si="5"/>
        <v>0</v>
      </c>
      <c r="J18" s="167">
        <f t="shared" si="6"/>
        <v>0</v>
      </c>
      <c r="K18" s="343">
        <f t="shared" si="7"/>
        <v>0</v>
      </c>
      <c r="L18" s="113"/>
      <c r="M18" s="170">
        <v>1819.83168</v>
      </c>
      <c r="N18" s="171">
        <v>0</v>
      </c>
      <c r="O18" s="9"/>
      <c r="P18" s="170"/>
      <c r="Q18" s="171"/>
    </row>
    <row r="19" spans="1:17" ht="27">
      <c r="A19" s="262">
        <f t="shared" si="3"/>
        <v>8</v>
      </c>
      <c r="B19" s="239" t="s">
        <v>124</v>
      </c>
      <c r="C19" s="240" t="s">
        <v>126</v>
      </c>
      <c r="D19" s="161">
        <v>1</v>
      </c>
      <c r="E19" s="161">
        <v>1</v>
      </c>
      <c r="F19" s="225">
        <v>0</v>
      </c>
      <c r="G19" s="166">
        <f t="shared" si="4"/>
        <v>0</v>
      </c>
      <c r="H19" s="226">
        <f t="shared" si="8"/>
        <v>187.68768768768768</v>
      </c>
      <c r="I19" s="166">
        <f t="shared" si="5"/>
        <v>187.68768768768768</v>
      </c>
      <c r="J19" s="167">
        <f t="shared" si="6"/>
        <v>187.68768768768768</v>
      </c>
      <c r="K19" s="343">
        <f>J19/E19</f>
        <v>187.68768768768768</v>
      </c>
      <c r="L19" s="113"/>
      <c r="M19" s="170">
        <v>2963.032</v>
      </c>
      <c r="N19" s="171">
        <v>500</v>
      </c>
      <c r="O19" s="9"/>
      <c r="P19" s="170"/>
      <c r="Q19" s="171"/>
    </row>
    <row r="20" spans="1:17" ht="15.75">
      <c r="A20" s="262"/>
      <c r="B20" s="241" t="s">
        <v>375</v>
      </c>
      <c r="C20" s="238"/>
      <c r="D20" s="161"/>
      <c r="E20" s="161"/>
      <c r="F20" s="225"/>
      <c r="G20" s="166"/>
      <c r="H20" s="226"/>
      <c r="I20" s="166"/>
      <c r="J20" s="167"/>
      <c r="K20" s="343"/>
      <c r="L20" s="113"/>
      <c r="M20" s="170"/>
      <c r="N20" s="171"/>
      <c r="O20" s="9"/>
      <c r="P20" s="170"/>
      <c r="Q20" s="171"/>
    </row>
    <row r="21" spans="1:17" ht="52.5">
      <c r="A21" s="262">
        <f>A19+1</f>
        <v>9</v>
      </c>
      <c r="B21" s="242" t="s">
        <v>376</v>
      </c>
      <c r="C21" s="240" t="s">
        <v>125</v>
      </c>
      <c r="D21" s="161">
        <v>1</v>
      </c>
      <c r="E21" s="161">
        <v>2</v>
      </c>
      <c r="F21" s="225">
        <v>1850</v>
      </c>
      <c r="G21" s="166">
        <f aca="true" t="shared" si="9" ref="G21:G24">F21*E21</f>
        <v>3700</v>
      </c>
      <c r="H21" s="226">
        <v>200</v>
      </c>
      <c r="I21" s="166">
        <f aca="true" t="shared" si="10" ref="I21:I24">H21*E21</f>
        <v>400</v>
      </c>
      <c r="J21" s="167">
        <f aca="true" t="shared" si="11" ref="J21:J24">G21+I21</f>
        <v>4100</v>
      </c>
      <c r="K21" s="343">
        <f>J21/E21</f>
        <v>2050</v>
      </c>
      <c r="L21" s="113"/>
      <c r="M21" s="170">
        <v>6513</v>
      </c>
      <c r="N21" s="171">
        <v>0</v>
      </c>
      <c r="O21" s="9"/>
      <c r="P21" s="170"/>
      <c r="Q21" s="171"/>
    </row>
    <row r="22" spans="1:17" ht="15.75">
      <c r="A22" s="262">
        <f aca="true" t="shared" si="12" ref="A22:A24">A21+1</f>
        <v>10</v>
      </c>
      <c r="B22" s="239" t="s">
        <v>377</v>
      </c>
      <c r="C22" s="240"/>
      <c r="D22" s="161"/>
      <c r="E22" s="161">
        <v>1</v>
      </c>
      <c r="F22" s="225">
        <v>25</v>
      </c>
      <c r="G22" s="166">
        <f t="shared" si="9"/>
        <v>25</v>
      </c>
      <c r="H22" s="226">
        <v>2.5</v>
      </c>
      <c r="I22" s="166">
        <f t="shared" si="10"/>
        <v>2.5</v>
      </c>
      <c r="J22" s="167">
        <f t="shared" si="11"/>
        <v>27.5</v>
      </c>
      <c r="K22" s="343">
        <f aca="true" t="shared" si="13" ref="K22:K24">J22/E22</f>
        <v>27.5</v>
      </c>
      <c r="L22" s="113"/>
      <c r="M22" s="170"/>
      <c r="N22" s="171"/>
      <c r="O22" s="9"/>
      <c r="P22" s="170"/>
      <c r="Q22" s="171"/>
    </row>
    <row r="23" spans="1:17" ht="15.75">
      <c r="A23" s="262">
        <f t="shared" si="12"/>
        <v>11</v>
      </c>
      <c r="B23" s="239" t="s">
        <v>378</v>
      </c>
      <c r="C23" s="240"/>
      <c r="D23" s="161"/>
      <c r="E23" s="161">
        <v>1</v>
      </c>
      <c r="F23" s="225">
        <v>130</v>
      </c>
      <c r="G23" s="166">
        <f t="shared" si="9"/>
        <v>130</v>
      </c>
      <c r="H23" s="226">
        <v>13</v>
      </c>
      <c r="I23" s="166">
        <f t="shared" si="10"/>
        <v>13</v>
      </c>
      <c r="J23" s="167">
        <f t="shared" si="11"/>
        <v>143</v>
      </c>
      <c r="K23" s="343">
        <f t="shared" si="13"/>
        <v>143</v>
      </c>
      <c r="L23" s="113"/>
      <c r="M23" s="170"/>
      <c r="N23" s="171"/>
      <c r="O23" s="9"/>
      <c r="P23" s="170"/>
      <c r="Q23" s="171"/>
    </row>
    <row r="24" spans="1:17" ht="15.75">
      <c r="A24" s="262">
        <f t="shared" si="12"/>
        <v>12</v>
      </c>
      <c r="B24" s="239" t="s">
        <v>379</v>
      </c>
      <c r="C24" s="240"/>
      <c r="D24" s="161"/>
      <c r="E24" s="161">
        <v>1</v>
      </c>
      <c r="F24" s="225">
        <v>90</v>
      </c>
      <c r="G24" s="166">
        <f t="shared" si="9"/>
        <v>90</v>
      </c>
      <c r="H24" s="226">
        <v>9</v>
      </c>
      <c r="I24" s="166">
        <f t="shared" si="10"/>
        <v>9</v>
      </c>
      <c r="J24" s="167">
        <f t="shared" si="11"/>
        <v>99</v>
      </c>
      <c r="K24" s="343">
        <f t="shared" si="13"/>
        <v>99</v>
      </c>
      <c r="L24" s="113"/>
      <c r="M24" s="170"/>
      <c r="N24" s="171"/>
      <c r="O24" s="9"/>
      <c r="P24" s="170"/>
      <c r="Q24" s="171"/>
    </row>
    <row r="25" spans="1:17" ht="15.75">
      <c r="A25" s="262"/>
      <c r="B25" s="241" t="s">
        <v>380</v>
      </c>
      <c r="C25" s="238"/>
      <c r="D25" s="161"/>
      <c r="E25" s="161"/>
      <c r="F25" s="225"/>
      <c r="G25" s="163"/>
      <c r="H25" s="161"/>
      <c r="I25" s="163"/>
      <c r="J25" s="165"/>
      <c r="K25" s="342"/>
      <c r="L25" s="113"/>
      <c r="M25" s="170"/>
      <c r="N25" s="171"/>
      <c r="O25" s="9"/>
      <c r="P25" s="170"/>
      <c r="Q25" s="171"/>
    </row>
    <row r="26" spans="1:17" ht="52.5">
      <c r="A26" s="262">
        <f>A24+1</f>
        <v>13</v>
      </c>
      <c r="B26" s="242" t="s">
        <v>381</v>
      </c>
      <c r="C26" s="240" t="s">
        <v>125</v>
      </c>
      <c r="D26" s="161">
        <v>1</v>
      </c>
      <c r="E26" s="161">
        <v>2</v>
      </c>
      <c r="F26" s="225">
        <v>1850</v>
      </c>
      <c r="G26" s="166">
        <f aca="true" t="shared" si="14" ref="G26">F26*E26</f>
        <v>3700</v>
      </c>
      <c r="H26" s="226">
        <v>200</v>
      </c>
      <c r="I26" s="166">
        <f aca="true" t="shared" si="15" ref="I26">H26*E26</f>
        <v>400</v>
      </c>
      <c r="J26" s="167">
        <f aca="true" t="shared" si="16" ref="J26">G26+I26</f>
        <v>4100</v>
      </c>
      <c r="K26" s="343">
        <f>J26/E26</f>
        <v>2050</v>
      </c>
      <c r="L26" s="113"/>
      <c r="M26" s="170">
        <v>6513</v>
      </c>
      <c r="N26" s="171">
        <v>0</v>
      </c>
      <c r="O26" s="9"/>
      <c r="P26" s="170"/>
      <c r="Q26" s="171"/>
    </row>
    <row r="27" spans="1:17" ht="15.75">
      <c r="A27" s="262">
        <f aca="true" t="shared" si="17" ref="A27:A29">A26+1</f>
        <v>14</v>
      </c>
      <c r="B27" s="239" t="s">
        <v>377</v>
      </c>
      <c r="C27" s="240"/>
      <c r="D27" s="161"/>
      <c r="E27" s="161">
        <v>1</v>
      </c>
      <c r="F27" s="225">
        <v>25</v>
      </c>
      <c r="G27" s="166">
        <f aca="true" t="shared" si="18" ref="G27:G29">F27*E27</f>
        <v>25</v>
      </c>
      <c r="H27" s="226">
        <v>2.5</v>
      </c>
      <c r="I27" s="166">
        <f aca="true" t="shared" si="19" ref="I27:I29">H27*E27</f>
        <v>2.5</v>
      </c>
      <c r="J27" s="167">
        <f aca="true" t="shared" si="20" ref="J27:J29">G27+I27</f>
        <v>27.5</v>
      </c>
      <c r="K27" s="343">
        <f aca="true" t="shared" si="21" ref="K27:K29">J27/E27</f>
        <v>27.5</v>
      </c>
      <c r="L27" s="113"/>
      <c r="M27" s="170"/>
      <c r="N27" s="171"/>
      <c r="O27" s="9"/>
      <c r="P27" s="170"/>
      <c r="Q27" s="171"/>
    </row>
    <row r="28" spans="1:17" ht="15.75">
      <c r="A28" s="262">
        <f t="shared" si="17"/>
        <v>15</v>
      </c>
      <c r="B28" s="239" t="s">
        <v>378</v>
      </c>
      <c r="C28" s="240"/>
      <c r="D28" s="161"/>
      <c r="E28" s="161">
        <v>1</v>
      </c>
      <c r="F28" s="225">
        <v>130</v>
      </c>
      <c r="G28" s="166">
        <f t="shared" si="18"/>
        <v>130</v>
      </c>
      <c r="H28" s="226">
        <v>13</v>
      </c>
      <c r="I28" s="166">
        <f t="shared" si="19"/>
        <v>13</v>
      </c>
      <c r="J28" s="167">
        <f t="shared" si="20"/>
        <v>143</v>
      </c>
      <c r="K28" s="343">
        <f t="shared" si="21"/>
        <v>143</v>
      </c>
      <c r="L28" s="113"/>
      <c r="M28" s="170"/>
      <c r="N28" s="171"/>
      <c r="O28" s="9"/>
      <c r="P28" s="170"/>
      <c r="Q28" s="171"/>
    </row>
    <row r="29" spans="1:17" ht="15.75">
      <c r="A29" s="262">
        <f t="shared" si="17"/>
        <v>16</v>
      </c>
      <c r="B29" s="239" t="s">
        <v>379</v>
      </c>
      <c r="C29" s="240"/>
      <c r="D29" s="161"/>
      <c r="E29" s="161">
        <v>1</v>
      </c>
      <c r="F29" s="225">
        <v>90</v>
      </c>
      <c r="G29" s="166">
        <f t="shared" si="18"/>
        <v>90</v>
      </c>
      <c r="H29" s="226">
        <v>9</v>
      </c>
      <c r="I29" s="166">
        <f t="shared" si="19"/>
        <v>9</v>
      </c>
      <c r="J29" s="167">
        <f t="shared" si="20"/>
        <v>99</v>
      </c>
      <c r="K29" s="343">
        <f t="shared" si="21"/>
        <v>99</v>
      </c>
      <c r="L29" s="113"/>
      <c r="M29" s="170"/>
      <c r="N29" s="171"/>
      <c r="O29" s="9"/>
      <c r="P29" s="170"/>
      <c r="Q29" s="171"/>
    </row>
    <row r="30" spans="1:17" ht="15.75">
      <c r="A30" s="262"/>
      <c r="B30" s="243" t="s">
        <v>127</v>
      </c>
      <c r="C30" s="241"/>
      <c r="D30" s="332"/>
      <c r="E30" s="332"/>
      <c r="F30" s="225"/>
      <c r="G30" s="163"/>
      <c r="H30" s="161"/>
      <c r="I30" s="163"/>
      <c r="J30" s="165"/>
      <c r="K30" s="342"/>
      <c r="L30" s="113"/>
      <c r="M30" s="170"/>
      <c r="N30" s="171"/>
      <c r="O30" s="9"/>
      <c r="P30" s="170"/>
      <c r="Q30" s="171"/>
    </row>
    <row r="31" spans="1:17" ht="31.5">
      <c r="A31" s="262">
        <f>A29+1</f>
        <v>17</v>
      </c>
      <c r="B31" s="244" t="s">
        <v>128</v>
      </c>
      <c r="C31" s="245" t="s">
        <v>29</v>
      </c>
      <c r="D31" s="161">
        <v>1</v>
      </c>
      <c r="E31" s="161">
        <v>1</v>
      </c>
      <c r="F31" s="225">
        <v>2150</v>
      </c>
      <c r="G31" s="166">
        <f aca="true" t="shared" si="22" ref="G31">F31*E31</f>
        <v>2150</v>
      </c>
      <c r="H31" s="226">
        <v>65</v>
      </c>
      <c r="I31" s="166">
        <f aca="true" t="shared" si="23" ref="I31">H31*E31</f>
        <v>65</v>
      </c>
      <c r="J31" s="167">
        <f aca="true" t="shared" si="24" ref="J31">G31+I31</f>
        <v>2215</v>
      </c>
      <c r="K31" s="343">
        <f aca="true" t="shared" si="25" ref="K31">J31/E31</f>
        <v>2215</v>
      </c>
      <c r="L31" s="113"/>
      <c r="M31" s="170">
        <v>0</v>
      </c>
      <c r="N31" s="171">
        <v>0</v>
      </c>
      <c r="O31" s="9"/>
      <c r="P31" s="170"/>
      <c r="Q31" s="171"/>
    </row>
    <row r="32" spans="1:17" ht="31.5">
      <c r="A32" s="262">
        <f>A31+1</f>
        <v>18</v>
      </c>
      <c r="B32" s="244" t="s">
        <v>129</v>
      </c>
      <c r="C32" s="245" t="s">
        <v>29</v>
      </c>
      <c r="D32" s="161">
        <v>1</v>
      </c>
      <c r="E32" s="161">
        <v>1</v>
      </c>
      <c r="F32" s="225">
        <v>8370</v>
      </c>
      <c r="G32" s="166">
        <f aca="true" t="shared" si="26" ref="G32:G49">F32*E32</f>
        <v>8370</v>
      </c>
      <c r="H32" s="226">
        <v>65</v>
      </c>
      <c r="I32" s="166">
        <f aca="true" t="shared" si="27" ref="I32:I49">H32*E32</f>
        <v>65</v>
      </c>
      <c r="J32" s="167">
        <f aca="true" t="shared" si="28" ref="J32:J49">G32+I32</f>
        <v>8435</v>
      </c>
      <c r="K32" s="343">
        <f aca="true" t="shared" si="29" ref="K32:K49">J32/E32</f>
        <v>8435</v>
      </c>
      <c r="L32" s="113"/>
      <c r="M32" s="170">
        <v>0</v>
      </c>
      <c r="N32" s="171">
        <v>0</v>
      </c>
      <c r="O32" s="9"/>
      <c r="P32" s="170"/>
      <c r="Q32" s="171"/>
    </row>
    <row r="33" spans="1:17" ht="31.5">
      <c r="A33" s="262">
        <f aca="true" t="shared" si="30" ref="A33:A47">A32+1</f>
        <v>19</v>
      </c>
      <c r="B33" s="244" t="s">
        <v>130</v>
      </c>
      <c r="C33" s="245" t="s">
        <v>29</v>
      </c>
      <c r="D33" s="161">
        <v>1</v>
      </c>
      <c r="E33" s="161">
        <v>1</v>
      </c>
      <c r="F33" s="225">
        <v>430</v>
      </c>
      <c r="G33" s="166">
        <f t="shared" si="26"/>
        <v>430</v>
      </c>
      <c r="H33" s="226">
        <v>65</v>
      </c>
      <c r="I33" s="166">
        <f t="shared" si="27"/>
        <v>65</v>
      </c>
      <c r="J33" s="167">
        <f t="shared" si="28"/>
        <v>495</v>
      </c>
      <c r="K33" s="343">
        <f t="shared" si="29"/>
        <v>495</v>
      </c>
      <c r="L33" s="113"/>
      <c r="M33" s="170">
        <v>0</v>
      </c>
      <c r="N33" s="171">
        <v>0</v>
      </c>
      <c r="O33" s="9"/>
      <c r="P33" s="170"/>
      <c r="Q33" s="171"/>
    </row>
    <row r="34" spans="1:17" ht="31.5">
      <c r="A34" s="262">
        <f t="shared" si="30"/>
        <v>20</v>
      </c>
      <c r="B34" s="244" t="s">
        <v>131</v>
      </c>
      <c r="C34" s="245" t="s">
        <v>29</v>
      </c>
      <c r="D34" s="161">
        <v>1</v>
      </c>
      <c r="E34" s="161">
        <v>2</v>
      </c>
      <c r="F34" s="225">
        <v>230</v>
      </c>
      <c r="G34" s="166">
        <f t="shared" si="26"/>
        <v>460</v>
      </c>
      <c r="H34" s="226">
        <v>65</v>
      </c>
      <c r="I34" s="166">
        <f t="shared" si="27"/>
        <v>130</v>
      </c>
      <c r="J34" s="167">
        <f t="shared" si="28"/>
        <v>590</v>
      </c>
      <c r="K34" s="343">
        <f t="shared" si="29"/>
        <v>295</v>
      </c>
      <c r="L34" s="113"/>
      <c r="M34" s="170">
        <v>0</v>
      </c>
      <c r="N34" s="171">
        <v>0</v>
      </c>
      <c r="O34" s="9"/>
      <c r="P34" s="170"/>
      <c r="Q34" s="171"/>
    </row>
    <row r="35" spans="1:17" ht="31.5">
      <c r="A35" s="262">
        <f t="shared" si="30"/>
        <v>21</v>
      </c>
      <c r="B35" s="244" t="s">
        <v>132</v>
      </c>
      <c r="C35" s="245" t="s">
        <v>29</v>
      </c>
      <c r="D35" s="161">
        <v>1</v>
      </c>
      <c r="E35" s="161">
        <v>1</v>
      </c>
      <c r="F35" s="225">
        <v>230</v>
      </c>
      <c r="G35" s="166">
        <f t="shared" si="26"/>
        <v>230</v>
      </c>
      <c r="H35" s="226">
        <v>65</v>
      </c>
      <c r="I35" s="166">
        <f t="shared" si="27"/>
        <v>65</v>
      </c>
      <c r="J35" s="167">
        <f t="shared" si="28"/>
        <v>295</v>
      </c>
      <c r="K35" s="343">
        <f t="shared" si="29"/>
        <v>295</v>
      </c>
      <c r="L35" s="113"/>
      <c r="M35" s="170">
        <v>0</v>
      </c>
      <c r="N35" s="171">
        <v>0</v>
      </c>
      <c r="O35" s="9"/>
      <c r="P35" s="170"/>
      <c r="Q35" s="171"/>
    </row>
    <row r="36" spans="1:17" ht="31.5">
      <c r="A36" s="262">
        <f t="shared" si="30"/>
        <v>22</v>
      </c>
      <c r="B36" s="244" t="s">
        <v>133</v>
      </c>
      <c r="C36" s="245" t="s">
        <v>29</v>
      </c>
      <c r="D36" s="161">
        <v>1</v>
      </c>
      <c r="E36" s="161">
        <v>1</v>
      </c>
      <c r="F36" s="225">
        <v>290</v>
      </c>
      <c r="G36" s="166">
        <f t="shared" si="26"/>
        <v>290</v>
      </c>
      <c r="H36" s="226">
        <v>65</v>
      </c>
      <c r="I36" s="166">
        <f t="shared" si="27"/>
        <v>65</v>
      </c>
      <c r="J36" s="167">
        <f t="shared" si="28"/>
        <v>355</v>
      </c>
      <c r="K36" s="343">
        <f t="shared" si="29"/>
        <v>355</v>
      </c>
      <c r="L36" s="113"/>
      <c r="M36" s="170">
        <v>0</v>
      </c>
      <c r="N36" s="171">
        <v>0</v>
      </c>
      <c r="O36" s="9"/>
      <c r="P36" s="170"/>
      <c r="Q36" s="171"/>
    </row>
    <row r="37" spans="1:17" ht="31.5">
      <c r="A37" s="262">
        <f t="shared" si="30"/>
        <v>23</v>
      </c>
      <c r="B37" s="244" t="s">
        <v>134</v>
      </c>
      <c r="C37" s="245" t="s">
        <v>29</v>
      </c>
      <c r="D37" s="161">
        <v>1</v>
      </c>
      <c r="E37" s="161">
        <v>1</v>
      </c>
      <c r="F37" s="225">
        <v>25</v>
      </c>
      <c r="G37" s="166">
        <f aca="true" t="shared" si="31" ref="G37:G44">F37*E37</f>
        <v>25</v>
      </c>
      <c r="H37" s="226">
        <v>65</v>
      </c>
      <c r="I37" s="166">
        <f aca="true" t="shared" si="32" ref="I37:I44">H37*E37</f>
        <v>65</v>
      </c>
      <c r="J37" s="167">
        <f aca="true" t="shared" si="33" ref="J37:J44">G37+I37</f>
        <v>90</v>
      </c>
      <c r="K37" s="343">
        <f aca="true" t="shared" si="34" ref="K37:K44">J37/E37</f>
        <v>90</v>
      </c>
      <c r="L37" s="113"/>
      <c r="M37" s="170">
        <v>0</v>
      </c>
      <c r="N37" s="171">
        <v>0</v>
      </c>
      <c r="O37" s="9"/>
      <c r="P37" s="170"/>
      <c r="Q37" s="171"/>
    </row>
    <row r="38" spans="1:17" ht="31.5">
      <c r="A38" s="262">
        <f t="shared" si="30"/>
        <v>24</v>
      </c>
      <c r="B38" s="244" t="s">
        <v>135</v>
      </c>
      <c r="C38" s="245" t="s">
        <v>29</v>
      </c>
      <c r="D38" s="161">
        <v>1</v>
      </c>
      <c r="E38" s="161">
        <v>1</v>
      </c>
      <c r="F38" s="225">
        <v>13</v>
      </c>
      <c r="G38" s="166">
        <f t="shared" si="31"/>
        <v>13</v>
      </c>
      <c r="H38" s="226">
        <f aca="true" t="shared" si="35" ref="H38">N38/$J$4</f>
        <v>0</v>
      </c>
      <c r="I38" s="166">
        <f t="shared" si="32"/>
        <v>0</v>
      </c>
      <c r="J38" s="167">
        <f t="shared" si="33"/>
        <v>13</v>
      </c>
      <c r="K38" s="343">
        <f t="shared" si="34"/>
        <v>13</v>
      </c>
      <c r="L38" s="113"/>
      <c r="M38" s="170">
        <v>0</v>
      </c>
      <c r="N38" s="171">
        <v>0</v>
      </c>
      <c r="O38" s="9"/>
      <c r="P38" s="170"/>
      <c r="Q38" s="171"/>
    </row>
    <row r="39" spans="1:17" ht="31.5">
      <c r="A39" s="262">
        <f t="shared" si="30"/>
        <v>25</v>
      </c>
      <c r="B39" s="244" t="s">
        <v>136</v>
      </c>
      <c r="C39" s="245" t="s">
        <v>29</v>
      </c>
      <c r="D39" s="161">
        <v>1</v>
      </c>
      <c r="E39" s="161">
        <v>1</v>
      </c>
      <c r="F39" s="225">
        <v>780</v>
      </c>
      <c r="G39" s="166">
        <f t="shared" si="31"/>
        <v>780</v>
      </c>
      <c r="H39" s="226">
        <v>60</v>
      </c>
      <c r="I39" s="166">
        <f t="shared" si="32"/>
        <v>60</v>
      </c>
      <c r="J39" s="167">
        <f t="shared" si="33"/>
        <v>840</v>
      </c>
      <c r="K39" s="343">
        <f t="shared" si="34"/>
        <v>840</v>
      </c>
      <c r="L39" s="113"/>
      <c r="M39" s="170">
        <v>0</v>
      </c>
      <c r="N39" s="171">
        <v>0</v>
      </c>
      <c r="O39" s="9"/>
      <c r="P39" s="170"/>
      <c r="Q39" s="171"/>
    </row>
    <row r="40" spans="1:17" ht="31.5">
      <c r="A40" s="262">
        <f>A39+1</f>
        <v>26</v>
      </c>
      <c r="B40" s="244" t="s">
        <v>138</v>
      </c>
      <c r="C40" s="245" t="s">
        <v>29</v>
      </c>
      <c r="D40" s="161">
        <v>1</v>
      </c>
      <c r="E40" s="161">
        <v>1</v>
      </c>
      <c r="F40" s="225">
        <v>350</v>
      </c>
      <c r="G40" s="166">
        <f t="shared" si="31"/>
        <v>350</v>
      </c>
      <c r="H40" s="226">
        <v>60</v>
      </c>
      <c r="I40" s="166">
        <f t="shared" si="32"/>
        <v>60</v>
      </c>
      <c r="J40" s="167">
        <f t="shared" si="33"/>
        <v>410</v>
      </c>
      <c r="K40" s="343">
        <f t="shared" si="34"/>
        <v>410</v>
      </c>
      <c r="L40" s="113"/>
      <c r="M40" s="170">
        <v>0</v>
      </c>
      <c r="N40" s="171">
        <v>0</v>
      </c>
      <c r="O40" s="9"/>
      <c r="P40" s="170"/>
      <c r="Q40" s="171"/>
    </row>
    <row r="41" spans="1:17" ht="31.5">
      <c r="A41" s="262">
        <f t="shared" si="30"/>
        <v>27</v>
      </c>
      <c r="B41" s="244" t="s">
        <v>139</v>
      </c>
      <c r="C41" s="245" t="s">
        <v>29</v>
      </c>
      <c r="D41" s="161">
        <v>1</v>
      </c>
      <c r="E41" s="161">
        <v>1</v>
      </c>
      <c r="F41" s="225">
        <v>180</v>
      </c>
      <c r="G41" s="166">
        <f t="shared" si="31"/>
        <v>180</v>
      </c>
      <c r="H41" s="226">
        <v>60</v>
      </c>
      <c r="I41" s="166">
        <f t="shared" si="32"/>
        <v>60</v>
      </c>
      <c r="J41" s="167">
        <f t="shared" si="33"/>
        <v>240</v>
      </c>
      <c r="K41" s="343">
        <f t="shared" si="34"/>
        <v>240</v>
      </c>
      <c r="L41" s="113"/>
      <c r="M41" s="170">
        <v>0</v>
      </c>
      <c r="N41" s="171">
        <v>0</v>
      </c>
      <c r="O41" s="9"/>
      <c r="P41" s="170"/>
      <c r="Q41" s="171"/>
    </row>
    <row r="42" spans="1:17" ht="31.5">
      <c r="A42" s="262">
        <f t="shared" si="30"/>
        <v>28</v>
      </c>
      <c r="B42" s="244" t="s">
        <v>140</v>
      </c>
      <c r="C42" s="245" t="s">
        <v>29</v>
      </c>
      <c r="D42" s="161">
        <v>1</v>
      </c>
      <c r="E42" s="161">
        <v>1</v>
      </c>
      <c r="F42" s="225">
        <v>890</v>
      </c>
      <c r="G42" s="166">
        <f t="shared" si="31"/>
        <v>890</v>
      </c>
      <c r="H42" s="226">
        <v>60</v>
      </c>
      <c r="I42" s="166">
        <f t="shared" si="32"/>
        <v>60</v>
      </c>
      <c r="J42" s="167">
        <f t="shared" si="33"/>
        <v>950</v>
      </c>
      <c r="K42" s="343">
        <f t="shared" si="34"/>
        <v>950</v>
      </c>
      <c r="L42" s="113"/>
      <c r="M42" s="170">
        <v>0</v>
      </c>
      <c r="N42" s="171">
        <v>0</v>
      </c>
      <c r="O42" s="9"/>
      <c r="P42" s="170"/>
      <c r="Q42" s="171"/>
    </row>
    <row r="43" spans="1:17" ht="31.5">
      <c r="A43" s="262">
        <f t="shared" si="30"/>
        <v>29</v>
      </c>
      <c r="B43" s="244" t="s">
        <v>141</v>
      </c>
      <c r="C43" s="245" t="s">
        <v>29</v>
      </c>
      <c r="D43" s="161">
        <v>1</v>
      </c>
      <c r="E43" s="161">
        <v>1</v>
      </c>
      <c r="F43" s="225">
        <v>180</v>
      </c>
      <c r="G43" s="166">
        <f t="shared" si="31"/>
        <v>180</v>
      </c>
      <c r="H43" s="226">
        <v>60</v>
      </c>
      <c r="I43" s="166">
        <f t="shared" si="32"/>
        <v>60</v>
      </c>
      <c r="J43" s="167">
        <f t="shared" si="33"/>
        <v>240</v>
      </c>
      <c r="K43" s="343">
        <f t="shared" si="34"/>
        <v>240</v>
      </c>
      <c r="L43" s="113"/>
      <c r="M43" s="170">
        <v>0</v>
      </c>
      <c r="N43" s="171">
        <v>0</v>
      </c>
      <c r="O43" s="9"/>
      <c r="P43" s="170"/>
      <c r="Q43" s="171"/>
    </row>
    <row r="44" spans="1:17" ht="31.5">
      <c r="A44" s="262">
        <f t="shared" si="30"/>
        <v>30</v>
      </c>
      <c r="B44" s="244" t="s">
        <v>142</v>
      </c>
      <c r="C44" s="245" t="s">
        <v>29</v>
      </c>
      <c r="D44" s="161">
        <v>1</v>
      </c>
      <c r="E44" s="161">
        <v>1</v>
      </c>
      <c r="F44" s="225">
        <v>35</v>
      </c>
      <c r="G44" s="166">
        <f t="shared" si="31"/>
        <v>35</v>
      </c>
      <c r="H44" s="226">
        <v>60</v>
      </c>
      <c r="I44" s="166">
        <f t="shared" si="32"/>
        <v>60</v>
      </c>
      <c r="J44" s="167">
        <f t="shared" si="33"/>
        <v>95</v>
      </c>
      <c r="K44" s="343">
        <f t="shared" si="34"/>
        <v>95</v>
      </c>
      <c r="L44" s="113"/>
      <c r="M44" s="170">
        <v>0</v>
      </c>
      <c r="N44" s="171">
        <v>0</v>
      </c>
      <c r="O44" s="9"/>
      <c r="P44" s="170"/>
      <c r="Q44" s="171"/>
    </row>
    <row r="45" spans="1:17" ht="27">
      <c r="A45" s="262">
        <f t="shared" si="30"/>
        <v>31</v>
      </c>
      <c r="B45" s="239" t="s">
        <v>143</v>
      </c>
      <c r="C45" s="245" t="s">
        <v>29</v>
      </c>
      <c r="D45" s="161">
        <v>1</v>
      </c>
      <c r="E45" s="161">
        <v>1</v>
      </c>
      <c r="F45" s="225">
        <v>6500</v>
      </c>
      <c r="G45" s="166">
        <f aca="true" t="shared" si="36" ref="G45:G48">F45*E45</f>
        <v>6500</v>
      </c>
      <c r="H45" s="226">
        <v>500</v>
      </c>
      <c r="I45" s="166">
        <f aca="true" t="shared" si="37" ref="I45:I48">H45*E45</f>
        <v>500</v>
      </c>
      <c r="J45" s="167">
        <f aca="true" t="shared" si="38" ref="J45:J48">G45+I45</f>
        <v>7000</v>
      </c>
      <c r="K45" s="343">
        <f aca="true" t="shared" si="39" ref="K45:K48">J45/E45</f>
        <v>7000</v>
      </c>
      <c r="L45" s="113"/>
      <c r="M45" s="170">
        <v>0</v>
      </c>
      <c r="N45" s="171">
        <v>0</v>
      </c>
      <c r="O45" s="9"/>
      <c r="P45" s="170"/>
      <c r="Q45" s="171"/>
    </row>
    <row r="46" spans="1:17" ht="27">
      <c r="A46" s="262">
        <f t="shared" si="30"/>
        <v>32</v>
      </c>
      <c r="B46" s="239" t="s">
        <v>144</v>
      </c>
      <c r="C46" s="245" t="s">
        <v>29</v>
      </c>
      <c r="D46" s="161">
        <v>1</v>
      </c>
      <c r="E46" s="161">
        <v>1</v>
      </c>
      <c r="F46" s="225">
        <v>1600</v>
      </c>
      <c r="G46" s="166">
        <f t="shared" si="36"/>
        <v>1600</v>
      </c>
      <c r="H46" s="226">
        <v>500</v>
      </c>
      <c r="I46" s="166">
        <f t="shared" si="37"/>
        <v>500</v>
      </c>
      <c r="J46" s="167">
        <f t="shared" si="38"/>
        <v>2100</v>
      </c>
      <c r="K46" s="343">
        <f t="shared" si="39"/>
        <v>2100</v>
      </c>
      <c r="L46" s="113"/>
      <c r="M46" s="170">
        <v>0</v>
      </c>
      <c r="N46" s="171">
        <v>0</v>
      </c>
      <c r="O46" s="9"/>
      <c r="P46" s="170"/>
      <c r="Q46" s="171"/>
    </row>
    <row r="47" spans="1:17" ht="16.5">
      <c r="A47" s="262">
        <f t="shared" si="30"/>
        <v>33</v>
      </c>
      <c r="B47" s="244" t="s">
        <v>145</v>
      </c>
      <c r="C47" s="245" t="s">
        <v>29</v>
      </c>
      <c r="D47" s="161">
        <v>1</v>
      </c>
      <c r="E47" s="161">
        <v>3</v>
      </c>
      <c r="F47" s="225">
        <v>1440</v>
      </c>
      <c r="G47" s="166">
        <f t="shared" si="36"/>
        <v>4320</v>
      </c>
      <c r="H47" s="226">
        <f aca="true" t="shared" si="40" ref="H47:H49">N47/$J$4</f>
        <v>0</v>
      </c>
      <c r="I47" s="166">
        <f t="shared" si="37"/>
        <v>0</v>
      </c>
      <c r="J47" s="167">
        <f t="shared" si="38"/>
        <v>4320</v>
      </c>
      <c r="K47" s="343">
        <f t="shared" si="39"/>
        <v>1440</v>
      </c>
      <c r="L47" s="113"/>
      <c r="M47" s="170">
        <v>0</v>
      </c>
      <c r="N47" s="171">
        <v>0</v>
      </c>
      <c r="O47" s="9"/>
      <c r="P47" s="170"/>
      <c r="Q47" s="171"/>
    </row>
    <row r="48" spans="1:17" ht="15.75">
      <c r="A48" s="262">
        <f>A47+1</f>
        <v>34</v>
      </c>
      <c r="B48" s="244" t="s">
        <v>137</v>
      </c>
      <c r="C48" s="238" t="s">
        <v>15</v>
      </c>
      <c r="D48" s="161">
        <v>1</v>
      </c>
      <c r="E48" s="161">
        <v>2</v>
      </c>
      <c r="F48" s="225">
        <v>1540</v>
      </c>
      <c r="G48" s="166">
        <f t="shared" si="36"/>
        <v>3080</v>
      </c>
      <c r="H48" s="226">
        <f t="shared" si="40"/>
        <v>0</v>
      </c>
      <c r="I48" s="166">
        <f t="shared" si="37"/>
        <v>0</v>
      </c>
      <c r="J48" s="167">
        <f t="shared" si="38"/>
        <v>3080</v>
      </c>
      <c r="K48" s="343">
        <f t="shared" si="39"/>
        <v>1540</v>
      </c>
      <c r="L48" s="113"/>
      <c r="M48" s="170">
        <v>0</v>
      </c>
      <c r="N48" s="171">
        <v>0</v>
      </c>
      <c r="O48" s="9"/>
      <c r="P48" s="170"/>
      <c r="Q48" s="171"/>
    </row>
    <row r="49" spans="1:17" ht="16.5">
      <c r="A49" s="262">
        <f>A48+1</f>
        <v>35</v>
      </c>
      <c r="B49" s="244" t="s">
        <v>261</v>
      </c>
      <c r="C49" s="245" t="s">
        <v>29</v>
      </c>
      <c r="D49" s="161">
        <v>1</v>
      </c>
      <c r="E49" s="161">
        <v>1</v>
      </c>
      <c r="F49" s="225">
        <v>3000</v>
      </c>
      <c r="G49" s="166">
        <f t="shared" si="26"/>
        <v>3000</v>
      </c>
      <c r="H49" s="226">
        <f t="shared" si="40"/>
        <v>0</v>
      </c>
      <c r="I49" s="166">
        <f t="shared" si="27"/>
        <v>0</v>
      </c>
      <c r="J49" s="167">
        <f t="shared" si="28"/>
        <v>3000</v>
      </c>
      <c r="K49" s="343">
        <f t="shared" si="29"/>
        <v>3000</v>
      </c>
      <c r="L49" s="113"/>
      <c r="M49" s="170">
        <v>0</v>
      </c>
      <c r="N49" s="171">
        <v>0</v>
      </c>
      <c r="O49" s="9"/>
      <c r="P49" s="170"/>
      <c r="Q49" s="171"/>
    </row>
    <row r="50" spans="1:17" ht="16.5">
      <c r="A50" s="262"/>
      <c r="B50" s="246" t="s">
        <v>146</v>
      </c>
      <c r="C50" s="245"/>
      <c r="D50" s="161"/>
      <c r="E50" s="161"/>
      <c r="F50" s="225"/>
      <c r="G50" s="163"/>
      <c r="H50" s="161"/>
      <c r="I50" s="163"/>
      <c r="J50" s="165"/>
      <c r="K50" s="342"/>
      <c r="L50" s="113"/>
      <c r="M50" s="170"/>
      <c r="N50" s="171"/>
      <c r="O50" s="9"/>
      <c r="P50" s="170"/>
      <c r="Q50" s="171"/>
    </row>
    <row r="51" spans="1:17" ht="16.5">
      <c r="A51" s="262">
        <f>A49+1</f>
        <v>36</v>
      </c>
      <c r="B51" s="242" t="s">
        <v>147</v>
      </c>
      <c r="C51" s="245" t="s">
        <v>158</v>
      </c>
      <c r="D51" s="161">
        <v>1</v>
      </c>
      <c r="E51" s="161">
        <v>730</v>
      </c>
      <c r="F51" s="225">
        <v>9.62</v>
      </c>
      <c r="G51" s="166">
        <f aca="true" t="shared" si="41" ref="G51:G53">F51*E51</f>
        <v>7022.599999999999</v>
      </c>
      <c r="H51" s="226">
        <v>5.53</v>
      </c>
      <c r="I51" s="166">
        <f aca="true" t="shared" si="42" ref="I51:I53">H51*E51</f>
        <v>4036.9</v>
      </c>
      <c r="J51" s="167">
        <f aca="true" t="shared" si="43" ref="J51:J53">G51+I51</f>
        <v>11059.5</v>
      </c>
      <c r="K51" s="343">
        <f aca="true" t="shared" si="44" ref="K51:K53">J51/E51</f>
        <v>15.15</v>
      </c>
      <c r="L51" s="113"/>
      <c r="M51" s="170">
        <v>38</v>
      </c>
      <c r="N51" s="171">
        <v>14.56</v>
      </c>
      <c r="O51" s="9"/>
      <c r="P51" s="170"/>
      <c r="Q51" s="171"/>
    </row>
    <row r="52" spans="1:17" ht="16.5">
      <c r="A52" s="262">
        <f aca="true" t="shared" si="45" ref="A52:A53">A51+1</f>
        <v>37</v>
      </c>
      <c r="B52" s="242" t="s">
        <v>148</v>
      </c>
      <c r="C52" s="245" t="s">
        <v>158</v>
      </c>
      <c r="D52" s="161">
        <v>1</v>
      </c>
      <c r="E52" s="161">
        <v>700</v>
      </c>
      <c r="F52" s="225">
        <v>9.62</v>
      </c>
      <c r="G52" s="166">
        <f t="shared" si="41"/>
        <v>6733.999999999999</v>
      </c>
      <c r="H52" s="226">
        <v>5.53</v>
      </c>
      <c r="I52" s="166">
        <f t="shared" si="42"/>
        <v>3871</v>
      </c>
      <c r="J52" s="167">
        <f t="shared" si="43"/>
        <v>10605</v>
      </c>
      <c r="K52" s="343">
        <f t="shared" si="44"/>
        <v>15.15</v>
      </c>
      <c r="L52" s="113"/>
      <c r="M52" s="170">
        <v>45</v>
      </c>
      <c r="N52" s="171">
        <v>15.472</v>
      </c>
      <c r="O52" s="9"/>
      <c r="P52" s="170"/>
      <c r="Q52" s="171"/>
    </row>
    <row r="53" spans="1:17" ht="16.5">
      <c r="A53" s="262">
        <f t="shared" si="45"/>
        <v>38</v>
      </c>
      <c r="B53" s="242" t="s">
        <v>149</v>
      </c>
      <c r="C53" s="245" t="s">
        <v>158</v>
      </c>
      <c r="D53" s="161">
        <v>1</v>
      </c>
      <c r="E53" s="161">
        <v>300</v>
      </c>
      <c r="F53" s="225">
        <v>11.5</v>
      </c>
      <c r="G53" s="166">
        <f t="shared" si="41"/>
        <v>3450</v>
      </c>
      <c r="H53" s="226">
        <v>5.53</v>
      </c>
      <c r="I53" s="166">
        <f t="shared" si="42"/>
        <v>1659</v>
      </c>
      <c r="J53" s="167">
        <f t="shared" si="43"/>
        <v>5109</v>
      </c>
      <c r="K53" s="343">
        <f t="shared" si="44"/>
        <v>17.03</v>
      </c>
      <c r="L53" s="113"/>
      <c r="M53" s="170">
        <v>51</v>
      </c>
      <c r="N53" s="171">
        <v>16.5664</v>
      </c>
      <c r="O53" s="9"/>
      <c r="P53" s="170"/>
      <c r="Q53" s="171"/>
    </row>
    <row r="54" spans="1:17" ht="16.5">
      <c r="A54" s="262">
        <f>A53+1</f>
        <v>39</v>
      </c>
      <c r="B54" s="242" t="s">
        <v>150</v>
      </c>
      <c r="C54" s="245" t="s">
        <v>158</v>
      </c>
      <c r="D54" s="161">
        <v>1</v>
      </c>
      <c r="E54" s="161">
        <v>180</v>
      </c>
      <c r="F54" s="225">
        <v>14.81</v>
      </c>
      <c r="G54" s="166">
        <f aca="true" t="shared" si="46" ref="G54:G61">F54*E54</f>
        <v>2665.8</v>
      </c>
      <c r="H54" s="226">
        <v>5.53</v>
      </c>
      <c r="I54" s="166">
        <f aca="true" t="shared" si="47" ref="I54:I61">H54*E54</f>
        <v>995.4000000000001</v>
      </c>
      <c r="J54" s="167">
        <f aca="true" t="shared" si="48" ref="J54:J61">G54+I54</f>
        <v>3661.2000000000003</v>
      </c>
      <c r="K54" s="343">
        <f aca="true" t="shared" si="49" ref="K54:K61">J54/E54</f>
        <v>20.34</v>
      </c>
      <c r="L54" s="113"/>
      <c r="M54" s="170">
        <v>63</v>
      </c>
      <c r="N54" s="171">
        <v>17.87968</v>
      </c>
      <c r="O54" s="9"/>
      <c r="P54" s="170"/>
      <c r="Q54" s="171"/>
    </row>
    <row r="55" spans="1:17" ht="16.5">
      <c r="A55" s="262">
        <f aca="true" t="shared" si="50" ref="A55:A58">A54+1</f>
        <v>40</v>
      </c>
      <c r="B55" s="242" t="s">
        <v>151</v>
      </c>
      <c r="C55" s="245" t="s">
        <v>158</v>
      </c>
      <c r="D55" s="161">
        <v>1</v>
      </c>
      <c r="E55" s="161">
        <v>7</v>
      </c>
      <c r="F55" s="225">
        <v>1.8</v>
      </c>
      <c r="G55" s="166">
        <f t="shared" si="46"/>
        <v>12.6</v>
      </c>
      <c r="H55" s="226">
        <v>5.53</v>
      </c>
      <c r="I55" s="166">
        <f t="shared" si="47"/>
        <v>38.71</v>
      </c>
      <c r="J55" s="167">
        <f t="shared" si="48"/>
        <v>51.31</v>
      </c>
      <c r="K55" s="343">
        <f t="shared" si="49"/>
        <v>7.33</v>
      </c>
      <c r="L55" s="113"/>
      <c r="M55" s="170">
        <v>5</v>
      </c>
      <c r="N55" s="171">
        <v>0</v>
      </c>
      <c r="O55" s="9"/>
      <c r="P55" s="170"/>
      <c r="Q55" s="171"/>
    </row>
    <row r="56" spans="1:17" ht="16.5">
      <c r="A56" s="262">
        <f>A55+1</f>
        <v>41</v>
      </c>
      <c r="B56" s="242" t="s">
        <v>152</v>
      </c>
      <c r="C56" s="245" t="s">
        <v>158</v>
      </c>
      <c r="D56" s="161">
        <v>1</v>
      </c>
      <c r="E56" s="161">
        <v>2</v>
      </c>
      <c r="F56" s="225">
        <v>2.8</v>
      </c>
      <c r="G56" s="166">
        <f aca="true" t="shared" si="51" ref="G56:G58">F56*E56</f>
        <v>5.6</v>
      </c>
      <c r="H56" s="226">
        <v>5.53</v>
      </c>
      <c r="I56" s="166">
        <f aca="true" t="shared" si="52" ref="I56:I58">H56*E56</f>
        <v>11.06</v>
      </c>
      <c r="J56" s="167">
        <f aca="true" t="shared" si="53" ref="J56:J58">G56+I56</f>
        <v>16.66</v>
      </c>
      <c r="K56" s="343">
        <f aca="true" t="shared" si="54" ref="K56:K58">J56/E56</f>
        <v>8.33</v>
      </c>
      <c r="L56" s="113"/>
      <c r="M56" s="170">
        <v>7.45</v>
      </c>
      <c r="N56" s="171">
        <v>0</v>
      </c>
      <c r="O56" s="9"/>
      <c r="P56" s="170"/>
      <c r="Q56" s="171"/>
    </row>
    <row r="57" spans="1:17" ht="16.5">
      <c r="A57" s="262">
        <f t="shared" si="50"/>
        <v>42</v>
      </c>
      <c r="B57" s="242" t="s">
        <v>153</v>
      </c>
      <c r="C57" s="245" t="s">
        <v>158</v>
      </c>
      <c r="D57" s="161">
        <v>1</v>
      </c>
      <c r="E57" s="161">
        <v>215</v>
      </c>
      <c r="F57" s="225">
        <v>3.4</v>
      </c>
      <c r="G57" s="166">
        <f t="shared" si="51"/>
        <v>731</v>
      </c>
      <c r="H57" s="226">
        <v>5.53</v>
      </c>
      <c r="I57" s="166">
        <f t="shared" si="52"/>
        <v>1188.95</v>
      </c>
      <c r="J57" s="167">
        <f t="shared" si="53"/>
        <v>1919.95</v>
      </c>
      <c r="K57" s="343">
        <f t="shared" si="54"/>
        <v>8.93</v>
      </c>
      <c r="L57" s="113"/>
      <c r="M57" s="170">
        <v>9.14</v>
      </c>
      <c r="N57" s="171">
        <v>0</v>
      </c>
      <c r="O57" s="9"/>
      <c r="P57" s="170"/>
      <c r="Q57" s="171"/>
    </row>
    <row r="58" spans="1:17" ht="16.5">
      <c r="A58" s="262">
        <f t="shared" si="50"/>
        <v>43</v>
      </c>
      <c r="B58" s="242" t="s">
        <v>154</v>
      </c>
      <c r="C58" s="245" t="s">
        <v>158</v>
      </c>
      <c r="D58" s="161">
        <v>1</v>
      </c>
      <c r="E58" s="161">
        <v>35</v>
      </c>
      <c r="F58" s="225">
        <v>3.8</v>
      </c>
      <c r="G58" s="166">
        <f t="shared" si="51"/>
        <v>133</v>
      </c>
      <c r="H58" s="226">
        <v>5.53</v>
      </c>
      <c r="I58" s="166">
        <f t="shared" si="52"/>
        <v>193.55</v>
      </c>
      <c r="J58" s="167">
        <f t="shared" si="53"/>
        <v>326.55</v>
      </c>
      <c r="K58" s="343">
        <f t="shared" si="54"/>
        <v>9.33</v>
      </c>
      <c r="L58" s="113"/>
      <c r="M58" s="170">
        <v>11.2</v>
      </c>
      <c r="N58" s="171">
        <v>0</v>
      </c>
      <c r="O58" s="9"/>
      <c r="P58" s="170"/>
      <c r="Q58" s="171"/>
    </row>
    <row r="59" spans="1:17" ht="16.5">
      <c r="A59" s="262">
        <f>A58+1</f>
        <v>44</v>
      </c>
      <c r="B59" s="247" t="s">
        <v>155</v>
      </c>
      <c r="C59" s="245" t="s">
        <v>158</v>
      </c>
      <c r="D59" s="161">
        <v>1</v>
      </c>
      <c r="E59" s="161">
        <v>480</v>
      </c>
      <c r="F59" s="225">
        <v>1.5</v>
      </c>
      <c r="G59" s="166">
        <f t="shared" si="46"/>
        <v>720</v>
      </c>
      <c r="H59" s="226">
        <v>5.53</v>
      </c>
      <c r="I59" s="166">
        <f t="shared" si="47"/>
        <v>2654.4</v>
      </c>
      <c r="J59" s="167">
        <f t="shared" si="48"/>
        <v>3374.4</v>
      </c>
      <c r="K59" s="343">
        <f t="shared" si="49"/>
        <v>7.03</v>
      </c>
      <c r="L59" s="113"/>
      <c r="M59" s="170">
        <v>0</v>
      </c>
      <c r="N59" s="171">
        <v>0</v>
      </c>
      <c r="O59" s="9"/>
      <c r="P59" s="170"/>
      <c r="Q59" s="171"/>
    </row>
    <row r="60" spans="1:17" ht="16.5">
      <c r="A60" s="262">
        <f>A59+1</f>
        <v>45</v>
      </c>
      <c r="B60" s="242" t="s">
        <v>156</v>
      </c>
      <c r="C60" s="245" t="s">
        <v>158</v>
      </c>
      <c r="D60" s="161">
        <v>1</v>
      </c>
      <c r="E60" s="161">
        <v>1100</v>
      </c>
      <c r="F60" s="225">
        <v>10</v>
      </c>
      <c r="G60" s="166">
        <f aca="true" t="shared" si="55" ref="G60">F60*E60</f>
        <v>11000</v>
      </c>
      <c r="H60" s="226">
        <v>5.53</v>
      </c>
      <c r="I60" s="166">
        <f aca="true" t="shared" si="56" ref="I60">H60*E60</f>
        <v>6083</v>
      </c>
      <c r="J60" s="167">
        <f aca="true" t="shared" si="57" ref="J60">G60+I60</f>
        <v>17083</v>
      </c>
      <c r="K60" s="343">
        <f aca="true" t="shared" si="58" ref="K60">J60/E60</f>
        <v>15.53</v>
      </c>
      <c r="L60" s="113"/>
      <c r="M60" s="170">
        <v>0</v>
      </c>
      <c r="N60" s="171">
        <v>0</v>
      </c>
      <c r="O60" s="9"/>
      <c r="P60" s="170"/>
      <c r="Q60" s="171"/>
    </row>
    <row r="61" spans="1:17" ht="16.5">
      <c r="A61" s="262">
        <f>A60+1</f>
        <v>46</v>
      </c>
      <c r="B61" s="244" t="s">
        <v>261</v>
      </c>
      <c r="C61" s="245" t="s">
        <v>29</v>
      </c>
      <c r="D61" s="161">
        <v>1</v>
      </c>
      <c r="E61" s="161">
        <v>1</v>
      </c>
      <c r="F61" s="225">
        <v>3000</v>
      </c>
      <c r="G61" s="166">
        <f t="shared" si="46"/>
        <v>3000</v>
      </c>
      <c r="H61" s="226">
        <f aca="true" t="shared" si="59" ref="H61">N61/$J$4</f>
        <v>0</v>
      </c>
      <c r="I61" s="166">
        <f t="shared" si="47"/>
        <v>0</v>
      </c>
      <c r="J61" s="167">
        <f t="shared" si="48"/>
        <v>3000</v>
      </c>
      <c r="K61" s="343">
        <f t="shared" si="49"/>
        <v>3000</v>
      </c>
      <c r="L61" s="113"/>
      <c r="M61" s="170">
        <v>0</v>
      </c>
      <c r="N61" s="171">
        <v>0</v>
      </c>
      <c r="O61" s="9"/>
      <c r="P61" s="170"/>
      <c r="Q61" s="171"/>
    </row>
    <row r="62" spans="1:17" ht="16.5">
      <c r="A62" s="262"/>
      <c r="B62" s="246" t="s">
        <v>159</v>
      </c>
      <c r="C62" s="245"/>
      <c r="D62" s="161"/>
      <c r="E62" s="161"/>
      <c r="F62" s="225"/>
      <c r="G62" s="163"/>
      <c r="H62" s="161"/>
      <c r="I62" s="163"/>
      <c r="J62" s="165"/>
      <c r="K62" s="342"/>
      <c r="L62" s="113"/>
      <c r="M62" s="170"/>
      <c r="N62" s="171"/>
      <c r="O62" s="9"/>
      <c r="P62" s="170"/>
      <c r="Q62" s="171"/>
    </row>
    <row r="63" spans="1:17" ht="16.5">
      <c r="A63" s="262">
        <f>A61+1</f>
        <v>47</v>
      </c>
      <c r="B63" s="242" t="s">
        <v>160</v>
      </c>
      <c r="C63" s="245" t="s">
        <v>15</v>
      </c>
      <c r="D63" s="161">
        <v>1</v>
      </c>
      <c r="E63" s="161">
        <v>33</v>
      </c>
      <c r="F63" s="225">
        <v>29.4</v>
      </c>
      <c r="G63" s="166">
        <f aca="true" t="shared" si="60" ref="G63:G79">F63*E63</f>
        <v>970.1999999999999</v>
      </c>
      <c r="H63" s="226">
        <v>10</v>
      </c>
      <c r="I63" s="166">
        <f aca="true" t="shared" si="61" ref="I63:I79">H63*E63</f>
        <v>330</v>
      </c>
      <c r="J63" s="167">
        <f aca="true" t="shared" si="62" ref="J63:J79">G63+I63</f>
        <v>1300.1999999999998</v>
      </c>
      <c r="K63" s="343">
        <f aca="true" t="shared" si="63" ref="K63:K79">J63/E63</f>
        <v>39.39999999999999</v>
      </c>
      <c r="L63" s="113"/>
      <c r="M63" s="170">
        <v>0</v>
      </c>
      <c r="N63" s="171">
        <v>0</v>
      </c>
      <c r="O63" s="9"/>
      <c r="P63" s="170"/>
      <c r="Q63" s="171"/>
    </row>
    <row r="64" spans="1:17" ht="16.5">
      <c r="A64" s="262">
        <f aca="true" t="shared" si="64" ref="A64">A63+1</f>
        <v>48</v>
      </c>
      <c r="B64" s="242" t="s">
        <v>161</v>
      </c>
      <c r="C64" s="245" t="s">
        <v>15</v>
      </c>
      <c r="D64" s="161">
        <v>1</v>
      </c>
      <c r="E64" s="161">
        <v>4</v>
      </c>
      <c r="F64" s="225">
        <v>21.52</v>
      </c>
      <c r="G64" s="166">
        <f aca="true" t="shared" si="65" ref="G64:G73">F64*E64</f>
        <v>86.08</v>
      </c>
      <c r="H64" s="226">
        <v>10</v>
      </c>
      <c r="I64" s="166">
        <f aca="true" t="shared" si="66" ref="I64:I73">H64*E64</f>
        <v>40</v>
      </c>
      <c r="J64" s="167">
        <f aca="true" t="shared" si="67" ref="J64:J73">G64+I64</f>
        <v>126.08</v>
      </c>
      <c r="K64" s="343">
        <f aca="true" t="shared" si="68" ref="K64:K73">J64/E64</f>
        <v>31.52</v>
      </c>
      <c r="L64" s="113"/>
      <c r="M64" s="170">
        <v>0</v>
      </c>
      <c r="N64" s="171">
        <v>0</v>
      </c>
      <c r="O64" s="9"/>
      <c r="P64" s="170"/>
      <c r="Q64" s="171"/>
    </row>
    <row r="65" spans="1:17" ht="16.5">
      <c r="A65" s="262">
        <f aca="true" t="shared" si="69" ref="A65:A67">A64+1</f>
        <v>49</v>
      </c>
      <c r="B65" s="242" t="s">
        <v>162</v>
      </c>
      <c r="C65" s="245" t="s">
        <v>15</v>
      </c>
      <c r="D65" s="161">
        <v>1</v>
      </c>
      <c r="E65" s="161">
        <v>2</v>
      </c>
      <c r="F65" s="225">
        <v>26.44</v>
      </c>
      <c r="G65" s="166">
        <f t="shared" si="65"/>
        <v>52.88</v>
      </c>
      <c r="H65" s="226">
        <v>10</v>
      </c>
      <c r="I65" s="166">
        <f t="shared" si="66"/>
        <v>20</v>
      </c>
      <c r="J65" s="167">
        <f t="shared" si="67"/>
        <v>72.88</v>
      </c>
      <c r="K65" s="343">
        <f t="shared" si="68"/>
        <v>36.44</v>
      </c>
      <c r="L65" s="113"/>
      <c r="M65" s="170">
        <v>0</v>
      </c>
      <c r="N65" s="171">
        <v>0</v>
      </c>
      <c r="O65" s="9"/>
      <c r="P65" s="170"/>
      <c r="Q65" s="171"/>
    </row>
    <row r="66" spans="1:17" ht="16.5">
      <c r="A66" s="262">
        <f t="shared" si="69"/>
        <v>50</v>
      </c>
      <c r="B66" s="242" t="s">
        <v>163</v>
      </c>
      <c r="C66" s="245" t="s">
        <v>15</v>
      </c>
      <c r="D66" s="161">
        <v>1</v>
      </c>
      <c r="E66" s="161">
        <v>3</v>
      </c>
      <c r="F66" s="225">
        <v>13.33</v>
      </c>
      <c r="G66" s="166">
        <f t="shared" si="65"/>
        <v>39.99</v>
      </c>
      <c r="H66" s="226">
        <v>7</v>
      </c>
      <c r="I66" s="166">
        <f t="shared" si="66"/>
        <v>21</v>
      </c>
      <c r="J66" s="167">
        <f t="shared" si="67"/>
        <v>60.99</v>
      </c>
      <c r="K66" s="343">
        <f t="shared" si="68"/>
        <v>20.330000000000002</v>
      </c>
      <c r="L66" s="113"/>
      <c r="M66" s="170">
        <v>0</v>
      </c>
      <c r="N66" s="171">
        <v>0</v>
      </c>
      <c r="O66" s="9"/>
      <c r="P66" s="170"/>
      <c r="Q66" s="171"/>
    </row>
    <row r="67" spans="1:17" ht="16.5">
      <c r="A67" s="262">
        <f t="shared" si="69"/>
        <v>51</v>
      </c>
      <c r="B67" s="242" t="s">
        <v>164</v>
      </c>
      <c r="C67" s="245" t="s">
        <v>15</v>
      </c>
      <c r="D67" s="161">
        <v>1</v>
      </c>
      <c r="E67" s="161">
        <v>30</v>
      </c>
      <c r="F67" s="225">
        <v>29.62</v>
      </c>
      <c r="G67" s="166">
        <f t="shared" si="65"/>
        <v>888.6</v>
      </c>
      <c r="H67" s="226">
        <v>7</v>
      </c>
      <c r="I67" s="166">
        <f t="shared" si="66"/>
        <v>210</v>
      </c>
      <c r="J67" s="167">
        <f t="shared" si="67"/>
        <v>1098.6</v>
      </c>
      <c r="K67" s="343">
        <f t="shared" si="68"/>
        <v>36.62</v>
      </c>
      <c r="L67" s="113"/>
      <c r="M67" s="170">
        <v>0</v>
      </c>
      <c r="N67" s="171">
        <v>0</v>
      </c>
      <c r="O67" s="9"/>
      <c r="P67" s="170"/>
      <c r="Q67" s="171"/>
    </row>
    <row r="68" spans="1:17" ht="16.5">
      <c r="A68" s="262">
        <f>A67+1</f>
        <v>52</v>
      </c>
      <c r="B68" s="242" t="s">
        <v>165</v>
      </c>
      <c r="C68" s="245" t="s">
        <v>15</v>
      </c>
      <c r="D68" s="161">
        <v>1</v>
      </c>
      <c r="E68" s="161">
        <v>1</v>
      </c>
      <c r="F68" s="225">
        <v>31.5</v>
      </c>
      <c r="G68" s="166">
        <f t="shared" si="65"/>
        <v>31.5</v>
      </c>
      <c r="H68" s="226">
        <v>7</v>
      </c>
      <c r="I68" s="166">
        <f t="shared" si="66"/>
        <v>7</v>
      </c>
      <c r="J68" s="167">
        <f t="shared" si="67"/>
        <v>38.5</v>
      </c>
      <c r="K68" s="343">
        <f t="shared" si="68"/>
        <v>38.5</v>
      </c>
      <c r="L68" s="113"/>
      <c r="M68" s="170">
        <v>0</v>
      </c>
      <c r="N68" s="171">
        <v>0</v>
      </c>
      <c r="O68" s="9"/>
      <c r="P68" s="170"/>
      <c r="Q68" s="171"/>
    </row>
    <row r="69" spans="1:17" ht="16.5">
      <c r="A69" s="262">
        <f aca="true" t="shared" si="70" ref="A69:A72">A68+1</f>
        <v>53</v>
      </c>
      <c r="B69" s="242" t="s">
        <v>166</v>
      </c>
      <c r="C69" s="245" t="s">
        <v>15</v>
      </c>
      <c r="D69" s="161">
        <v>1</v>
      </c>
      <c r="E69" s="161">
        <v>1</v>
      </c>
      <c r="F69" s="225">
        <v>45.8</v>
      </c>
      <c r="G69" s="166">
        <f t="shared" si="65"/>
        <v>45.8</v>
      </c>
      <c r="H69" s="226">
        <v>7</v>
      </c>
      <c r="I69" s="166">
        <f t="shared" si="66"/>
        <v>7</v>
      </c>
      <c r="J69" s="167">
        <f t="shared" si="67"/>
        <v>52.8</v>
      </c>
      <c r="K69" s="343">
        <f t="shared" si="68"/>
        <v>52.8</v>
      </c>
      <c r="L69" s="113"/>
      <c r="M69" s="170">
        <v>0</v>
      </c>
      <c r="N69" s="171">
        <v>0</v>
      </c>
      <c r="O69" s="9"/>
      <c r="P69" s="170"/>
      <c r="Q69" s="171"/>
    </row>
    <row r="70" spans="1:17" ht="16.5">
      <c r="A70" s="262">
        <f>A69+1</f>
        <v>54</v>
      </c>
      <c r="B70" s="242" t="s">
        <v>167</v>
      </c>
      <c r="C70" s="245" t="s">
        <v>15</v>
      </c>
      <c r="D70" s="161">
        <v>1</v>
      </c>
      <c r="E70" s="161">
        <v>14</v>
      </c>
      <c r="F70" s="225">
        <v>4.81</v>
      </c>
      <c r="G70" s="166">
        <f t="shared" si="65"/>
        <v>67.33999999999999</v>
      </c>
      <c r="H70" s="226">
        <v>3</v>
      </c>
      <c r="I70" s="166">
        <f t="shared" si="66"/>
        <v>42</v>
      </c>
      <c r="J70" s="167">
        <f t="shared" si="67"/>
        <v>109.33999999999999</v>
      </c>
      <c r="K70" s="343">
        <f t="shared" si="68"/>
        <v>7.81</v>
      </c>
      <c r="L70" s="113"/>
      <c r="M70" s="170">
        <v>0</v>
      </c>
      <c r="N70" s="171">
        <v>0</v>
      </c>
      <c r="O70" s="9"/>
      <c r="P70" s="170"/>
      <c r="Q70" s="171"/>
    </row>
    <row r="71" spans="1:17" ht="16.5">
      <c r="A71" s="262">
        <f t="shared" si="70"/>
        <v>55</v>
      </c>
      <c r="B71" s="242" t="s">
        <v>168</v>
      </c>
      <c r="C71" s="245" t="s">
        <v>15</v>
      </c>
      <c r="D71" s="161">
        <v>1</v>
      </c>
      <c r="E71" s="161">
        <v>5</v>
      </c>
      <c r="F71" s="225">
        <v>16.66</v>
      </c>
      <c r="G71" s="166">
        <f t="shared" si="65"/>
        <v>83.3</v>
      </c>
      <c r="H71" s="226">
        <v>7</v>
      </c>
      <c r="I71" s="166">
        <f t="shared" si="66"/>
        <v>35</v>
      </c>
      <c r="J71" s="167">
        <f t="shared" si="67"/>
        <v>118.3</v>
      </c>
      <c r="K71" s="343">
        <f t="shared" si="68"/>
        <v>23.66</v>
      </c>
      <c r="L71" s="113"/>
      <c r="M71" s="170">
        <v>0</v>
      </c>
      <c r="N71" s="171">
        <v>0</v>
      </c>
      <c r="O71" s="9"/>
      <c r="P71" s="170"/>
      <c r="Q71" s="171"/>
    </row>
    <row r="72" spans="1:17" ht="16.5">
      <c r="A72" s="262">
        <f t="shared" si="70"/>
        <v>56</v>
      </c>
      <c r="B72" s="242" t="s">
        <v>169</v>
      </c>
      <c r="C72" s="245" t="s">
        <v>15</v>
      </c>
      <c r="D72" s="161">
        <v>1</v>
      </c>
      <c r="E72" s="161">
        <v>8</v>
      </c>
      <c r="F72" s="225">
        <v>12.3</v>
      </c>
      <c r="G72" s="166">
        <f t="shared" si="65"/>
        <v>98.4</v>
      </c>
      <c r="H72" s="226">
        <v>7</v>
      </c>
      <c r="I72" s="166">
        <f t="shared" si="66"/>
        <v>56</v>
      </c>
      <c r="J72" s="167">
        <f t="shared" si="67"/>
        <v>154.4</v>
      </c>
      <c r="K72" s="343">
        <f t="shared" si="68"/>
        <v>19.3</v>
      </c>
      <c r="L72" s="113"/>
      <c r="M72" s="170">
        <v>0</v>
      </c>
      <c r="N72" s="171">
        <v>0</v>
      </c>
      <c r="O72" s="9"/>
      <c r="P72" s="170"/>
      <c r="Q72" s="171"/>
    </row>
    <row r="73" spans="1:17" ht="16.5">
      <c r="A73" s="262">
        <f>A72+1</f>
        <v>57</v>
      </c>
      <c r="B73" s="242" t="s">
        <v>170</v>
      </c>
      <c r="C73" s="245" t="s">
        <v>15</v>
      </c>
      <c r="D73" s="161">
        <v>1</v>
      </c>
      <c r="E73" s="161">
        <v>2</v>
      </c>
      <c r="F73" s="225">
        <v>31.48</v>
      </c>
      <c r="G73" s="166">
        <f t="shared" si="65"/>
        <v>62.96</v>
      </c>
      <c r="H73" s="226">
        <v>15</v>
      </c>
      <c r="I73" s="166">
        <f t="shared" si="66"/>
        <v>30</v>
      </c>
      <c r="J73" s="167">
        <f t="shared" si="67"/>
        <v>92.96000000000001</v>
      </c>
      <c r="K73" s="343">
        <f t="shared" si="68"/>
        <v>46.480000000000004</v>
      </c>
      <c r="L73" s="113"/>
      <c r="M73" s="170">
        <v>0</v>
      </c>
      <c r="N73" s="171">
        <v>0</v>
      </c>
      <c r="O73" s="9"/>
      <c r="P73" s="170"/>
      <c r="Q73" s="171"/>
    </row>
    <row r="74" spans="1:17" ht="16.5">
      <c r="A74" s="262">
        <f>A73+1</f>
        <v>58</v>
      </c>
      <c r="B74" s="242" t="s">
        <v>171</v>
      </c>
      <c r="C74" s="245" t="s">
        <v>15</v>
      </c>
      <c r="D74" s="161">
        <v>1</v>
      </c>
      <c r="E74" s="161">
        <v>81</v>
      </c>
      <c r="F74" s="225">
        <v>62.8</v>
      </c>
      <c r="G74" s="166">
        <f t="shared" si="60"/>
        <v>5086.8</v>
      </c>
      <c r="H74" s="226">
        <v>15</v>
      </c>
      <c r="I74" s="166">
        <f t="shared" si="61"/>
        <v>1215</v>
      </c>
      <c r="J74" s="167">
        <f t="shared" si="62"/>
        <v>6301.8</v>
      </c>
      <c r="K74" s="343">
        <f t="shared" si="63"/>
        <v>77.8</v>
      </c>
      <c r="L74" s="113"/>
      <c r="M74" s="170">
        <v>0</v>
      </c>
      <c r="N74" s="171">
        <v>0</v>
      </c>
      <c r="O74" s="9"/>
      <c r="P74" s="170"/>
      <c r="Q74" s="171"/>
    </row>
    <row r="75" spans="1:17" ht="16.5">
      <c r="A75" s="262">
        <f aca="true" t="shared" si="71" ref="A75:A77">A74+1</f>
        <v>59</v>
      </c>
      <c r="B75" s="242" t="s">
        <v>172</v>
      </c>
      <c r="C75" s="245" t="s">
        <v>15</v>
      </c>
      <c r="D75" s="161">
        <v>1</v>
      </c>
      <c r="E75" s="161">
        <v>11</v>
      </c>
      <c r="F75" s="225">
        <v>67.9</v>
      </c>
      <c r="G75" s="166">
        <f t="shared" si="60"/>
        <v>746.9000000000001</v>
      </c>
      <c r="H75" s="226">
        <v>15</v>
      </c>
      <c r="I75" s="166">
        <f t="shared" si="61"/>
        <v>165</v>
      </c>
      <c r="J75" s="167">
        <f t="shared" si="62"/>
        <v>911.9000000000001</v>
      </c>
      <c r="K75" s="343">
        <f t="shared" si="63"/>
        <v>82.9</v>
      </c>
      <c r="L75" s="113"/>
      <c r="M75" s="170">
        <v>0</v>
      </c>
      <c r="N75" s="171">
        <v>0</v>
      </c>
      <c r="O75" s="9"/>
      <c r="P75" s="170"/>
      <c r="Q75" s="171"/>
    </row>
    <row r="76" spans="1:17" ht="16.5">
      <c r="A76" s="262">
        <f t="shared" si="71"/>
        <v>60</v>
      </c>
      <c r="B76" s="242" t="s">
        <v>173</v>
      </c>
      <c r="C76" s="245" t="s">
        <v>15</v>
      </c>
      <c r="D76" s="161">
        <v>1</v>
      </c>
      <c r="E76" s="161">
        <v>3</v>
      </c>
      <c r="F76" s="225">
        <v>49.8</v>
      </c>
      <c r="G76" s="166">
        <f t="shared" si="60"/>
        <v>149.39999999999998</v>
      </c>
      <c r="H76" s="226">
        <v>15</v>
      </c>
      <c r="I76" s="166">
        <f t="shared" si="61"/>
        <v>45</v>
      </c>
      <c r="J76" s="167">
        <f t="shared" si="62"/>
        <v>194.39999999999998</v>
      </c>
      <c r="K76" s="343">
        <f t="shared" si="63"/>
        <v>64.8</v>
      </c>
      <c r="L76" s="113"/>
      <c r="M76" s="170">
        <v>0</v>
      </c>
      <c r="N76" s="171">
        <v>0</v>
      </c>
      <c r="O76" s="9"/>
      <c r="P76" s="170"/>
      <c r="Q76" s="171"/>
    </row>
    <row r="77" spans="1:17" ht="16.5">
      <c r="A77" s="262">
        <f t="shared" si="71"/>
        <v>61</v>
      </c>
      <c r="B77" s="242" t="s">
        <v>174</v>
      </c>
      <c r="C77" s="245" t="s">
        <v>15</v>
      </c>
      <c r="D77" s="161">
        <v>1</v>
      </c>
      <c r="E77" s="161">
        <v>6</v>
      </c>
      <c r="F77" s="225">
        <v>61.2</v>
      </c>
      <c r="G77" s="166">
        <f t="shared" si="60"/>
        <v>367.20000000000005</v>
      </c>
      <c r="H77" s="226">
        <v>15</v>
      </c>
      <c r="I77" s="166">
        <f t="shared" si="61"/>
        <v>90</v>
      </c>
      <c r="J77" s="167">
        <f t="shared" si="62"/>
        <v>457.20000000000005</v>
      </c>
      <c r="K77" s="343">
        <f t="shared" si="63"/>
        <v>76.2</v>
      </c>
      <c r="L77" s="113"/>
      <c r="M77" s="170">
        <v>0</v>
      </c>
      <c r="N77" s="171">
        <v>0</v>
      </c>
      <c r="O77" s="9"/>
      <c r="P77" s="170"/>
      <c r="Q77" s="171"/>
    </row>
    <row r="78" spans="1:17" ht="16.5">
      <c r="A78" s="262">
        <f>A77+1</f>
        <v>62</v>
      </c>
      <c r="B78" s="242" t="s">
        <v>175</v>
      </c>
      <c r="C78" s="245" t="s">
        <v>15</v>
      </c>
      <c r="D78" s="161">
        <v>1</v>
      </c>
      <c r="E78" s="161">
        <v>2</v>
      </c>
      <c r="F78" s="225">
        <v>52.3</v>
      </c>
      <c r="G78" s="166">
        <f t="shared" si="60"/>
        <v>104.6</v>
      </c>
      <c r="H78" s="226">
        <v>15</v>
      </c>
      <c r="I78" s="166">
        <f t="shared" si="61"/>
        <v>30</v>
      </c>
      <c r="J78" s="167">
        <f t="shared" si="62"/>
        <v>134.6</v>
      </c>
      <c r="K78" s="343">
        <f t="shared" si="63"/>
        <v>67.3</v>
      </c>
      <c r="L78" s="113"/>
      <c r="M78" s="170">
        <v>0</v>
      </c>
      <c r="N78" s="171">
        <v>0</v>
      </c>
      <c r="O78" s="9"/>
      <c r="P78" s="170"/>
      <c r="Q78" s="171"/>
    </row>
    <row r="79" spans="1:17" ht="16.5">
      <c r="A79" s="262">
        <f aca="true" t="shared" si="72" ref="A79">A78+1</f>
        <v>63</v>
      </c>
      <c r="B79" s="242" t="s">
        <v>176</v>
      </c>
      <c r="C79" s="245" t="s">
        <v>15</v>
      </c>
      <c r="D79" s="161">
        <v>1</v>
      </c>
      <c r="E79" s="161">
        <v>1</v>
      </c>
      <c r="F79" s="225">
        <v>68.3</v>
      </c>
      <c r="G79" s="166">
        <f t="shared" si="60"/>
        <v>68.3</v>
      </c>
      <c r="H79" s="226">
        <v>15</v>
      </c>
      <c r="I79" s="166">
        <f t="shared" si="61"/>
        <v>15</v>
      </c>
      <c r="J79" s="167">
        <f t="shared" si="62"/>
        <v>83.3</v>
      </c>
      <c r="K79" s="343">
        <f t="shared" si="63"/>
        <v>83.3</v>
      </c>
      <c r="L79" s="113"/>
      <c r="M79" s="170">
        <v>0</v>
      </c>
      <c r="N79" s="171">
        <v>0</v>
      </c>
      <c r="O79" s="9"/>
      <c r="P79" s="170"/>
      <c r="Q79" s="171"/>
    </row>
    <row r="80" spans="1:17" ht="16.5">
      <c r="A80" s="262"/>
      <c r="B80" s="246" t="s">
        <v>177</v>
      </c>
      <c r="C80" s="245"/>
      <c r="D80" s="161"/>
      <c r="E80" s="161"/>
      <c r="F80" s="225"/>
      <c r="G80" s="163"/>
      <c r="H80" s="161"/>
      <c r="I80" s="163"/>
      <c r="J80" s="165"/>
      <c r="K80" s="342"/>
      <c r="L80" s="113"/>
      <c r="M80" s="170"/>
      <c r="N80" s="171"/>
      <c r="O80" s="9"/>
      <c r="P80" s="170"/>
      <c r="Q80" s="171"/>
    </row>
    <row r="81" spans="1:17" ht="16.5">
      <c r="A81" s="262">
        <f>A79+1</f>
        <v>64</v>
      </c>
      <c r="B81" s="248" t="s">
        <v>178</v>
      </c>
      <c r="C81" s="245" t="s">
        <v>15</v>
      </c>
      <c r="D81" s="161">
        <v>1</v>
      </c>
      <c r="E81" s="161">
        <v>1</v>
      </c>
      <c r="F81" s="225">
        <v>20.37</v>
      </c>
      <c r="G81" s="166">
        <f aca="true" t="shared" si="73" ref="G81:G89">F81*E81</f>
        <v>20.37</v>
      </c>
      <c r="H81" s="226">
        <v>7</v>
      </c>
      <c r="I81" s="166">
        <f aca="true" t="shared" si="74" ref="I81:I89">H81*E81</f>
        <v>7</v>
      </c>
      <c r="J81" s="167">
        <f aca="true" t="shared" si="75" ref="J81:J89">G81+I81</f>
        <v>27.37</v>
      </c>
      <c r="K81" s="343">
        <f aca="true" t="shared" si="76" ref="K81:K89">J81/E81</f>
        <v>27.37</v>
      </c>
      <c r="L81" s="113"/>
      <c r="M81" s="170">
        <v>0</v>
      </c>
      <c r="N81" s="171">
        <v>0</v>
      </c>
      <c r="O81" s="9"/>
      <c r="P81" s="170"/>
      <c r="Q81" s="171"/>
    </row>
    <row r="82" spans="1:17" ht="16.5">
      <c r="A82" s="262">
        <f aca="true" t="shared" si="77" ref="A82:A85">A81+1</f>
        <v>65</v>
      </c>
      <c r="B82" s="248" t="s">
        <v>179</v>
      </c>
      <c r="C82" s="245" t="s">
        <v>15</v>
      </c>
      <c r="D82" s="161">
        <v>1</v>
      </c>
      <c r="E82" s="161">
        <v>1</v>
      </c>
      <c r="F82" s="225">
        <v>80</v>
      </c>
      <c r="G82" s="166">
        <f t="shared" si="73"/>
        <v>80</v>
      </c>
      <c r="H82" s="226">
        <v>7</v>
      </c>
      <c r="I82" s="166">
        <f t="shared" si="74"/>
        <v>7</v>
      </c>
      <c r="J82" s="167">
        <f t="shared" si="75"/>
        <v>87</v>
      </c>
      <c r="K82" s="343">
        <f t="shared" si="76"/>
        <v>87</v>
      </c>
      <c r="L82" s="113"/>
      <c r="M82" s="170">
        <v>0</v>
      </c>
      <c r="N82" s="171">
        <v>0</v>
      </c>
      <c r="O82" s="9"/>
      <c r="P82" s="170"/>
      <c r="Q82" s="171"/>
    </row>
    <row r="83" spans="1:17" ht="16.5">
      <c r="A83" s="262">
        <f t="shared" si="77"/>
        <v>66</v>
      </c>
      <c r="B83" s="248" t="s">
        <v>180</v>
      </c>
      <c r="C83" s="245" t="s">
        <v>15</v>
      </c>
      <c r="D83" s="161">
        <v>1</v>
      </c>
      <c r="E83" s="161">
        <v>1</v>
      </c>
      <c r="F83" s="225">
        <v>76.7</v>
      </c>
      <c r="G83" s="166">
        <f t="shared" si="73"/>
        <v>76.7</v>
      </c>
      <c r="H83" s="226">
        <v>7</v>
      </c>
      <c r="I83" s="166">
        <f t="shared" si="74"/>
        <v>7</v>
      </c>
      <c r="J83" s="167">
        <f t="shared" si="75"/>
        <v>83.7</v>
      </c>
      <c r="K83" s="343">
        <f t="shared" si="76"/>
        <v>83.7</v>
      </c>
      <c r="L83" s="113"/>
      <c r="M83" s="170">
        <v>0</v>
      </c>
      <c r="N83" s="171">
        <v>0</v>
      </c>
      <c r="O83" s="9"/>
      <c r="P83" s="170"/>
      <c r="Q83" s="171"/>
    </row>
    <row r="84" spans="1:17" ht="16.5">
      <c r="A84" s="262">
        <f t="shared" si="77"/>
        <v>67</v>
      </c>
      <c r="B84" s="248" t="s">
        <v>181</v>
      </c>
      <c r="C84" s="245" t="s">
        <v>15</v>
      </c>
      <c r="D84" s="161">
        <v>1</v>
      </c>
      <c r="E84" s="161">
        <v>1</v>
      </c>
      <c r="F84" s="225">
        <v>56.5</v>
      </c>
      <c r="G84" s="166">
        <f t="shared" si="73"/>
        <v>56.5</v>
      </c>
      <c r="H84" s="226">
        <v>7</v>
      </c>
      <c r="I84" s="166">
        <f t="shared" si="74"/>
        <v>7</v>
      </c>
      <c r="J84" s="167">
        <f t="shared" si="75"/>
        <v>63.5</v>
      </c>
      <c r="K84" s="343">
        <f t="shared" si="76"/>
        <v>63.5</v>
      </c>
      <c r="L84" s="113"/>
      <c r="M84" s="170">
        <v>0</v>
      </c>
      <c r="N84" s="171">
        <v>0</v>
      </c>
      <c r="O84" s="9"/>
      <c r="P84" s="170"/>
      <c r="Q84" s="171"/>
    </row>
    <row r="85" spans="1:17" ht="16.5">
      <c r="A85" s="262">
        <f t="shared" si="77"/>
        <v>68</v>
      </c>
      <c r="B85" s="248" t="s">
        <v>182</v>
      </c>
      <c r="C85" s="245" t="s">
        <v>15</v>
      </c>
      <c r="D85" s="161">
        <v>1</v>
      </c>
      <c r="E85" s="161">
        <v>2</v>
      </c>
      <c r="F85" s="225">
        <v>18</v>
      </c>
      <c r="G85" s="166">
        <f t="shared" si="73"/>
        <v>36</v>
      </c>
      <c r="H85" s="226">
        <v>7</v>
      </c>
      <c r="I85" s="166">
        <f t="shared" si="74"/>
        <v>14</v>
      </c>
      <c r="J85" s="167">
        <f t="shared" si="75"/>
        <v>50</v>
      </c>
      <c r="K85" s="343">
        <f t="shared" si="76"/>
        <v>25</v>
      </c>
      <c r="L85" s="113"/>
      <c r="M85" s="170">
        <v>0</v>
      </c>
      <c r="N85" s="171">
        <v>0</v>
      </c>
      <c r="O85" s="9"/>
      <c r="P85" s="170"/>
      <c r="Q85" s="171"/>
    </row>
    <row r="86" spans="1:17" ht="16.5">
      <c r="A86" s="262">
        <f>A85+1</f>
        <v>69</v>
      </c>
      <c r="B86" s="248" t="s">
        <v>183</v>
      </c>
      <c r="C86" s="245" t="s">
        <v>15</v>
      </c>
      <c r="D86" s="161">
        <v>1</v>
      </c>
      <c r="E86" s="161">
        <v>1</v>
      </c>
      <c r="F86" s="225">
        <v>15.6</v>
      </c>
      <c r="G86" s="166">
        <f t="shared" si="73"/>
        <v>15.6</v>
      </c>
      <c r="H86" s="226">
        <v>7</v>
      </c>
      <c r="I86" s="166">
        <f t="shared" si="74"/>
        <v>7</v>
      </c>
      <c r="J86" s="167">
        <f t="shared" si="75"/>
        <v>22.6</v>
      </c>
      <c r="K86" s="343">
        <f t="shared" si="76"/>
        <v>22.6</v>
      </c>
      <c r="L86" s="113"/>
      <c r="M86" s="170">
        <v>0</v>
      </c>
      <c r="N86" s="171">
        <v>0</v>
      </c>
      <c r="O86" s="9"/>
      <c r="P86" s="170"/>
      <c r="Q86" s="171"/>
    </row>
    <row r="87" spans="1:17" ht="16.5">
      <c r="A87" s="262">
        <f aca="true" t="shared" si="78" ref="A87:A89">A86+1</f>
        <v>70</v>
      </c>
      <c r="B87" s="248" t="s">
        <v>184</v>
      </c>
      <c r="C87" s="245" t="s">
        <v>15</v>
      </c>
      <c r="D87" s="161">
        <v>1</v>
      </c>
      <c r="E87" s="161">
        <v>1</v>
      </c>
      <c r="F87" s="225">
        <v>12.2</v>
      </c>
      <c r="G87" s="166">
        <f t="shared" si="73"/>
        <v>12.2</v>
      </c>
      <c r="H87" s="226">
        <v>7</v>
      </c>
      <c r="I87" s="166">
        <f t="shared" si="74"/>
        <v>7</v>
      </c>
      <c r="J87" s="167">
        <f t="shared" si="75"/>
        <v>19.2</v>
      </c>
      <c r="K87" s="343">
        <f t="shared" si="76"/>
        <v>19.2</v>
      </c>
      <c r="L87" s="113"/>
      <c r="M87" s="170">
        <v>0</v>
      </c>
      <c r="N87" s="171">
        <v>0</v>
      </c>
      <c r="O87" s="9"/>
      <c r="P87" s="170"/>
      <c r="Q87" s="171"/>
    </row>
    <row r="88" spans="1:17" ht="16.5">
      <c r="A88" s="262">
        <f>A87+1</f>
        <v>71</v>
      </c>
      <c r="B88" s="248" t="s">
        <v>185</v>
      </c>
      <c r="C88" s="245" t="s">
        <v>15</v>
      </c>
      <c r="D88" s="161">
        <v>1</v>
      </c>
      <c r="E88" s="161">
        <v>2</v>
      </c>
      <c r="F88" s="225">
        <v>23.4</v>
      </c>
      <c r="G88" s="166">
        <f t="shared" si="73"/>
        <v>46.8</v>
      </c>
      <c r="H88" s="226">
        <v>7</v>
      </c>
      <c r="I88" s="166">
        <f t="shared" si="74"/>
        <v>14</v>
      </c>
      <c r="J88" s="167">
        <f t="shared" si="75"/>
        <v>60.8</v>
      </c>
      <c r="K88" s="343">
        <f t="shared" si="76"/>
        <v>30.4</v>
      </c>
      <c r="L88" s="113"/>
      <c r="M88" s="170">
        <v>0</v>
      </c>
      <c r="N88" s="171">
        <v>0</v>
      </c>
      <c r="O88" s="9"/>
      <c r="P88" s="170"/>
      <c r="Q88" s="171"/>
    </row>
    <row r="89" spans="1:17" ht="16.5">
      <c r="A89" s="262">
        <f t="shared" si="78"/>
        <v>72</v>
      </c>
      <c r="B89" s="248" t="s">
        <v>186</v>
      </c>
      <c r="C89" s="245" t="s">
        <v>15</v>
      </c>
      <c r="D89" s="161">
        <v>1</v>
      </c>
      <c r="E89" s="161">
        <v>1</v>
      </c>
      <c r="F89" s="225">
        <v>70.4</v>
      </c>
      <c r="G89" s="166">
        <f t="shared" si="73"/>
        <v>70.4</v>
      </c>
      <c r="H89" s="226">
        <v>7</v>
      </c>
      <c r="I89" s="166">
        <f t="shared" si="74"/>
        <v>7</v>
      </c>
      <c r="J89" s="167">
        <f t="shared" si="75"/>
        <v>77.4</v>
      </c>
      <c r="K89" s="343">
        <f t="shared" si="76"/>
        <v>77.4</v>
      </c>
      <c r="L89" s="113"/>
      <c r="M89" s="170">
        <v>0</v>
      </c>
      <c r="N89" s="171">
        <v>0</v>
      </c>
      <c r="O89" s="9"/>
      <c r="P89" s="170"/>
      <c r="Q89" s="171"/>
    </row>
    <row r="90" spans="1:17" ht="16.5">
      <c r="A90" s="262" t="s">
        <v>385</v>
      </c>
      <c r="B90" s="246" t="s">
        <v>187</v>
      </c>
      <c r="C90" s="245"/>
      <c r="D90" s="161"/>
      <c r="E90" s="161"/>
      <c r="F90" s="225"/>
      <c r="G90" s="163"/>
      <c r="H90" s="161"/>
      <c r="I90" s="163"/>
      <c r="J90" s="165"/>
      <c r="K90" s="342"/>
      <c r="L90" s="113"/>
      <c r="M90" s="170"/>
      <c r="N90" s="171"/>
      <c r="O90" s="9"/>
      <c r="P90" s="170"/>
      <c r="Q90" s="171"/>
    </row>
    <row r="91" spans="1:17" ht="16.5">
      <c r="A91" s="262">
        <f>A89+1</f>
        <v>73</v>
      </c>
      <c r="B91" s="248" t="s">
        <v>188</v>
      </c>
      <c r="C91" s="245" t="s">
        <v>15</v>
      </c>
      <c r="D91" s="161">
        <v>1</v>
      </c>
      <c r="E91" s="161">
        <v>2</v>
      </c>
      <c r="F91" s="225">
        <v>67.6</v>
      </c>
      <c r="G91" s="166">
        <f aca="true" t="shared" si="79" ref="G91:G109">F91*E91</f>
        <v>135.2</v>
      </c>
      <c r="H91" s="226">
        <v>26</v>
      </c>
      <c r="I91" s="166">
        <f aca="true" t="shared" si="80" ref="I91:I109">H91*E91</f>
        <v>52</v>
      </c>
      <c r="J91" s="167">
        <f aca="true" t="shared" si="81" ref="J91:J109">G91+I91</f>
        <v>187.2</v>
      </c>
      <c r="K91" s="343">
        <f aca="true" t="shared" si="82" ref="K91:K109">J91/E91</f>
        <v>93.6</v>
      </c>
      <c r="L91" s="113"/>
      <c r="M91" s="170">
        <v>0</v>
      </c>
      <c r="N91" s="171">
        <v>0</v>
      </c>
      <c r="O91" s="9"/>
      <c r="P91" s="170"/>
      <c r="Q91" s="171"/>
    </row>
    <row r="92" spans="1:17" ht="16.5">
      <c r="A92" s="262">
        <f aca="true" t="shared" si="83" ref="A92:A95">A91+1</f>
        <v>74</v>
      </c>
      <c r="B92" s="248" t="s">
        <v>189</v>
      </c>
      <c r="C92" s="245" t="s">
        <v>15</v>
      </c>
      <c r="D92" s="161">
        <v>1</v>
      </c>
      <c r="E92" s="161">
        <v>1</v>
      </c>
      <c r="F92" s="225">
        <v>65</v>
      </c>
      <c r="G92" s="166">
        <f t="shared" si="79"/>
        <v>65</v>
      </c>
      <c r="H92" s="226">
        <v>26</v>
      </c>
      <c r="I92" s="166">
        <f t="shared" si="80"/>
        <v>26</v>
      </c>
      <c r="J92" s="167">
        <f t="shared" si="81"/>
        <v>91</v>
      </c>
      <c r="K92" s="343">
        <f t="shared" si="82"/>
        <v>91</v>
      </c>
      <c r="L92" s="113"/>
      <c r="M92" s="170">
        <v>0</v>
      </c>
      <c r="N92" s="171">
        <v>0</v>
      </c>
      <c r="O92" s="9"/>
      <c r="P92" s="170"/>
      <c r="Q92" s="171"/>
    </row>
    <row r="93" spans="1:17" ht="16.5">
      <c r="A93" s="262">
        <f t="shared" si="83"/>
        <v>75</v>
      </c>
      <c r="B93" s="248" t="s">
        <v>190</v>
      </c>
      <c r="C93" s="245" t="s">
        <v>15</v>
      </c>
      <c r="D93" s="161">
        <v>1</v>
      </c>
      <c r="E93" s="161">
        <v>2</v>
      </c>
      <c r="F93" s="225">
        <v>80.9</v>
      </c>
      <c r="G93" s="166">
        <f t="shared" si="79"/>
        <v>161.8</v>
      </c>
      <c r="H93" s="226">
        <v>26</v>
      </c>
      <c r="I93" s="166">
        <f t="shared" si="80"/>
        <v>52</v>
      </c>
      <c r="J93" s="167">
        <f t="shared" si="81"/>
        <v>213.8</v>
      </c>
      <c r="K93" s="343">
        <f t="shared" si="82"/>
        <v>106.9</v>
      </c>
      <c r="L93" s="113"/>
      <c r="M93" s="170">
        <v>0</v>
      </c>
      <c r="N93" s="171">
        <v>0</v>
      </c>
      <c r="O93" s="9"/>
      <c r="P93" s="170"/>
      <c r="Q93" s="171"/>
    </row>
    <row r="94" spans="1:17" ht="16.5">
      <c r="A94" s="262">
        <f t="shared" si="83"/>
        <v>76</v>
      </c>
      <c r="B94" s="248" t="s">
        <v>191</v>
      </c>
      <c r="C94" s="245" t="s">
        <v>15</v>
      </c>
      <c r="D94" s="161">
        <v>1</v>
      </c>
      <c r="E94" s="161">
        <v>2</v>
      </c>
      <c r="F94" s="225">
        <v>63.3</v>
      </c>
      <c r="G94" s="166">
        <f t="shared" si="79"/>
        <v>126.6</v>
      </c>
      <c r="H94" s="226">
        <v>26</v>
      </c>
      <c r="I94" s="166">
        <f t="shared" si="80"/>
        <v>52</v>
      </c>
      <c r="J94" s="167">
        <f t="shared" si="81"/>
        <v>178.6</v>
      </c>
      <c r="K94" s="343">
        <f t="shared" si="82"/>
        <v>89.3</v>
      </c>
      <c r="L94" s="113"/>
      <c r="M94" s="170">
        <v>0</v>
      </c>
      <c r="N94" s="171">
        <v>0</v>
      </c>
      <c r="O94" s="9"/>
      <c r="P94" s="170"/>
      <c r="Q94" s="171"/>
    </row>
    <row r="95" spans="1:17" ht="16.5">
      <c r="A95" s="262">
        <f t="shared" si="83"/>
        <v>77</v>
      </c>
      <c r="B95" s="248" t="s">
        <v>192</v>
      </c>
      <c r="C95" s="245" t="s">
        <v>15</v>
      </c>
      <c r="D95" s="161">
        <v>1</v>
      </c>
      <c r="E95" s="161">
        <v>4</v>
      </c>
      <c r="F95" s="225">
        <v>54</v>
      </c>
      <c r="G95" s="166">
        <f t="shared" si="79"/>
        <v>216</v>
      </c>
      <c r="H95" s="226">
        <v>26</v>
      </c>
      <c r="I95" s="166">
        <f t="shared" si="80"/>
        <v>104</v>
      </c>
      <c r="J95" s="167">
        <f t="shared" si="81"/>
        <v>320</v>
      </c>
      <c r="K95" s="343">
        <f t="shared" si="82"/>
        <v>80</v>
      </c>
      <c r="L95" s="113"/>
      <c r="M95" s="170">
        <v>0</v>
      </c>
      <c r="N95" s="171">
        <v>0</v>
      </c>
      <c r="O95" s="9"/>
      <c r="P95" s="170"/>
      <c r="Q95" s="171"/>
    </row>
    <row r="96" spans="1:17" ht="16.5">
      <c r="A96" s="262">
        <f>A95+1</f>
        <v>78</v>
      </c>
      <c r="B96" s="248" t="s">
        <v>193</v>
      </c>
      <c r="C96" s="245" t="s">
        <v>15</v>
      </c>
      <c r="D96" s="161">
        <v>1</v>
      </c>
      <c r="E96" s="161">
        <v>1</v>
      </c>
      <c r="F96" s="225">
        <v>66</v>
      </c>
      <c r="G96" s="166">
        <f t="shared" si="79"/>
        <v>66</v>
      </c>
      <c r="H96" s="226">
        <v>26</v>
      </c>
      <c r="I96" s="166">
        <f t="shared" si="80"/>
        <v>26</v>
      </c>
      <c r="J96" s="167">
        <f t="shared" si="81"/>
        <v>92</v>
      </c>
      <c r="K96" s="343">
        <f t="shared" si="82"/>
        <v>92</v>
      </c>
      <c r="L96" s="113"/>
      <c r="M96" s="170">
        <v>0</v>
      </c>
      <c r="N96" s="171">
        <v>0</v>
      </c>
      <c r="O96" s="9"/>
      <c r="P96" s="170"/>
      <c r="Q96" s="171"/>
    </row>
    <row r="97" spans="1:17" ht="16.5">
      <c r="A97" s="262">
        <f aca="true" t="shared" si="84" ref="A97:A100">A96+1</f>
        <v>79</v>
      </c>
      <c r="B97" s="248" t="s">
        <v>194</v>
      </c>
      <c r="C97" s="245" t="s">
        <v>15</v>
      </c>
      <c r="D97" s="161">
        <v>1</v>
      </c>
      <c r="E97" s="161">
        <v>2</v>
      </c>
      <c r="F97" s="225">
        <v>65.6</v>
      </c>
      <c r="G97" s="166">
        <f t="shared" si="79"/>
        <v>131.2</v>
      </c>
      <c r="H97" s="226">
        <v>26</v>
      </c>
      <c r="I97" s="166">
        <f t="shared" si="80"/>
        <v>52</v>
      </c>
      <c r="J97" s="167">
        <f t="shared" si="81"/>
        <v>183.2</v>
      </c>
      <c r="K97" s="343">
        <f t="shared" si="82"/>
        <v>91.6</v>
      </c>
      <c r="L97" s="113"/>
      <c r="M97" s="170">
        <v>0</v>
      </c>
      <c r="N97" s="171">
        <v>0</v>
      </c>
      <c r="O97" s="9"/>
      <c r="P97" s="170"/>
      <c r="Q97" s="171"/>
    </row>
    <row r="98" spans="1:17" ht="16.5">
      <c r="A98" s="262">
        <f>A97+1</f>
        <v>80</v>
      </c>
      <c r="B98" s="248" t="s">
        <v>195</v>
      </c>
      <c r="C98" s="245" t="s">
        <v>15</v>
      </c>
      <c r="D98" s="161">
        <v>1</v>
      </c>
      <c r="E98" s="161">
        <v>10</v>
      </c>
      <c r="F98" s="225">
        <v>69</v>
      </c>
      <c r="G98" s="166">
        <f t="shared" si="79"/>
        <v>690</v>
      </c>
      <c r="H98" s="226">
        <v>26</v>
      </c>
      <c r="I98" s="166">
        <f t="shared" si="80"/>
        <v>260</v>
      </c>
      <c r="J98" s="167">
        <f t="shared" si="81"/>
        <v>950</v>
      </c>
      <c r="K98" s="343">
        <f t="shared" si="82"/>
        <v>95</v>
      </c>
      <c r="L98" s="113"/>
      <c r="M98" s="170">
        <v>0</v>
      </c>
      <c r="N98" s="171">
        <v>0</v>
      </c>
      <c r="O98" s="9"/>
      <c r="P98" s="170"/>
      <c r="Q98" s="171"/>
    </row>
    <row r="99" spans="1:17" ht="16.5">
      <c r="A99" s="262">
        <f t="shared" si="84"/>
        <v>81</v>
      </c>
      <c r="B99" s="248" t="s">
        <v>196</v>
      </c>
      <c r="C99" s="245" t="s">
        <v>15</v>
      </c>
      <c r="D99" s="161">
        <v>1</v>
      </c>
      <c r="E99" s="161">
        <v>1</v>
      </c>
      <c r="F99" s="225">
        <v>61</v>
      </c>
      <c r="G99" s="166">
        <f t="shared" si="79"/>
        <v>61</v>
      </c>
      <c r="H99" s="226">
        <v>26</v>
      </c>
      <c r="I99" s="166">
        <f t="shared" si="80"/>
        <v>26</v>
      </c>
      <c r="J99" s="167">
        <f t="shared" si="81"/>
        <v>87</v>
      </c>
      <c r="K99" s="343">
        <f t="shared" si="82"/>
        <v>87</v>
      </c>
      <c r="L99" s="113"/>
      <c r="M99" s="170">
        <v>0</v>
      </c>
      <c r="N99" s="171">
        <v>0</v>
      </c>
      <c r="O99" s="9"/>
      <c r="P99" s="170"/>
      <c r="Q99" s="171"/>
    </row>
    <row r="100" spans="1:17" ht="16.5">
      <c r="A100" s="262">
        <f t="shared" si="84"/>
        <v>82</v>
      </c>
      <c r="B100" s="248" t="s">
        <v>197</v>
      </c>
      <c r="C100" s="245" t="s">
        <v>15</v>
      </c>
      <c r="D100" s="161">
        <v>1</v>
      </c>
      <c r="E100" s="161">
        <v>2</v>
      </c>
      <c r="F100" s="225">
        <v>55</v>
      </c>
      <c r="G100" s="166">
        <f t="shared" si="79"/>
        <v>110</v>
      </c>
      <c r="H100" s="226">
        <v>26</v>
      </c>
      <c r="I100" s="166">
        <f t="shared" si="80"/>
        <v>52</v>
      </c>
      <c r="J100" s="167">
        <f t="shared" si="81"/>
        <v>162</v>
      </c>
      <c r="K100" s="343">
        <f t="shared" si="82"/>
        <v>81</v>
      </c>
      <c r="L100" s="113"/>
      <c r="M100" s="170">
        <v>0</v>
      </c>
      <c r="N100" s="171">
        <v>0</v>
      </c>
      <c r="O100" s="9"/>
      <c r="P100" s="170"/>
      <c r="Q100" s="171"/>
    </row>
    <row r="101" spans="1:17" ht="16.5">
      <c r="A101" s="262">
        <f>A100+1</f>
        <v>83</v>
      </c>
      <c r="B101" s="248" t="s">
        <v>198</v>
      </c>
      <c r="C101" s="245" t="s">
        <v>15</v>
      </c>
      <c r="D101" s="161">
        <v>1</v>
      </c>
      <c r="E101" s="161">
        <v>2</v>
      </c>
      <c r="F101" s="225">
        <v>58</v>
      </c>
      <c r="G101" s="166">
        <f t="shared" si="79"/>
        <v>116</v>
      </c>
      <c r="H101" s="226">
        <v>26</v>
      </c>
      <c r="I101" s="166">
        <f t="shared" si="80"/>
        <v>52</v>
      </c>
      <c r="J101" s="167">
        <f t="shared" si="81"/>
        <v>168</v>
      </c>
      <c r="K101" s="343">
        <f t="shared" si="82"/>
        <v>84</v>
      </c>
      <c r="L101" s="113"/>
      <c r="M101" s="170">
        <v>0</v>
      </c>
      <c r="N101" s="171">
        <v>0</v>
      </c>
      <c r="O101" s="9"/>
      <c r="P101" s="170"/>
      <c r="Q101" s="171"/>
    </row>
    <row r="102" spans="1:17" ht="16.5">
      <c r="A102" s="262">
        <f>A101+1</f>
        <v>84</v>
      </c>
      <c r="B102" s="248" t="s">
        <v>199</v>
      </c>
      <c r="C102" s="245" t="s">
        <v>15</v>
      </c>
      <c r="D102" s="161">
        <v>1</v>
      </c>
      <c r="E102" s="161">
        <v>2</v>
      </c>
      <c r="F102" s="225">
        <v>59.9</v>
      </c>
      <c r="G102" s="166">
        <f t="shared" si="79"/>
        <v>119.8</v>
      </c>
      <c r="H102" s="226">
        <v>26</v>
      </c>
      <c r="I102" s="166">
        <f t="shared" si="80"/>
        <v>52</v>
      </c>
      <c r="J102" s="167">
        <f t="shared" si="81"/>
        <v>171.8</v>
      </c>
      <c r="K102" s="343">
        <f t="shared" si="82"/>
        <v>85.9</v>
      </c>
      <c r="L102" s="113"/>
      <c r="M102" s="170">
        <v>0</v>
      </c>
      <c r="N102" s="171">
        <v>0</v>
      </c>
      <c r="O102" s="9"/>
      <c r="P102" s="170"/>
      <c r="Q102" s="171"/>
    </row>
    <row r="103" spans="1:17" ht="16.5">
      <c r="A103" s="262">
        <f>A102+1</f>
        <v>85</v>
      </c>
      <c r="B103" s="248" t="s">
        <v>200</v>
      </c>
      <c r="C103" s="245" t="s">
        <v>15</v>
      </c>
      <c r="D103" s="161">
        <v>1</v>
      </c>
      <c r="E103" s="161">
        <v>3</v>
      </c>
      <c r="F103" s="225">
        <v>68.8</v>
      </c>
      <c r="G103" s="166">
        <f aca="true" t="shared" si="85" ref="G103:G106">F103*E103</f>
        <v>206.39999999999998</v>
      </c>
      <c r="H103" s="226">
        <v>26</v>
      </c>
      <c r="I103" s="166">
        <f aca="true" t="shared" si="86" ref="I103:I106">H103*E103</f>
        <v>78</v>
      </c>
      <c r="J103" s="167">
        <f aca="true" t="shared" si="87" ref="J103:J106">G103+I103</f>
        <v>284.4</v>
      </c>
      <c r="K103" s="343">
        <f aca="true" t="shared" si="88" ref="K103:K106">J103/E103</f>
        <v>94.8</v>
      </c>
      <c r="L103" s="113"/>
      <c r="M103" s="170">
        <v>0</v>
      </c>
      <c r="N103" s="171">
        <v>0</v>
      </c>
      <c r="O103" s="9"/>
      <c r="P103" s="170"/>
      <c r="Q103" s="171"/>
    </row>
    <row r="104" spans="1:17" ht="16.5">
      <c r="A104" s="262">
        <f aca="true" t="shared" si="89" ref="A104:A105">A103+1</f>
        <v>86</v>
      </c>
      <c r="B104" s="248" t="s">
        <v>201</v>
      </c>
      <c r="C104" s="245" t="s">
        <v>15</v>
      </c>
      <c r="D104" s="161">
        <v>1</v>
      </c>
      <c r="E104" s="161">
        <v>2</v>
      </c>
      <c r="F104" s="225">
        <v>64</v>
      </c>
      <c r="G104" s="166">
        <f t="shared" si="85"/>
        <v>128</v>
      </c>
      <c r="H104" s="226">
        <v>26</v>
      </c>
      <c r="I104" s="166">
        <f t="shared" si="86"/>
        <v>52</v>
      </c>
      <c r="J104" s="167">
        <f t="shared" si="87"/>
        <v>180</v>
      </c>
      <c r="K104" s="343">
        <f t="shared" si="88"/>
        <v>90</v>
      </c>
      <c r="L104" s="113"/>
      <c r="M104" s="170">
        <v>0</v>
      </c>
      <c r="N104" s="171">
        <v>0</v>
      </c>
      <c r="O104" s="9"/>
      <c r="P104" s="170"/>
      <c r="Q104" s="171"/>
    </row>
    <row r="105" spans="1:17" ht="16.5">
      <c r="A105" s="262">
        <f t="shared" si="89"/>
        <v>87</v>
      </c>
      <c r="B105" s="248" t="s">
        <v>202</v>
      </c>
      <c r="C105" s="245" t="s">
        <v>15</v>
      </c>
      <c r="D105" s="161">
        <v>1</v>
      </c>
      <c r="E105" s="161">
        <v>3</v>
      </c>
      <c r="F105" s="225">
        <v>76</v>
      </c>
      <c r="G105" s="166">
        <f t="shared" si="85"/>
        <v>228</v>
      </c>
      <c r="H105" s="226">
        <v>26</v>
      </c>
      <c r="I105" s="166">
        <f t="shared" si="86"/>
        <v>78</v>
      </c>
      <c r="J105" s="167">
        <f t="shared" si="87"/>
        <v>306</v>
      </c>
      <c r="K105" s="343">
        <f t="shared" si="88"/>
        <v>102</v>
      </c>
      <c r="L105" s="113"/>
      <c r="M105" s="170">
        <v>0</v>
      </c>
      <c r="N105" s="171">
        <v>0</v>
      </c>
      <c r="O105" s="9"/>
      <c r="P105" s="170"/>
      <c r="Q105" s="171"/>
    </row>
    <row r="106" spans="1:17" ht="16.5">
      <c r="A106" s="262">
        <f>A105+1</f>
        <v>88</v>
      </c>
      <c r="B106" s="248" t="s">
        <v>203</v>
      </c>
      <c r="C106" s="245" t="s">
        <v>15</v>
      </c>
      <c r="D106" s="161">
        <v>1</v>
      </c>
      <c r="E106" s="161">
        <v>2</v>
      </c>
      <c r="F106" s="225">
        <v>84.5</v>
      </c>
      <c r="G106" s="166">
        <f t="shared" si="85"/>
        <v>169</v>
      </c>
      <c r="H106" s="226">
        <v>26</v>
      </c>
      <c r="I106" s="166">
        <f t="shared" si="86"/>
        <v>52</v>
      </c>
      <c r="J106" s="167">
        <f t="shared" si="87"/>
        <v>221</v>
      </c>
      <c r="K106" s="343">
        <f t="shared" si="88"/>
        <v>110.5</v>
      </c>
      <c r="L106" s="113"/>
      <c r="M106" s="170">
        <v>0</v>
      </c>
      <c r="N106" s="171">
        <v>0</v>
      </c>
      <c r="O106" s="9"/>
      <c r="P106" s="170"/>
      <c r="Q106" s="171"/>
    </row>
    <row r="107" spans="1:17" ht="16.5">
      <c r="A107" s="262">
        <f>A106+1</f>
        <v>89</v>
      </c>
      <c r="B107" s="248" t="s">
        <v>204</v>
      </c>
      <c r="C107" s="245" t="s">
        <v>15</v>
      </c>
      <c r="D107" s="161">
        <v>1</v>
      </c>
      <c r="E107" s="161">
        <v>1</v>
      </c>
      <c r="F107" s="225">
        <v>87</v>
      </c>
      <c r="G107" s="166">
        <f t="shared" si="79"/>
        <v>87</v>
      </c>
      <c r="H107" s="226">
        <v>26</v>
      </c>
      <c r="I107" s="166">
        <f t="shared" si="80"/>
        <v>26</v>
      </c>
      <c r="J107" s="167">
        <f t="shared" si="81"/>
        <v>113</v>
      </c>
      <c r="K107" s="343">
        <f t="shared" si="82"/>
        <v>113</v>
      </c>
      <c r="L107" s="113"/>
      <c r="M107" s="170">
        <v>0</v>
      </c>
      <c r="N107" s="171">
        <v>0</v>
      </c>
      <c r="O107" s="9"/>
      <c r="P107" s="170"/>
      <c r="Q107" s="171"/>
    </row>
    <row r="108" spans="1:17" ht="16.5">
      <c r="A108" s="262">
        <f aca="true" t="shared" si="90" ref="A108:A109">A107+1</f>
        <v>90</v>
      </c>
      <c r="B108" s="248" t="s">
        <v>205</v>
      </c>
      <c r="C108" s="245" t="s">
        <v>15</v>
      </c>
      <c r="D108" s="161">
        <v>1</v>
      </c>
      <c r="E108" s="161">
        <v>1</v>
      </c>
      <c r="F108" s="225">
        <v>88.4</v>
      </c>
      <c r="G108" s="166">
        <f t="shared" si="79"/>
        <v>88.4</v>
      </c>
      <c r="H108" s="226">
        <v>26</v>
      </c>
      <c r="I108" s="166">
        <f t="shared" si="80"/>
        <v>26</v>
      </c>
      <c r="J108" s="167">
        <f t="shared" si="81"/>
        <v>114.4</v>
      </c>
      <c r="K108" s="343">
        <f t="shared" si="82"/>
        <v>114.4</v>
      </c>
      <c r="L108" s="113"/>
      <c r="M108" s="170">
        <v>0</v>
      </c>
      <c r="N108" s="171">
        <v>0</v>
      </c>
      <c r="O108" s="9"/>
      <c r="P108" s="170"/>
      <c r="Q108" s="171"/>
    </row>
    <row r="109" spans="1:17" ht="16.5">
      <c r="A109" s="262">
        <f t="shared" si="90"/>
        <v>91</v>
      </c>
      <c r="B109" s="248" t="s">
        <v>206</v>
      </c>
      <c r="C109" s="245" t="s">
        <v>15</v>
      </c>
      <c r="D109" s="161">
        <v>1</v>
      </c>
      <c r="E109" s="161">
        <v>1</v>
      </c>
      <c r="F109" s="225">
        <v>15</v>
      </c>
      <c r="G109" s="166">
        <f t="shared" si="79"/>
        <v>15</v>
      </c>
      <c r="H109" s="226">
        <v>26</v>
      </c>
      <c r="I109" s="166">
        <f t="shared" si="80"/>
        <v>26</v>
      </c>
      <c r="J109" s="167">
        <f t="shared" si="81"/>
        <v>41</v>
      </c>
      <c r="K109" s="343">
        <f t="shared" si="82"/>
        <v>41</v>
      </c>
      <c r="L109" s="113"/>
      <c r="M109" s="170">
        <v>0</v>
      </c>
      <c r="N109" s="171">
        <v>0</v>
      </c>
      <c r="O109" s="9"/>
      <c r="P109" s="170"/>
      <c r="Q109" s="171"/>
    </row>
    <row r="110" spans="1:17" ht="16.5">
      <c r="A110" s="262"/>
      <c r="B110" s="246" t="s">
        <v>207</v>
      </c>
      <c r="C110" s="245"/>
      <c r="D110" s="161"/>
      <c r="E110" s="161"/>
      <c r="F110" s="225"/>
      <c r="G110" s="163"/>
      <c r="H110" s="161"/>
      <c r="I110" s="163"/>
      <c r="J110" s="165"/>
      <c r="K110" s="342"/>
      <c r="L110" s="113"/>
      <c r="M110" s="170"/>
      <c r="N110" s="171"/>
      <c r="O110" s="9"/>
      <c r="P110" s="170"/>
      <c r="Q110" s="171"/>
    </row>
    <row r="111" spans="1:17" ht="16.5">
      <c r="A111" s="262">
        <f>A109+1</f>
        <v>92</v>
      </c>
      <c r="B111" s="248" t="s">
        <v>192</v>
      </c>
      <c r="C111" s="245" t="s">
        <v>15</v>
      </c>
      <c r="D111" s="161">
        <v>1</v>
      </c>
      <c r="E111" s="161">
        <v>4</v>
      </c>
      <c r="F111" s="225">
        <v>18</v>
      </c>
      <c r="G111" s="166">
        <f aca="true" t="shared" si="91" ref="G111:G125">F111*E111</f>
        <v>72</v>
      </c>
      <c r="H111" s="226">
        <v>18</v>
      </c>
      <c r="I111" s="166">
        <f aca="true" t="shared" si="92" ref="I111:I125">H111*E111</f>
        <v>72</v>
      </c>
      <c r="J111" s="167">
        <f aca="true" t="shared" si="93" ref="J111:J125">G111+I111</f>
        <v>144</v>
      </c>
      <c r="K111" s="343">
        <f aca="true" t="shared" si="94" ref="K111:K125">J111/E111</f>
        <v>36</v>
      </c>
      <c r="L111" s="113"/>
      <c r="M111" s="170">
        <v>0</v>
      </c>
      <c r="N111" s="171">
        <v>0</v>
      </c>
      <c r="O111" s="9"/>
      <c r="P111" s="170"/>
      <c r="Q111" s="171"/>
    </row>
    <row r="112" spans="1:17" ht="16.5">
      <c r="A112" s="262">
        <f aca="true" t="shared" si="95" ref="A112:A115">A111+1</f>
        <v>93</v>
      </c>
      <c r="B112" s="248" t="s">
        <v>208</v>
      </c>
      <c r="C112" s="245" t="s">
        <v>15</v>
      </c>
      <c r="D112" s="161">
        <v>1</v>
      </c>
      <c r="E112" s="161">
        <v>4</v>
      </c>
      <c r="F112" s="225">
        <v>29</v>
      </c>
      <c r="G112" s="166">
        <f t="shared" si="91"/>
        <v>116</v>
      </c>
      <c r="H112" s="226">
        <v>18</v>
      </c>
      <c r="I112" s="166">
        <f t="shared" si="92"/>
        <v>72</v>
      </c>
      <c r="J112" s="167">
        <f t="shared" si="93"/>
        <v>188</v>
      </c>
      <c r="K112" s="343">
        <f t="shared" si="94"/>
        <v>47</v>
      </c>
      <c r="L112" s="113"/>
      <c r="M112" s="170">
        <v>0</v>
      </c>
      <c r="N112" s="171">
        <v>0</v>
      </c>
      <c r="O112" s="9"/>
      <c r="P112" s="170"/>
      <c r="Q112" s="171"/>
    </row>
    <row r="113" spans="1:17" ht="16.5">
      <c r="A113" s="262">
        <f t="shared" si="95"/>
        <v>94</v>
      </c>
      <c r="B113" s="248" t="s">
        <v>209</v>
      </c>
      <c r="C113" s="245" t="s">
        <v>15</v>
      </c>
      <c r="D113" s="161">
        <v>1</v>
      </c>
      <c r="E113" s="161">
        <v>1</v>
      </c>
      <c r="F113" s="225">
        <v>35</v>
      </c>
      <c r="G113" s="166">
        <f t="shared" si="91"/>
        <v>35</v>
      </c>
      <c r="H113" s="226">
        <v>18</v>
      </c>
      <c r="I113" s="166">
        <f t="shared" si="92"/>
        <v>18</v>
      </c>
      <c r="J113" s="167">
        <f t="shared" si="93"/>
        <v>53</v>
      </c>
      <c r="K113" s="343">
        <f t="shared" si="94"/>
        <v>53</v>
      </c>
      <c r="L113" s="113"/>
      <c r="M113" s="170">
        <v>0</v>
      </c>
      <c r="N113" s="171">
        <v>0</v>
      </c>
      <c r="O113" s="9"/>
      <c r="P113" s="170"/>
      <c r="Q113" s="171"/>
    </row>
    <row r="114" spans="1:17" ht="16.5">
      <c r="A114" s="262">
        <f t="shared" si="95"/>
        <v>95</v>
      </c>
      <c r="B114" s="248" t="s">
        <v>210</v>
      </c>
      <c r="C114" s="245" t="s">
        <v>15</v>
      </c>
      <c r="D114" s="161">
        <v>1</v>
      </c>
      <c r="E114" s="161">
        <v>4</v>
      </c>
      <c r="F114" s="225">
        <v>32</v>
      </c>
      <c r="G114" s="166">
        <f t="shared" si="91"/>
        <v>128</v>
      </c>
      <c r="H114" s="226">
        <v>18</v>
      </c>
      <c r="I114" s="166">
        <f t="shared" si="92"/>
        <v>72</v>
      </c>
      <c r="J114" s="167">
        <f t="shared" si="93"/>
        <v>200</v>
      </c>
      <c r="K114" s="343">
        <f t="shared" si="94"/>
        <v>50</v>
      </c>
      <c r="L114" s="113"/>
      <c r="M114" s="170">
        <v>0</v>
      </c>
      <c r="N114" s="171">
        <v>0</v>
      </c>
      <c r="O114" s="9"/>
      <c r="P114" s="170"/>
      <c r="Q114" s="171"/>
    </row>
    <row r="115" spans="1:17" ht="16.5">
      <c r="A115" s="262">
        <f t="shared" si="95"/>
        <v>96</v>
      </c>
      <c r="B115" s="248" t="s">
        <v>184</v>
      </c>
      <c r="C115" s="245" t="s">
        <v>15</v>
      </c>
      <c r="D115" s="161">
        <v>1</v>
      </c>
      <c r="E115" s="161">
        <v>1</v>
      </c>
      <c r="F115" s="225">
        <v>16</v>
      </c>
      <c r="G115" s="166">
        <f t="shared" si="91"/>
        <v>16</v>
      </c>
      <c r="H115" s="226">
        <v>18</v>
      </c>
      <c r="I115" s="166">
        <f t="shared" si="92"/>
        <v>18</v>
      </c>
      <c r="J115" s="167">
        <f t="shared" si="93"/>
        <v>34</v>
      </c>
      <c r="K115" s="343">
        <f t="shared" si="94"/>
        <v>34</v>
      </c>
      <c r="L115" s="113"/>
      <c r="M115" s="170">
        <v>0</v>
      </c>
      <c r="N115" s="171">
        <v>0</v>
      </c>
      <c r="O115" s="9"/>
      <c r="P115" s="170"/>
      <c r="Q115" s="171"/>
    </row>
    <row r="116" spans="1:17" ht="16.5">
      <c r="A116" s="262">
        <f>A115+1</f>
        <v>97</v>
      </c>
      <c r="B116" s="248" t="s">
        <v>211</v>
      </c>
      <c r="C116" s="245" t="s">
        <v>15</v>
      </c>
      <c r="D116" s="161">
        <v>1</v>
      </c>
      <c r="E116" s="161">
        <v>10</v>
      </c>
      <c r="F116" s="225">
        <v>17</v>
      </c>
      <c r="G116" s="166">
        <f t="shared" si="91"/>
        <v>170</v>
      </c>
      <c r="H116" s="226">
        <v>18</v>
      </c>
      <c r="I116" s="166">
        <f t="shared" si="92"/>
        <v>180</v>
      </c>
      <c r="J116" s="167">
        <f t="shared" si="93"/>
        <v>350</v>
      </c>
      <c r="K116" s="343">
        <f t="shared" si="94"/>
        <v>35</v>
      </c>
      <c r="L116" s="113"/>
      <c r="M116" s="170">
        <v>0</v>
      </c>
      <c r="N116" s="171">
        <v>0</v>
      </c>
      <c r="O116" s="9"/>
      <c r="P116" s="170"/>
      <c r="Q116" s="171"/>
    </row>
    <row r="117" spans="1:17" ht="16.5">
      <c r="A117" s="262">
        <f aca="true" t="shared" si="96" ref="A117:A120">A116+1</f>
        <v>98</v>
      </c>
      <c r="B117" s="248" t="s">
        <v>197</v>
      </c>
      <c r="C117" s="245" t="s">
        <v>15</v>
      </c>
      <c r="D117" s="161">
        <v>1</v>
      </c>
      <c r="E117" s="161">
        <v>9</v>
      </c>
      <c r="F117" s="225">
        <v>16.5</v>
      </c>
      <c r="G117" s="166">
        <f t="shared" si="91"/>
        <v>148.5</v>
      </c>
      <c r="H117" s="226">
        <v>18</v>
      </c>
      <c r="I117" s="166">
        <f t="shared" si="92"/>
        <v>162</v>
      </c>
      <c r="J117" s="167">
        <f t="shared" si="93"/>
        <v>310.5</v>
      </c>
      <c r="K117" s="343">
        <f t="shared" si="94"/>
        <v>34.5</v>
      </c>
      <c r="L117" s="113"/>
      <c r="M117" s="170">
        <v>0</v>
      </c>
      <c r="N117" s="171">
        <v>0</v>
      </c>
      <c r="O117" s="9"/>
      <c r="P117" s="170"/>
      <c r="Q117" s="171"/>
    </row>
    <row r="118" spans="1:17" ht="16.5">
      <c r="A118" s="262">
        <f>A117+1</f>
        <v>99</v>
      </c>
      <c r="B118" s="248" t="s">
        <v>198</v>
      </c>
      <c r="C118" s="245" t="s">
        <v>15</v>
      </c>
      <c r="D118" s="161">
        <v>1</v>
      </c>
      <c r="E118" s="161">
        <v>3</v>
      </c>
      <c r="F118" s="225">
        <v>19</v>
      </c>
      <c r="G118" s="166">
        <f t="shared" si="91"/>
        <v>57</v>
      </c>
      <c r="H118" s="226">
        <v>18</v>
      </c>
      <c r="I118" s="166">
        <f t="shared" si="92"/>
        <v>54</v>
      </c>
      <c r="J118" s="167">
        <f t="shared" si="93"/>
        <v>111</v>
      </c>
      <c r="K118" s="343">
        <f t="shared" si="94"/>
        <v>37</v>
      </c>
      <c r="L118" s="113"/>
      <c r="M118" s="170">
        <v>0</v>
      </c>
      <c r="N118" s="171">
        <v>0</v>
      </c>
      <c r="O118" s="9"/>
      <c r="P118" s="170"/>
      <c r="Q118" s="171"/>
    </row>
    <row r="119" spans="1:17" ht="16.5">
      <c r="A119" s="262">
        <f t="shared" si="96"/>
        <v>100</v>
      </c>
      <c r="B119" s="248" t="s">
        <v>199</v>
      </c>
      <c r="C119" s="245" t="s">
        <v>15</v>
      </c>
      <c r="D119" s="161">
        <v>1</v>
      </c>
      <c r="E119" s="161">
        <v>1</v>
      </c>
      <c r="F119" s="225">
        <v>21</v>
      </c>
      <c r="G119" s="166">
        <f t="shared" si="91"/>
        <v>21</v>
      </c>
      <c r="H119" s="226">
        <v>18</v>
      </c>
      <c r="I119" s="166">
        <f t="shared" si="92"/>
        <v>18</v>
      </c>
      <c r="J119" s="167">
        <f t="shared" si="93"/>
        <v>39</v>
      </c>
      <c r="K119" s="343">
        <f t="shared" si="94"/>
        <v>39</v>
      </c>
      <c r="L119" s="113"/>
      <c r="M119" s="170">
        <v>0</v>
      </c>
      <c r="N119" s="171">
        <v>0</v>
      </c>
      <c r="O119" s="9"/>
      <c r="P119" s="170"/>
      <c r="Q119" s="171"/>
    </row>
    <row r="120" spans="1:17" ht="16.5">
      <c r="A120" s="262">
        <f t="shared" si="96"/>
        <v>101</v>
      </c>
      <c r="B120" s="248" t="s">
        <v>193</v>
      </c>
      <c r="C120" s="245" t="s">
        <v>15</v>
      </c>
      <c r="D120" s="161">
        <v>1</v>
      </c>
      <c r="E120" s="161">
        <v>2</v>
      </c>
      <c r="F120" s="225">
        <v>22.5</v>
      </c>
      <c r="G120" s="166">
        <f t="shared" si="91"/>
        <v>45</v>
      </c>
      <c r="H120" s="226">
        <v>18</v>
      </c>
      <c r="I120" s="166">
        <f t="shared" si="92"/>
        <v>36</v>
      </c>
      <c r="J120" s="167">
        <f t="shared" si="93"/>
        <v>81</v>
      </c>
      <c r="K120" s="343">
        <f t="shared" si="94"/>
        <v>40.5</v>
      </c>
      <c r="L120" s="113"/>
      <c r="M120" s="170">
        <v>0</v>
      </c>
      <c r="N120" s="171">
        <v>0</v>
      </c>
      <c r="O120" s="9"/>
      <c r="P120" s="170"/>
      <c r="Q120" s="171"/>
    </row>
    <row r="121" spans="1:17" ht="16.5">
      <c r="A121" s="262">
        <f>A120+1</f>
        <v>102</v>
      </c>
      <c r="B121" s="248" t="s">
        <v>212</v>
      </c>
      <c r="C121" s="245" t="s">
        <v>15</v>
      </c>
      <c r="D121" s="161">
        <v>1</v>
      </c>
      <c r="E121" s="161">
        <v>1</v>
      </c>
      <c r="F121" s="225">
        <v>24</v>
      </c>
      <c r="G121" s="166">
        <f t="shared" si="91"/>
        <v>24</v>
      </c>
      <c r="H121" s="226">
        <v>18</v>
      </c>
      <c r="I121" s="166">
        <f t="shared" si="92"/>
        <v>18</v>
      </c>
      <c r="J121" s="167">
        <f t="shared" si="93"/>
        <v>42</v>
      </c>
      <c r="K121" s="343">
        <f t="shared" si="94"/>
        <v>42</v>
      </c>
      <c r="L121" s="113"/>
      <c r="M121" s="170">
        <v>0</v>
      </c>
      <c r="N121" s="171">
        <v>0</v>
      </c>
      <c r="O121" s="9"/>
      <c r="P121" s="170"/>
      <c r="Q121" s="171"/>
    </row>
    <row r="122" spans="1:17" ht="16.5">
      <c r="A122" s="262">
        <f>A121+1</f>
        <v>103</v>
      </c>
      <c r="B122" s="248" t="s">
        <v>213</v>
      </c>
      <c r="C122" s="245" t="s">
        <v>15</v>
      </c>
      <c r="D122" s="161">
        <v>1</v>
      </c>
      <c r="E122" s="161">
        <v>1</v>
      </c>
      <c r="F122" s="225">
        <v>31</v>
      </c>
      <c r="G122" s="166">
        <f t="shared" si="91"/>
        <v>31</v>
      </c>
      <c r="H122" s="226">
        <v>18</v>
      </c>
      <c r="I122" s="166">
        <f t="shared" si="92"/>
        <v>18</v>
      </c>
      <c r="J122" s="167">
        <f t="shared" si="93"/>
        <v>49</v>
      </c>
      <c r="K122" s="343">
        <f t="shared" si="94"/>
        <v>49</v>
      </c>
      <c r="L122" s="113"/>
      <c r="M122" s="170">
        <v>0</v>
      </c>
      <c r="N122" s="171">
        <v>0</v>
      </c>
      <c r="O122" s="9"/>
      <c r="P122" s="170"/>
      <c r="Q122" s="171"/>
    </row>
    <row r="123" spans="1:17" ht="16.5">
      <c r="A123" s="262">
        <f>A122+1</f>
        <v>104</v>
      </c>
      <c r="B123" s="248" t="s">
        <v>210</v>
      </c>
      <c r="C123" s="245" t="s">
        <v>15</v>
      </c>
      <c r="D123" s="161">
        <v>1</v>
      </c>
      <c r="E123" s="161">
        <v>4</v>
      </c>
      <c r="F123" s="225">
        <v>32</v>
      </c>
      <c r="G123" s="166">
        <f t="shared" si="91"/>
        <v>128</v>
      </c>
      <c r="H123" s="226">
        <v>18</v>
      </c>
      <c r="I123" s="166">
        <f t="shared" si="92"/>
        <v>72</v>
      </c>
      <c r="J123" s="167">
        <f t="shared" si="93"/>
        <v>200</v>
      </c>
      <c r="K123" s="343">
        <f t="shared" si="94"/>
        <v>50</v>
      </c>
      <c r="L123" s="113"/>
      <c r="M123" s="170">
        <v>0</v>
      </c>
      <c r="N123" s="171">
        <v>0</v>
      </c>
      <c r="O123" s="9"/>
      <c r="P123" s="170"/>
      <c r="Q123" s="171"/>
    </row>
    <row r="124" spans="1:17" ht="16.5">
      <c r="A124" s="262">
        <f aca="true" t="shared" si="97" ref="A124:A125">A123+1</f>
        <v>105</v>
      </c>
      <c r="B124" s="248" t="s">
        <v>214</v>
      </c>
      <c r="C124" s="245" t="s">
        <v>15</v>
      </c>
      <c r="D124" s="161">
        <v>1</v>
      </c>
      <c r="E124" s="161">
        <v>1</v>
      </c>
      <c r="F124" s="225">
        <v>42</v>
      </c>
      <c r="G124" s="166">
        <f t="shared" si="91"/>
        <v>42</v>
      </c>
      <c r="H124" s="226">
        <v>18</v>
      </c>
      <c r="I124" s="166">
        <f t="shared" si="92"/>
        <v>18</v>
      </c>
      <c r="J124" s="167">
        <f t="shared" si="93"/>
        <v>60</v>
      </c>
      <c r="K124" s="343">
        <f t="shared" si="94"/>
        <v>60</v>
      </c>
      <c r="L124" s="113"/>
      <c r="M124" s="170">
        <v>0</v>
      </c>
      <c r="N124" s="171">
        <v>0</v>
      </c>
      <c r="O124" s="9"/>
      <c r="P124" s="170"/>
      <c r="Q124" s="171"/>
    </row>
    <row r="125" spans="1:17" ht="16.5">
      <c r="A125" s="262">
        <f t="shared" si="97"/>
        <v>106</v>
      </c>
      <c r="B125" s="248" t="s">
        <v>215</v>
      </c>
      <c r="C125" s="245" t="s">
        <v>15</v>
      </c>
      <c r="D125" s="161">
        <v>1</v>
      </c>
      <c r="E125" s="161">
        <v>1</v>
      </c>
      <c r="F125" s="225">
        <v>40</v>
      </c>
      <c r="G125" s="166">
        <f t="shared" si="91"/>
        <v>40</v>
      </c>
      <c r="H125" s="226">
        <v>18</v>
      </c>
      <c r="I125" s="166">
        <f t="shared" si="92"/>
        <v>18</v>
      </c>
      <c r="J125" s="167">
        <f t="shared" si="93"/>
        <v>58</v>
      </c>
      <c r="K125" s="343">
        <f t="shared" si="94"/>
        <v>58</v>
      </c>
      <c r="L125" s="113"/>
      <c r="M125" s="170">
        <v>0</v>
      </c>
      <c r="N125" s="171">
        <v>0</v>
      </c>
      <c r="O125" s="9"/>
      <c r="P125" s="170"/>
      <c r="Q125" s="171"/>
    </row>
    <row r="126" spans="1:17" ht="16.5">
      <c r="A126" s="262">
        <f>A125+1</f>
        <v>107</v>
      </c>
      <c r="B126" s="248" t="s">
        <v>200</v>
      </c>
      <c r="C126" s="245" t="s">
        <v>15</v>
      </c>
      <c r="D126" s="161">
        <v>1</v>
      </c>
      <c r="E126" s="161">
        <v>2</v>
      </c>
      <c r="F126" s="225">
        <v>26.7</v>
      </c>
      <c r="G126" s="166">
        <f aca="true" t="shared" si="98" ref="G126:G135">F126*E126</f>
        <v>53.4</v>
      </c>
      <c r="H126" s="226">
        <v>18</v>
      </c>
      <c r="I126" s="166">
        <f aca="true" t="shared" si="99" ref="I126:I135">H126*E126</f>
        <v>36</v>
      </c>
      <c r="J126" s="167">
        <f aca="true" t="shared" si="100" ref="J126:J135">G126+I126</f>
        <v>89.4</v>
      </c>
      <c r="K126" s="343">
        <f aca="true" t="shared" si="101" ref="K126:K135">J126/E126</f>
        <v>44.7</v>
      </c>
      <c r="L126" s="113"/>
      <c r="M126" s="170">
        <v>0</v>
      </c>
      <c r="N126" s="171">
        <v>0</v>
      </c>
      <c r="O126" s="9"/>
      <c r="P126" s="170"/>
      <c r="Q126" s="171"/>
    </row>
    <row r="127" spans="1:17" ht="16.5">
      <c r="A127" s="262">
        <f aca="true" t="shared" si="102" ref="A127:A130">A126+1</f>
        <v>108</v>
      </c>
      <c r="B127" s="248" t="s">
        <v>216</v>
      </c>
      <c r="C127" s="245" t="s">
        <v>15</v>
      </c>
      <c r="D127" s="161">
        <v>1</v>
      </c>
      <c r="E127" s="161">
        <v>2</v>
      </c>
      <c r="F127" s="225">
        <v>28</v>
      </c>
      <c r="G127" s="166">
        <f t="shared" si="98"/>
        <v>56</v>
      </c>
      <c r="H127" s="226">
        <v>18</v>
      </c>
      <c r="I127" s="166">
        <f t="shared" si="99"/>
        <v>36</v>
      </c>
      <c r="J127" s="167">
        <f t="shared" si="100"/>
        <v>92</v>
      </c>
      <c r="K127" s="343">
        <f t="shared" si="101"/>
        <v>46</v>
      </c>
      <c r="L127" s="113"/>
      <c r="M127" s="170">
        <v>0</v>
      </c>
      <c r="N127" s="171">
        <v>0</v>
      </c>
      <c r="O127" s="9"/>
      <c r="P127" s="170"/>
      <c r="Q127" s="171"/>
    </row>
    <row r="128" spans="1:17" ht="16.5">
      <c r="A128" s="262">
        <f>A127+1</f>
        <v>109</v>
      </c>
      <c r="B128" s="248" t="s">
        <v>217</v>
      </c>
      <c r="C128" s="245" t="s">
        <v>15</v>
      </c>
      <c r="D128" s="161">
        <v>1</v>
      </c>
      <c r="E128" s="161">
        <v>2</v>
      </c>
      <c r="F128" s="225">
        <v>16.7</v>
      </c>
      <c r="G128" s="166">
        <f t="shared" si="98"/>
        <v>33.4</v>
      </c>
      <c r="H128" s="226">
        <v>18</v>
      </c>
      <c r="I128" s="166">
        <f t="shared" si="99"/>
        <v>36</v>
      </c>
      <c r="J128" s="167">
        <f t="shared" si="100"/>
        <v>69.4</v>
      </c>
      <c r="K128" s="343">
        <f t="shared" si="101"/>
        <v>34.7</v>
      </c>
      <c r="L128" s="113"/>
      <c r="M128" s="170">
        <v>0</v>
      </c>
      <c r="N128" s="171">
        <v>0</v>
      </c>
      <c r="O128" s="9"/>
      <c r="P128" s="170"/>
      <c r="Q128" s="171"/>
    </row>
    <row r="129" spans="1:17" ht="16.5">
      <c r="A129" s="262">
        <f t="shared" si="102"/>
        <v>110</v>
      </c>
      <c r="B129" s="248" t="s">
        <v>218</v>
      </c>
      <c r="C129" s="245" t="s">
        <v>15</v>
      </c>
      <c r="D129" s="161">
        <v>1</v>
      </c>
      <c r="E129" s="161">
        <v>1</v>
      </c>
      <c r="F129" s="225">
        <v>19</v>
      </c>
      <c r="G129" s="166">
        <f t="shared" si="98"/>
        <v>19</v>
      </c>
      <c r="H129" s="226">
        <v>18</v>
      </c>
      <c r="I129" s="166">
        <f t="shared" si="99"/>
        <v>18</v>
      </c>
      <c r="J129" s="167">
        <f t="shared" si="100"/>
        <v>37</v>
      </c>
      <c r="K129" s="343">
        <f t="shared" si="101"/>
        <v>37</v>
      </c>
      <c r="L129" s="113"/>
      <c r="M129" s="170">
        <v>0</v>
      </c>
      <c r="N129" s="171">
        <v>0</v>
      </c>
      <c r="O129" s="9"/>
      <c r="P129" s="170"/>
      <c r="Q129" s="171"/>
    </row>
    <row r="130" spans="1:17" ht="16.5">
      <c r="A130" s="262">
        <f t="shared" si="102"/>
        <v>111</v>
      </c>
      <c r="B130" s="248" t="s">
        <v>219</v>
      </c>
      <c r="C130" s="245" t="s">
        <v>15</v>
      </c>
      <c r="D130" s="161">
        <v>1</v>
      </c>
      <c r="E130" s="161">
        <v>1</v>
      </c>
      <c r="F130" s="225">
        <v>40</v>
      </c>
      <c r="G130" s="166">
        <f t="shared" si="98"/>
        <v>40</v>
      </c>
      <c r="H130" s="226">
        <v>18</v>
      </c>
      <c r="I130" s="166">
        <f t="shared" si="99"/>
        <v>18</v>
      </c>
      <c r="J130" s="167">
        <f t="shared" si="100"/>
        <v>58</v>
      </c>
      <c r="K130" s="343">
        <f t="shared" si="101"/>
        <v>58</v>
      </c>
      <c r="L130" s="113"/>
      <c r="M130" s="170">
        <v>0</v>
      </c>
      <c r="N130" s="171">
        <v>0</v>
      </c>
      <c r="O130" s="9"/>
      <c r="P130" s="170"/>
      <c r="Q130" s="171"/>
    </row>
    <row r="131" spans="1:17" ht="16.5">
      <c r="A131" s="262">
        <f>A130+1</f>
        <v>112</v>
      </c>
      <c r="B131" s="248" t="s">
        <v>189</v>
      </c>
      <c r="C131" s="245" t="s">
        <v>15</v>
      </c>
      <c r="D131" s="161">
        <v>1</v>
      </c>
      <c r="E131" s="161">
        <v>1</v>
      </c>
      <c r="F131" s="225">
        <v>44</v>
      </c>
      <c r="G131" s="166">
        <f t="shared" si="98"/>
        <v>44</v>
      </c>
      <c r="H131" s="226">
        <v>18</v>
      </c>
      <c r="I131" s="166">
        <f t="shared" si="99"/>
        <v>18</v>
      </c>
      <c r="J131" s="167">
        <f t="shared" si="100"/>
        <v>62</v>
      </c>
      <c r="K131" s="343">
        <f t="shared" si="101"/>
        <v>62</v>
      </c>
      <c r="L131" s="113"/>
      <c r="M131" s="170">
        <v>0</v>
      </c>
      <c r="N131" s="171">
        <v>0</v>
      </c>
      <c r="O131" s="9"/>
      <c r="P131" s="170"/>
      <c r="Q131" s="171"/>
    </row>
    <row r="132" spans="1:17" ht="16.5">
      <c r="A132" s="262">
        <f>A131+1</f>
        <v>113</v>
      </c>
      <c r="B132" s="248" t="s">
        <v>220</v>
      </c>
      <c r="C132" s="245" t="s">
        <v>15</v>
      </c>
      <c r="D132" s="161">
        <v>1</v>
      </c>
      <c r="E132" s="161">
        <v>32</v>
      </c>
      <c r="F132" s="225">
        <v>29</v>
      </c>
      <c r="G132" s="166">
        <f t="shared" si="98"/>
        <v>928</v>
      </c>
      <c r="H132" s="226">
        <v>18</v>
      </c>
      <c r="I132" s="166">
        <f t="shared" si="99"/>
        <v>576</v>
      </c>
      <c r="J132" s="167">
        <f t="shared" si="100"/>
        <v>1504</v>
      </c>
      <c r="K132" s="343">
        <f t="shared" si="101"/>
        <v>47</v>
      </c>
      <c r="L132" s="113"/>
      <c r="M132" s="170">
        <v>0</v>
      </c>
      <c r="N132" s="171">
        <v>0</v>
      </c>
      <c r="O132" s="9"/>
      <c r="P132" s="170"/>
      <c r="Q132" s="171"/>
    </row>
    <row r="133" spans="1:17" ht="16.5">
      <c r="A133" s="262">
        <f>A132+1</f>
        <v>114</v>
      </c>
      <c r="B133" s="248" t="s">
        <v>221</v>
      </c>
      <c r="C133" s="245" t="s">
        <v>15</v>
      </c>
      <c r="D133" s="161">
        <v>1</v>
      </c>
      <c r="E133" s="161">
        <v>13</v>
      </c>
      <c r="F133" s="225">
        <v>27</v>
      </c>
      <c r="G133" s="166">
        <f t="shared" si="98"/>
        <v>351</v>
      </c>
      <c r="H133" s="226">
        <v>18</v>
      </c>
      <c r="I133" s="166">
        <f t="shared" si="99"/>
        <v>234</v>
      </c>
      <c r="J133" s="167">
        <f t="shared" si="100"/>
        <v>585</v>
      </c>
      <c r="K133" s="343">
        <f t="shared" si="101"/>
        <v>45</v>
      </c>
      <c r="L133" s="113"/>
      <c r="M133" s="170">
        <v>0</v>
      </c>
      <c r="N133" s="171">
        <v>0</v>
      </c>
      <c r="O133" s="9"/>
      <c r="P133" s="170"/>
      <c r="Q133" s="171"/>
    </row>
    <row r="134" spans="1:17" ht="16.5">
      <c r="A134" s="262">
        <f aca="true" t="shared" si="103" ref="A134:A135">A133+1</f>
        <v>115</v>
      </c>
      <c r="B134" s="248" t="s">
        <v>222</v>
      </c>
      <c r="C134" s="245" t="s">
        <v>15</v>
      </c>
      <c r="D134" s="161">
        <v>1</v>
      </c>
      <c r="E134" s="161">
        <v>1</v>
      </c>
      <c r="F134" s="225">
        <v>25</v>
      </c>
      <c r="G134" s="166">
        <f t="shared" si="98"/>
        <v>25</v>
      </c>
      <c r="H134" s="226">
        <v>18</v>
      </c>
      <c r="I134" s="166">
        <f t="shared" si="99"/>
        <v>18</v>
      </c>
      <c r="J134" s="167">
        <f t="shared" si="100"/>
        <v>43</v>
      </c>
      <c r="K134" s="343">
        <f t="shared" si="101"/>
        <v>43</v>
      </c>
      <c r="L134" s="113"/>
      <c r="M134" s="170">
        <v>0</v>
      </c>
      <c r="N134" s="171">
        <v>0</v>
      </c>
      <c r="O134" s="9"/>
      <c r="P134" s="170"/>
      <c r="Q134" s="171"/>
    </row>
    <row r="135" spans="1:17" ht="16.5">
      <c r="A135" s="262">
        <f t="shared" si="103"/>
        <v>116</v>
      </c>
      <c r="B135" s="248" t="s">
        <v>223</v>
      </c>
      <c r="C135" s="245" t="s">
        <v>15</v>
      </c>
      <c r="D135" s="161">
        <v>1</v>
      </c>
      <c r="E135" s="161">
        <v>1</v>
      </c>
      <c r="F135" s="225">
        <v>23</v>
      </c>
      <c r="G135" s="166">
        <f t="shared" si="98"/>
        <v>23</v>
      </c>
      <c r="H135" s="226">
        <v>18</v>
      </c>
      <c r="I135" s="166">
        <f t="shared" si="99"/>
        <v>18</v>
      </c>
      <c r="J135" s="167">
        <f t="shared" si="100"/>
        <v>41</v>
      </c>
      <c r="K135" s="343">
        <f t="shared" si="101"/>
        <v>41</v>
      </c>
      <c r="L135" s="113"/>
      <c r="M135" s="170">
        <v>0</v>
      </c>
      <c r="N135" s="171">
        <v>0</v>
      </c>
      <c r="O135" s="9"/>
      <c r="P135" s="170"/>
      <c r="Q135" s="171"/>
    </row>
    <row r="136" spans="1:17" ht="16.5">
      <c r="A136" s="262"/>
      <c r="B136" s="246" t="s">
        <v>224</v>
      </c>
      <c r="C136" s="245"/>
      <c r="D136" s="161"/>
      <c r="E136" s="161"/>
      <c r="F136" s="225"/>
      <c r="G136" s="163"/>
      <c r="H136" s="161"/>
      <c r="I136" s="163"/>
      <c r="J136" s="165"/>
      <c r="K136" s="342"/>
      <c r="L136" s="113"/>
      <c r="M136" s="170"/>
      <c r="N136" s="171"/>
      <c r="O136" s="9"/>
      <c r="P136" s="170"/>
      <c r="Q136" s="171"/>
    </row>
    <row r="137" spans="1:17" ht="16.5">
      <c r="A137" s="262">
        <f>A135+1</f>
        <v>117</v>
      </c>
      <c r="B137" s="248" t="s">
        <v>223</v>
      </c>
      <c r="C137" s="245" t="s">
        <v>15</v>
      </c>
      <c r="D137" s="161">
        <v>1</v>
      </c>
      <c r="E137" s="161">
        <v>1</v>
      </c>
      <c r="F137" s="225">
        <v>19</v>
      </c>
      <c r="G137" s="166">
        <f aca="true" t="shared" si="104" ref="G137:G147">F137*E137</f>
        <v>19</v>
      </c>
      <c r="H137" s="226">
        <v>7</v>
      </c>
      <c r="I137" s="166">
        <f aca="true" t="shared" si="105" ref="I137:I147">H137*E137</f>
        <v>7</v>
      </c>
      <c r="J137" s="167">
        <f aca="true" t="shared" si="106" ref="J137:J147">G137+I137</f>
        <v>26</v>
      </c>
      <c r="K137" s="343">
        <f aca="true" t="shared" si="107" ref="K137:K147">J137/E137</f>
        <v>26</v>
      </c>
      <c r="L137" s="113"/>
      <c r="M137" s="170">
        <v>0</v>
      </c>
      <c r="N137" s="171">
        <v>0</v>
      </c>
      <c r="O137" s="9"/>
      <c r="P137" s="170"/>
      <c r="Q137" s="171"/>
    </row>
    <row r="138" spans="1:17" ht="16.5">
      <c r="A138" s="262">
        <f aca="true" t="shared" si="108" ref="A138:A141">A137+1</f>
        <v>118</v>
      </c>
      <c r="B138" s="248" t="s">
        <v>211</v>
      </c>
      <c r="C138" s="245" t="s">
        <v>15</v>
      </c>
      <c r="D138" s="161">
        <v>1</v>
      </c>
      <c r="E138" s="161">
        <v>1</v>
      </c>
      <c r="F138" s="225">
        <v>16</v>
      </c>
      <c r="G138" s="166">
        <f t="shared" si="104"/>
        <v>16</v>
      </c>
      <c r="H138" s="226">
        <v>7</v>
      </c>
      <c r="I138" s="166">
        <f t="shared" si="105"/>
        <v>7</v>
      </c>
      <c r="J138" s="167">
        <f t="shared" si="106"/>
        <v>23</v>
      </c>
      <c r="K138" s="343">
        <f t="shared" si="107"/>
        <v>23</v>
      </c>
      <c r="L138" s="113"/>
      <c r="M138" s="170">
        <v>0</v>
      </c>
      <c r="N138" s="171">
        <v>0</v>
      </c>
      <c r="O138" s="9"/>
      <c r="P138" s="170"/>
      <c r="Q138" s="171"/>
    </row>
    <row r="139" spans="1:17" ht="16.5">
      <c r="A139" s="262">
        <f t="shared" si="108"/>
        <v>119</v>
      </c>
      <c r="B139" s="248" t="s">
        <v>192</v>
      </c>
      <c r="C139" s="245" t="s">
        <v>15</v>
      </c>
      <c r="D139" s="161">
        <v>1</v>
      </c>
      <c r="E139" s="161">
        <v>2</v>
      </c>
      <c r="F139" s="225">
        <v>18</v>
      </c>
      <c r="G139" s="166">
        <f t="shared" si="104"/>
        <v>36</v>
      </c>
      <c r="H139" s="226">
        <v>7</v>
      </c>
      <c r="I139" s="166">
        <f t="shared" si="105"/>
        <v>14</v>
      </c>
      <c r="J139" s="167">
        <f t="shared" si="106"/>
        <v>50</v>
      </c>
      <c r="K139" s="343">
        <f t="shared" si="107"/>
        <v>25</v>
      </c>
      <c r="L139" s="113"/>
      <c r="M139" s="170">
        <v>0</v>
      </c>
      <c r="N139" s="171">
        <v>0</v>
      </c>
      <c r="O139" s="9"/>
      <c r="P139" s="170"/>
      <c r="Q139" s="171"/>
    </row>
    <row r="140" spans="1:17" ht="16.5">
      <c r="A140" s="262">
        <f t="shared" si="108"/>
        <v>120</v>
      </c>
      <c r="B140" s="248" t="s">
        <v>199</v>
      </c>
      <c r="C140" s="245" t="s">
        <v>15</v>
      </c>
      <c r="D140" s="161">
        <v>1</v>
      </c>
      <c r="E140" s="161">
        <v>1</v>
      </c>
      <c r="F140" s="225">
        <v>19</v>
      </c>
      <c r="G140" s="166">
        <f t="shared" si="104"/>
        <v>19</v>
      </c>
      <c r="H140" s="226">
        <v>7</v>
      </c>
      <c r="I140" s="166">
        <f t="shared" si="105"/>
        <v>7</v>
      </c>
      <c r="J140" s="167">
        <f t="shared" si="106"/>
        <v>26</v>
      </c>
      <c r="K140" s="343">
        <f t="shared" si="107"/>
        <v>26</v>
      </c>
      <c r="L140" s="113"/>
      <c r="M140" s="170">
        <v>0</v>
      </c>
      <c r="N140" s="171">
        <v>0</v>
      </c>
      <c r="O140" s="9"/>
      <c r="P140" s="170"/>
      <c r="Q140" s="171"/>
    </row>
    <row r="141" spans="1:17" ht="16.5">
      <c r="A141" s="262">
        <f t="shared" si="108"/>
        <v>121</v>
      </c>
      <c r="B141" s="248" t="s">
        <v>200</v>
      </c>
      <c r="C141" s="245" t="s">
        <v>15</v>
      </c>
      <c r="D141" s="161">
        <v>1</v>
      </c>
      <c r="E141" s="161">
        <v>1</v>
      </c>
      <c r="F141" s="225">
        <v>21</v>
      </c>
      <c r="G141" s="166">
        <f t="shared" si="104"/>
        <v>21</v>
      </c>
      <c r="H141" s="226">
        <v>7</v>
      </c>
      <c r="I141" s="166">
        <f t="shared" si="105"/>
        <v>7</v>
      </c>
      <c r="J141" s="167">
        <f t="shared" si="106"/>
        <v>28</v>
      </c>
      <c r="K141" s="343">
        <f t="shared" si="107"/>
        <v>28</v>
      </c>
      <c r="L141" s="113"/>
      <c r="M141" s="170">
        <v>0</v>
      </c>
      <c r="N141" s="171">
        <v>0</v>
      </c>
      <c r="O141" s="9"/>
      <c r="P141" s="170"/>
      <c r="Q141" s="171"/>
    </row>
    <row r="142" spans="1:17" ht="16.5">
      <c r="A142" s="262">
        <f>A141+1</f>
        <v>122</v>
      </c>
      <c r="B142" s="248" t="s">
        <v>188</v>
      </c>
      <c r="C142" s="245" t="s">
        <v>15</v>
      </c>
      <c r="D142" s="161">
        <v>1</v>
      </c>
      <c r="E142" s="161">
        <v>1</v>
      </c>
      <c r="F142" s="225">
        <v>23</v>
      </c>
      <c r="G142" s="166">
        <f t="shared" si="104"/>
        <v>23</v>
      </c>
      <c r="H142" s="226">
        <v>7</v>
      </c>
      <c r="I142" s="166">
        <f t="shared" si="105"/>
        <v>7</v>
      </c>
      <c r="J142" s="167">
        <f t="shared" si="106"/>
        <v>30</v>
      </c>
      <c r="K142" s="343">
        <f t="shared" si="107"/>
        <v>30</v>
      </c>
      <c r="L142" s="113"/>
      <c r="M142" s="170">
        <v>0</v>
      </c>
      <c r="N142" s="171">
        <v>0</v>
      </c>
      <c r="O142" s="9"/>
      <c r="P142" s="170"/>
      <c r="Q142" s="171"/>
    </row>
    <row r="143" spans="1:17" ht="16.5">
      <c r="A143" s="262">
        <f aca="true" t="shared" si="109" ref="A143:A146">A142+1</f>
        <v>123</v>
      </c>
      <c r="B143" s="248" t="s">
        <v>210</v>
      </c>
      <c r="C143" s="245" t="s">
        <v>15</v>
      </c>
      <c r="D143" s="161">
        <v>1</v>
      </c>
      <c r="E143" s="161">
        <v>1</v>
      </c>
      <c r="F143" s="225">
        <v>24</v>
      </c>
      <c r="G143" s="166">
        <f t="shared" si="104"/>
        <v>24</v>
      </c>
      <c r="H143" s="226">
        <v>7</v>
      </c>
      <c r="I143" s="166">
        <f t="shared" si="105"/>
        <v>7</v>
      </c>
      <c r="J143" s="167">
        <f t="shared" si="106"/>
        <v>31</v>
      </c>
      <c r="K143" s="343">
        <f t="shared" si="107"/>
        <v>31</v>
      </c>
      <c r="L143" s="113"/>
      <c r="M143" s="170">
        <v>0</v>
      </c>
      <c r="N143" s="171">
        <v>0</v>
      </c>
      <c r="O143" s="9"/>
      <c r="P143" s="170"/>
      <c r="Q143" s="171"/>
    </row>
    <row r="144" spans="1:17" ht="16.5">
      <c r="A144" s="262">
        <f>A143+1</f>
        <v>124</v>
      </c>
      <c r="B144" s="248" t="s">
        <v>189</v>
      </c>
      <c r="C144" s="245" t="s">
        <v>15</v>
      </c>
      <c r="D144" s="161">
        <v>1</v>
      </c>
      <c r="E144" s="161">
        <v>2</v>
      </c>
      <c r="F144" s="225">
        <v>26</v>
      </c>
      <c r="G144" s="166">
        <f t="shared" si="104"/>
        <v>52</v>
      </c>
      <c r="H144" s="226">
        <v>7</v>
      </c>
      <c r="I144" s="166">
        <f t="shared" si="105"/>
        <v>14</v>
      </c>
      <c r="J144" s="167">
        <f t="shared" si="106"/>
        <v>66</v>
      </c>
      <c r="K144" s="343">
        <f t="shared" si="107"/>
        <v>33</v>
      </c>
      <c r="L144" s="113"/>
      <c r="M144" s="170">
        <v>0</v>
      </c>
      <c r="N144" s="171">
        <v>0</v>
      </c>
      <c r="O144" s="9"/>
      <c r="P144" s="170"/>
      <c r="Q144" s="171"/>
    </row>
    <row r="145" spans="1:17" ht="16.5">
      <c r="A145" s="262">
        <f t="shared" si="109"/>
        <v>125</v>
      </c>
      <c r="B145" s="248" t="s">
        <v>202</v>
      </c>
      <c r="C145" s="245" t="s">
        <v>15</v>
      </c>
      <c r="D145" s="161">
        <v>1</v>
      </c>
      <c r="E145" s="161">
        <v>2</v>
      </c>
      <c r="F145" s="225">
        <v>30</v>
      </c>
      <c r="G145" s="166">
        <f t="shared" si="104"/>
        <v>60</v>
      </c>
      <c r="H145" s="226">
        <v>7</v>
      </c>
      <c r="I145" s="166">
        <f t="shared" si="105"/>
        <v>14</v>
      </c>
      <c r="J145" s="167">
        <f t="shared" si="106"/>
        <v>74</v>
      </c>
      <c r="K145" s="343">
        <f t="shared" si="107"/>
        <v>37</v>
      </c>
      <c r="L145" s="113"/>
      <c r="M145" s="170">
        <v>0</v>
      </c>
      <c r="N145" s="171">
        <v>0</v>
      </c>
      <c r="O145" s="9"/>
      <c r="P145" s="170"/>
      <c r="Q145" s="171"/>
    </row>
    <row r="146" spans="1:17" ht="16.5">
      <c r="A146" s="262">
        <f t="shared" si="109"/>
        <v>126</v>
      </c>
      <c r="B146" s="248" t="s">
        <v>191</v>
      </c>
      <c r="C146" s="245" t="s">
        <v>15</v>
      </c>
      <c r="D146" s="161">
        <v>1</v>
      </c>
      <c r="E146" s="161">
        <v>1</v>
      </c>
      <c r="F146" s="225">
        <v>28</v>
      </c>
      <c r="G146" s="166">
        <f t="shared" si="104"/>
        <v>28</v>
      </c>
      <c r="H146" s="226">
        <v>7</v>
      </c>
      <c r="I146" s="166">
        <f t="shared" si="105"/>
        <v>7</v>
      </c>
      <c r="J146" s="167">
        <f t="shared" si="106"/>
        <v>35</v>
      </c>
      <c r="K146" s="343">
        <f t="shared" si="107"/>
        <v>35</v>
      </c>
      <c r="L146" s="113"/>
      <c r="M146" s="170">
        <v>0</v>
      </c>
      <c r="N146" s="171">
        <v>0</v>
      </c>
      <c r="O146" s="9"/>
      <c r="P146" s="170"/>
      <c r="Q146" s="171"/>
    </row>
    <row r="147" spans="1:17" ht="16.5">
      <c r="A147" s="262">
        <f>A146+1</f>
        <v>127</v>
      </c>
      <c r="B147" s="248" t="s">
        <v>198</v>
      </c>
      <c r="C147" s="245" t="s">
        <v>15</v>
      </c>
      <c r="D147" s="161">
        <v>1</v>
      </c>
      <c r="E147" s="161">
        <v>1</v>
      </c>
      <c r="F147" s="225">
        <v>15</v>
      </c>
      <c r="G147" s="166">
        <f t="shared" si="104"/>
        <v>15</v>
      </c>
      <c r="H147" s="226">
        <f aca="true" t="shared" si="110" ref="H147">N147/$J$4</f>
        <v>0</v>
      </c>
      <c r="I147" s="166">
        <f t="shared" si="105"/>
        <v>0</v>
      </c>
      <c r="J147" s="167">
        <f t="shared" si="106"/>
        <v>15</v>
      </c>
      <c r="K147" s="343">
        <f t="shared" si="107"/>
        <v>15</v>
      </c>
      <c r="L147" s="113"/>
      <c r="M147" s="170">
        <v>0</v>
      </c>
      <c r="N147" s="171">
        <v>0</v>
      </c>
      <c r="O147" s="9"/>
      <c r="P147" s="170"/>
      <c r="Q147" s="171"/>
    </row>
    <row r="148" spans="1:17" ht="16.5">
      <c r="A148" s="262"/>
      <c r="B148" s="246" t="s">
        <v>225</v>
      </c>
      <c r="C148" s="245"/>
      <c r="D148" s="161"/>
      <c r="E148" s="161"/>
      <c r="F148" s="225"/>
      <c r="G148" s="163"/>
      <c r="H148" s="161"/>
      <c r="I148" s="163"/>
      <c r="J148" s="165"/>
      <c r="K148" s="342"/>
      <c r="L148" s="113"/>
      <c r="M148" s="170"/>
      <c r="N148" s="171"/>
      <c r="O148" s="9"/>
      <c r="P148" s="170"/>
      <c r="Q148" s="171"/>
    </row>
    <row r="149" spans="1:17" ht="16.5">
      <c r="A149" s="262">
        <f>A147+1</f>
        <v>128</v>
      </c>
      <c r="B149" s="248" t="s">
        <v>226</v>
      </c>
      <c r="C149" s="245" t="s">
        <v>15</v>
      </c>
      <c r="D149" s="161">
        <v>1</v>
      </c>
      <c r="E149" s="161">
        <v>2</v>
      </c>
      <c r="F149" s="225">
        <v>37</v>
      </c>
      <c r="G149" s="166">
        <f aca="true" t="shared" si="111" ref="G149:G151">F149*E149</f>
        <v>74</v>
      </c>
      <c r="H149" s="226">
        <v>7</v>
      </c>
      <c r="I149" s="166">
        <f aca="true" t="shared" si="112" ref="I149:I151">H149*E149</f>
        <v>14</v>
      </c>
      <c r="J149" s="167">
        <f aca="true" t="shared" si="113" ref="J149:J151">G149+I149</f>
        <v>88</v>
      </c>
      <c r="K149" s="343">
        <f aca="true" t="shared" si="114" ref="K149:K151">J149/E149</f>
        <v>44</v>
      </c>
      <c r="L149" s="113"/>
      <c r="M149" s="170">
        <v>0</v>
      </c>
      <c r="N149" s="171">
        <v>0</v>
      </c>
      <c r="O149" s="9"/>
      <c r="P149" s="170"/>
      <c r="Q149" s="171"/>
    </row>
    <row r="150" spans="1:17" ht="16.5">
      <c r="A150" s="262">
        <f aca="true" t="shared" si="115" ref="A150:A151">A149+1</f>
        <v>129</v>
      </c>
      <c r="B150" s="248" t="s">
        <v>227</v>
      </c>
      <c r="C150" s="245" t="s">
        <v>15</v>
      </c>
      <c r="D150" s="161">
        <v>1</v>
      </c>
      <c r="E150" s="161">
        <v>1</v>
      </c>
      <c r="F150" s="225">
        <v>35</v>
      </c>
      <c r="G150" s="166">
        <f t="shared" si="111"/>
        <v>35</v>
      </c>
      <c r="H150" s="226">
        <v>7</v>
      </c>
      <c r="I150" s="166">
        <f t="shared" si="112"/>
        <v>7</v>
      </c>
      <c r="J150" s="167">
        <f t="shared" si="113"/>
        <v>42</v>
      </c>
      <c r="K150" s="343">
        <f t="shared" si="114"/>
        <v>42</v>
      </c>
      <c r="L150" s="113"/>
      <c r="M150" s="170">
        <v>0</v>
      </c>
      <c r="N150" s="171">
        <v>0</v>
      </c>
      <c r="O150" s="9"/>
      <c r="P150" s="170"/>
      <c r="Q150" s="171"/>
    </row>
    <row r="151" spans="1:17" ht="17.25" thickBot="1">
      <c r="A151" s="273">
        <f t="shared" si="115"/>
        <v>130</v>
      </c>
      <c r="B151" s="344" t="s">
        <v>228</v>
      </c>
      <c r="C151" s="345" t="s">
        <v>15</v>
      </c>
      <c r="D151" s="186">
        <v>1</v>
      </c>
      <c r="E151" s="186">
        <v>1</v>
      </c>
      <c r="F151" s="276">
        <v>32</v>
      </c>
      <c r="G151" s="346">
        <f t="shared" si="111"/>
        <v>32</v>
      </c>
      <c r="H151" s="347">
        <v>7</v>
      </c>
      <c r="I151" s="346">
        <f t="shared" si="112"/>
        <v>7</v>
      </c>
      <c r="J151" s="348">
        <f t="shared" si="113"/>
        <v>39</v>
      </c>
      <c r="K151" s="349">
        <f t="shared" si="114"/>
        <v>39</v>
      </c>
      <c r="L151" s="113"/>
      <c r="M151" s="172">
        <v>0</v>
      </c>
      <c r="N151" s="173">
        <v>0</v>
      </c>
      <c r="O151" s="9"/>
      <c r="P151" s="172"/>
      <c r="Q151" s="173"/>
    </row>
    <row r="152" spans="2:17" ht="16.5" thickBot="1">
      <c r="B152" s="95"/>
      <c r="F152" s="34"/>
      <c r="G152" s="96">
        <f>SUM(G12:G151)</f>
        <v>115383.12000000001</v>
      </c>
      <c r="H152" s="83"/>
      <c r="I152" s="96">
        <f>SUM(I12:I151)</f>
        <v>31600.657687687686</v>
      </c>
      <c r="J152" s="97"/>
      <c r="K152" s="249"/>
      <c r="M152" s="36"/>
      <c r="N152" s="36"/>
      <c r="P152" s="36"/>
      <c r="Q152" s="36"/>
    </row>
    <row r="153" spans="2:17" ht="16.5" thickBot="1">
      <c r="B153" s="95"/>
      <c r="F153" s="37"/>
      <c r="G153" s="85" t="s">
        <v>20</v>
      </c>
      <c r="H153" s="99">
        <v>0.02</v>
      </c>
      <c r="I153" s="250"/>
      <c r="J153" s="39">
        <f>H153*G152</f>
        <v>2307.6624</v>
      </c>
      <c r="K153" s="249"/>
      <c r="M153" s="36"/>
      <c r="N153" s="36"/>
      <c r="P153" s="36"/>
      <c r="Q153" s="36"/>
    </row>
    <row r="154" spans="6:17" ht="16.5" thickBot="1">
      <c r="F154" s="34"/>
      <c r="G154" s="40"/>
      <c r="H154" s="83"/>
      <c r="I154" s="251"/>
      <c r="J154" s="41"/>
      <c r="K154" s="249"/>
      <c r="M154" s="36"/>
      <c r="N154" s="36"/>
      <c r="P154" s="36"/>
      <c r="Q154" s="36"/>
    </row>
    <row r="155" spans="6:17" ht="16.5" thickBot="1">
      <c r="F155" s="37"/>
      <c r="G155" s="38" t="s">
        <v>21</v>
      </c>
      <c r="H155" s="101"/>
      <c r="I155" s="250"/>
      <c r="J155" s="39">
        <f>SUM(J12:J153)</f>
        <v>149291.4400876877</v>
      </c>
      <c r="K155" s="249"/>
      <c r="M155" s="36"/>
      <c r="N155" s="36"/>
      <c r="P155" s="36"/>
      <c r="Q155" s="36"/>
    </row>
    <row r="156" spans="6:17" ht="16.5" thickBot="1">
      <c r="F156" s="42"/>
      <c r="G156" s="43"/>
      <c r="H156" s="102"/>
      <c r="I156" s="252"/>
      <c r="J156" s="44"/>
      <c r="K156" s="249"/>
      <c r="M156" s="36"/>
      <c r="N156" s="36"/>
      <c r="P156" s="36"/>
      <c r="Q156" s="36"/>
    </row>
    <row r="157" spans="6:17" ht="15.75">
      <c r="F157" s="45"/>
      <c r="G157" s="86" t="s">
        <v>22</v>
      </c>
      <c r="H157" s="103">
        <v>0.05</v>
      </c>
      <c r="I157" s="253"/>
      <c r="J157" s="47">
        <f>J155*H157</f>
        <v>7464.572004384385</v>
      </c>
      <c r="K157" s="249"/>
      <c r="M157" s="36"/>
      <c r="N157" s="36"/>
      <c r="P157" s="36"/>
      <c r="Q157" s="36"/>
    </row>
    <row r="158" spans="6:17" ht="16.5" thickBot="1">
      <c r="F158" s="48"/>
      <c r="G158" s="87" t="s">
        <v>23</v>
      </c>
      <c r="H158" s="104"/>
      <c r="I158" s="254"/>
      <c r="J158" s="50">
        <f>J155+J157</f>
        <v>156756.01209207208</v>
      </c>
      <c r="K158" s="249"/>
      <c r="M158" s="36"/>
      <c r="N158" s="36"/>
      <c r="P158" s="36"/>
      <c r="Q158" s="36"/>
    </row>
    <row r="159" spans="6:17" ht="16.5" thickBot="1">
      <c r="F159" s="51"/>
      <c r="G159" s="88"/>
      <c r="H159" s="105"/>
      <c r="I159" s="255"/>
      <c r="J159" s="53"/>
      <c r="K159" s="249"/>
      <c r="M159" s="36"/>
      <c r="N159" s="36"/>
      <c r="P159" s="36"/>
      <c r="Q159" s="36"/>
    </row>
    <row r="160" spans="6:17" ht="15.75">
      <c r="F160" s="54"/>
      <c r="G160" s="86" t="s">
        <v>24</v>
      </c>
      <c r="H160" s="103">
        <v>0.15</v>
      </c>
      <c r="I160" s="253"/>
      <c r="J160" s="47">
        <f>J158*H160</f>
        <v>23513.40181381081</v>
      </c>
      <c r="K160" s="249"/>
      <c r="M160" s="36"/>
      <c r="N160" s="36"/>
      <c r="P160" s="36"/>
      <c r="Q160" s="36"/>
    </row>
    <row r="161" spans="6:17" ht="16.5" thickBot="1">
      <c r="F161" s="48"/>
      <c r="G161" s="87" t="s">
        <v>23</v>
      </c>
      <c r="H161" s="106"/>
      <c r="I161" s="254"/>
      <c r="J161" s="50">
        <f>J158+J160</f>
        <v>180269.4139058829</v>
      </c>
      <c r="K161" s="249"/>
      <c r="M161" s="36"/>
      <c r="N161" s="36"/>
      <c r="P161" s="36"/>
      <c r="Q161" s="36"/>
    </row>
    <row r="162" spans="6:17" ht="16.5" thickBot="1">
      <c r="F162" s="51"/>
      <c r="G162" s="88"/>
      <c r="H162" s="107"/>
      <c r="I162" s="255"/>
      <c r="J162" s="53"/>
      <c r="K162" s="249"/>
      <c r="M162" s="36"/>
      <c r="N162" s="36"/>
      <c r="P162" s="36"/>
      <c r="Q162" s="36"/>
    </row>
    <row r="163" spans="6:17" ht="15.75">
      <c r="F163" s="54"/>
      <c r="G163" s="89" t="s">
        <v>25</v>
      </c>
      <c r="H163" s="103">
        <v>0.18</v>
      </c>
      <c r="I163" s="253"/>
      <c r="J163" s="55">
        <f>J161*H163</f>
        <v>32448.49450305892</v>
      </c>
      <c r="K163" s="249"/>
      <c r="M163" s="36"/>
      <c r="N163" s="36"/>
      <c r="P163" s="36"/>
      <c r="Q163" s="36"/>
    </row>
    <row r="164" spans="6:17" ht="16.5" thickBot="1">
      <c r="F164" s="48"/>
      <c r="G164" s="90" t="s">
        <v>26</v>
      </c>
      <c r="H164" s="104" t="s">
        <v>9</v>
      </c>
      <c r="I164" s="256"/>
      <c r="J164" s="58">
        <f>J161+J163</f>
        <v>212717.90840894182</v>
      </c>
      <c r="K164" s="249"/>
      <c r="M164" s="36"/>
      <c r="N164" s="36"/>
      <c r="P164" s="36"/>
      <c r="Q164" s="36"/>
    </row>
    <row r="165" spans="13:17" ht="15.75">
      <c r="M165" s="36"/>
      <c r="N165" s="36"/>
      <c r="P165" s="36"/>
      <c r="Q165" s="36"/>
    </row>
    <row r="166" spans="13:17" ht="15.75">
      <c r="M166" s="36"/>
      <c r="N166" s="36"/>
      <c r="P166" s="36"/>
      <c r="Q166" s="36"/>
    </row>
    <row r="167" spans="13:17" ht="15.75">
      <c r="M167" s="36"/>
      <c r="N167" s="36"/>
      <c r="P167" s="36"/>
      <c r="Q167" s="36"/>
    </row>
    <row r="168" spans="13:17" ht="15.75">
      <c r="M168" s="36"/>
      <c r="N168" s="36"/>
      <c r="P168" s="36"/>
      <c r="Q168" s="36"/>
    </row>
  </sheetData>
  <sheetProtection algorithmName="SHA-512" hashValue="mnMH6hsw0U6etjppioF8Tg5uSSsXjCMC+r18Com6DsXoh4O5Kymwd+1zimfiGyYC1shUIIRHcD1r0Dtgfaxe3w==" saltValue="kd7h/GZ6qDLGG7tTwmaFMw==" spinCount="100000" sheet="1" objects="1" scenarios="1"/>
  <mergeCells count="20">
    <mergeCell ref="A11:C11"/>
    <mergeCell ref="N7:N8"/>
    <mergeCell ref="P7:P8"/>
    <mergeCell ref="H7:I7"/>
    <mergeCell ref="J7:J8"/>
    <mergeCell ref="K7:K8"/>
    <mergeCell ref="M7:M8"/>
    <mergeCell ref="Q7:Q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conditionalFormatting sqref="B21:B24">
    <cfRule type="duplicateValues" priority="2" dxfId="0" stopIfTrue="1">
      <formula>AND(COUNTIF($B$21:$B$24,B21)&gt;1,NOT(ISBLANK(B21)))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71"/>
  <sheetViews>
    <sheetView showGridLines="0" zoomScale="93" zoomScaleNormal="93" workbookViewId="0" topLeftCell="A1">
      <pane ySplit="10" topLeftCell="A44" activePane="bottomLeft" state="frozen"/>
      <selection pane="topLeft" activeCell="A292" sqref="A292:XFD292"/>
      <selection pane="bottomLeft" activeCell="N60" sqref="N60"/>
    </sheetView>
  </sheetViews>
  <sheetFormatPr defaultColWidth="9.00390625" defaultRowHeight="15.75"/>
  <cols>
    <col min="1" max="1" width="7.625" style="15" customWidth="1"/>
    <col min="2" max="2" width="78.875" style="100" customWidth="1"/>
    <col min="3" max="3" width="7.75390625" style="15" bestFit="1" customWidth="1"/>
    <col min="4" max="4" width="6.375" style="15" bestFit="1" customWidth="1"/>
    <col min="5" max="5" width="6.50390625" style="15" bestFit="1" customWidth="1"/>
    <col min="6" max="6" width="7.875" style="15" bestFit="1" customWidth="1"/>
    <col min="7" max="7" width="16.75390625" style="15" bestFit="1" customWidth="1"/>
    <col min="8" max="8" width="10.125" style="15" bestFit="1" customWidth="1"/>
    <col min="9" max="9" width="12.75390625" style="15" bestFit="1" customWidth="1"/>
    <col min="10" max="10" width="11.875" style="15" bestFit="1" customWidth="1"/>
    <col min="11" max="11" width="11.125" style="98" bestFit="1" customWidth="1"/>
    <col min="12" max="12" width="3.625" style="112" customWidth="1"/>
    <col min="13" max="13" width="10.75390625" style="15" customWidth="1"/>
    <col min="14" max="14" width="10.25390625" style="15" customWidth="1"/>
    <col min="15" max="15" width="7.375" style="15" customWidth="1"/>
    <col min="16" max="17" width="12.875" style="15" customWidth="1"/>
    <col min="18" max="18" width="7.25390625" style="15" customWidth="1"/>
    <col min="19" max="19" width="7.25390625" style="15" bestFit="1" customWidth="1"/>
    <col min="20" max="20" width="6.625" style="15" customWidth="1"/>
    <col min="21" max="21" width="6.75390625" style="15" customWidth="1"/>
    <col min="22" max="16384" width="9.00390625" style="15" customWidth="1"/>
  </cols>
  <sheetData>
    <row r="1" spans="1:17" ht="18.75" thickBot="1">
      <c r="A1" s="8"/>
      <c r="B1" s="365"/>
      <c r="C1" s="365"/>
      <c r="D1" s="365"/>
      <c r="E1" s="9"/>
      <c r="F1" s="10"/>
      <c r="G1" s="9"/>
      <c r="H1" s="11"/>
      <c r="I1" s="12"/>
      <c r="J1" s="11"/>
      <c r="K1" s="91"/>
      <c r="L1" s="93"/>
      <c r="M1" s="14"/>
      <c r="N1" s="14"/>
      <c r="P1" s="14"/>
      <c r="Q1" s="14"/>
    </row>
    <row r="2" spans="1:17" ht="18.75" thickBot="1">
      <c r="A2" s="366" t="s">
        <v>453</v>
      </c>
      <c r="B2" s="367"/>
      <c r="C2" s="16"/>
      <c r="D2" s="10"/>
      <c r="E2" s="9"/>
      <c r="F2" s="10"/>
      <c r="G2" s="17"/>
      <c r="H2" s="368" t="s">
        <v>445</v>
      </c>
      <c r="I2" s="369"/>
      <c r="J2" s="370"/>
      <c r="K2" s="92"/>
      <c r="L2" s="111"/>
      <c r="M2" s="14"/>
      <c r="N2" s="19"/>
      <c r="P2" s="14"/>
      <c r="Q2" s="19"/>
    </row>
    <row r="3" spans="1:17" ht="16.5" customHeight="1" thickBot="1">
      <c r="A3" s="371"/>
      <c r="B3" s="371"/>
      <c r="C3" s="371"/>
      <c r="D3" s="371"/>
      <c r="E3" s="371"/>
      <c r="F3" s="371"/>
      <c r="G3" s="20"/>
      <c r="H3" s="74" t="s">
        <v>9</v>
      </c>
      <c r="I3" s="75" t="s">
        <v>8</v>
      </c>
      <c r="J3" s="76" t="s">
        <v>446</v>
      </c>
      <c r="K3" s="92"/>
      <c r="L3" s="111"/>
      <c r="M3" s="14"/>
      <c r="N3" s="19"/>
      <c r="P3" s="14"/>
      <c r="Q3" s="19"/>
    </row>
    <row r="4" spans="1:17" ht="16.5" thickBot="1">
      <c r="A4" s="371"/>
      <c r="B4" s="371"/>
      <c r="C4" s="371"/>
      <c r="D4" s="371"/>
      <c r="E4" s="371"/>
      <c r="F4" s="371"/>
      <c r="G4" s="21"/>
      <c r="H4" s="214">
        <f>J67</f>
        <v>688278.4931382795</v>
      </c>
      <c r="I4" s="215">
        <f>H4*J4</f>
        <v>1833573.9057203769</v>
      </c>
      <c r="J4" s="79">
        <f>TOTAL!C7</f>
        <v>2.664</v>
      </c>
      <c r="K4" s="92"/>
      <c r="L4" s="111"/>
      <c r="M4" s="14"/>
      <c r="N4" s="19"/>
      <c r="P4" s="14"/>
      <c r="Q4" s="19"/>
    </row>
    <row r="5" spans="1:17" ht="15.75">
      <c r="A5" s="364"/>
      <c r="B5" s="364"/>
      <c r="C5" s="364"/>
      <c r="D5" s="364"/>
      <c r="E5" s="364"/>
      <c r="F5" s="364"/>
      <c r="G5" s="22"/>
      <c r="H5" s="23"/>
      <c r="I5" s="24"/>
      <c r="J5" s="25"/>
      <c r="K5" s="92"/>
      <c r="L5" s="111"/>
      <c r="M5" s="14"/>
      <c r="N5" s="19"/>
      <c r="P5" s="14"/>
      <c r="Q5" s="19"/>
    </row>
    <row r="6" spans="1:17" ht="16.5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15" customHeight="1">
      <c r="A7" s="358" t="s">
        <v>429</v>
      </c>
      <c r="B7" s="360" t="s">
        <v>430</v>
      </c>
      <c r="C7" s="375" t="s">
        <v>434</v>
      </c>
      <c r="D7" s="377" t="s">
        <v>435</v>
      </c>
      <c r="E7" s="377"/>
      <c r="F7" s="377" t="s">
        <v>438</v>
      </c>
      <c r="G7" s="377"/>
      <c r="H7" s="377" t="s">
        <v>440</v>
      </c>
      <c r="I7" s="377"/>
      <c r="J7" s="380" t="s">
        <v>433</v>
      </c>
      <c r="K7" s="382" t="s">
        <v>441</v>
      </c>
      <c r="L7" s="80"/>
      <c r="M7" s="384" t="s">
        <v>443</v>
      </c>
      <c r="N7" s="378" t="s">
        <v>444</v>
      </c>
      <c r="O7" s="30"/>
      <c r="P7" s="384" t="s">
        <v>447</v>
      </c>
      <c r="Q7" s="378" t="s">
        <v>448</v>
      </c>
    </row>
    <row r="8" spans="1:17" ht="22.5">
      <c r="A8" s="359"/>
      <c r="B8" s="361"/>
      <c r="C8" s="386"/>
      <c r="D8" s="130" t="s">
        <v>436</v>
      </c>
      <c r="E8" s="131" t="s">
        <v>437</v>
      </c>
      <c r="F8" s="130" t="s">
        <v>439</v>
      </c>
      <c r="G8" s="131" t="s">
        <v>437</v>
      </c>
      <c r="H8" s="130" t="s">
        <v>439</v>
      </c>
      <c r="I8" s="131" t="s">
        <v>437</v>
      </c>
      <c r="J8" s="389"/>
      <c r="K8" s="390"/>
      <c r="L8" s="80"/>
      <c r="M8" s="385"/>
      <c r="N8" s="379"/>
      <c r="O8" s="30"/>
      <c r="P8" s="385"/>
      <c r="Q8" s="379"/>
    </row>
    <row r="9" spans="1:17" ht="19.5" customHeight="1">
      <c r="A9" s="142" t="s">
        <v>0</v>
      </c>
      <c r="B9" s="133" t="s">
        <v>344</v>
      </c>
      <c r="C9" s="132" t="s">
        <v>1</v>
      </c>
      <c r="D9" s="132" t="s">
        <v>2</v>
      </c>
      <c r="E9" s="132" t="s">
        <v>10</v>
      </c>
      <c r="F9" s="132" t="s">
        <v>3</v>
      </c>
      <c r="G9" s="132" t="s">
        <v>4</v>
      </c>
      <c r="H9" s="132" t="s">
        <v>5</v>
      </c>
      <c r="I9" s="132" t="s">
        <v>6</v>
      </c>
      <c r="J9" s="132" t="s">
        <v>7</v>
      </c>
      <c r="K9" s="143">
        <v>11</v>
      </c>
      <c r="L9" s="80"/>
      <c r="M9" s="142" t="s">
        <v>442</v>
      </c>
      <c r="N9" s="143" t="s">
        <v>12</v>
      </c>
      <c r="O9" s="30"/>
      <c r="P9" s="142" t="s">
        <v>11</v>
      </c>
      <c r="Q9" s="143" t="s">
        <v>13</v>
      </c>
    </row>
    <row r="10" spans="1:17" ht="19.5" customHeight="1">
      <c r="A10" s="259"/>
      <c r="B10" s="227"/>
      <c r="C10" s="228"/>
      <c r="D10" s="227"/>
      <c r="E10" s="227"/>
      <c r="F10" s="227"/>
      <c r="G10" s="227"/>
      <c r="H10" s="227"/>
      <c r="I10" s="227"/>
      <c r="J10" s="227"/>
      <c r="K10" s="260"/>
      <c r="L10" s="261"/>
      <c r="M10" s="230"/>
      <c r="N10" s="231"/>
      <c r="O10" s="30"/>
      <c r="P10" s="230"/>
      <c r="Q10" s="231"/>
    </row>
    <row r="11" spans="1:19" ht="15.75">
      <c r="A11" s="262"/>
      <c r="B11" s="263" t="s">
        <v>30</v>
      </c>
      <c r="C11" s="264"/>
      <c r="D11" s="140"/>
      <c r="E11" s="140"/>
      <c r="F11" s="138"/>
      <c r="G11" s="213"/>
      <c r="H11" s="140"/>
      <c r="I11" s="213"/>
      <c r="J11" s="141"/>
      <c r="K11" s="176"/>
      <c r="L11" s="265"/>
      <c r="M11" s="266"/>
      <c r="N11" s="267"/>
      <c r="O11" s="268"/>
      <c r="P11" s="266"/>
      <c r="Q11" s="267"/>
      <c r="S11" s="109"/>
    </row>
    <row r="12" spans="1:19" ht="15.75">
      <c r="A12" s="262"/>
      <c r="B12" s="263" t="s">
        <v>31</v>
      </c>
      <c r="C12" s="264"/>
      <c r="D12" s="140"/>
      <c r="E12" s="140"/>
      <c r="F12" s="138"/>
      <c r="G12" s="213"/>
      <c r="H12" s="140"/>
      <c r="I12" s="213"/>
      <c r="J12" s="141"/>
      <c r="K12" s="176"/>
      <c r="L12" s="265"/>
      <c r="M12" s="266"/>
      <c r="N12" s="267"/>
      <c r="O12" s="268"/>
      <c r="P12" s="266"/>
      <c r="Q12" s="267"/>
      <c r="S12" s="109"/>
    </row>
    <row r="13" spans="1:19" ht="60">
      <c r="A13" s="262">
        <v>1</v>
      </c>
      <c r="B13" s="239" t="s">
        <v>229</v>
      </c>
      <c r="C13" s="269" t="s">
        <v>29</v>
      </c>
      <c r="D13" s="137">
        <v>1</v>
      </c>
      <c r="E13" s="137">
        <v>1</v>
      </c>
      <c r="F13" s="216">
        <f>M13/$J$4</f>
        <v>59349.23559923559</v>
      </c>
      <c r="G13" s="174">
        <f aca="true" t="shared" si="0" ref="G13">F13*E13</f>
        <v>59349.23559923559</v>
      </c>
      <c r="H13" s="257">
        <f aca="true" t="shared" si="1" ref="H13:H24">N13/$J$4</f>
        <v>938.4384384384384</v>
      </c>
      <c r="I13" s="174">
        <f aca="true" t="shared" si="2" ref="I13">H13*E13</f>
        <v>938.4384384384384</v>
      </c>
      <c r="J13" s="175">
        <f aca="true" t="shared" si="3" ref="J13">G13+I13</f>
        <v>60287.67403767403</v>
      </c>
      <c r="K13" s="177">
        <f>J13/E13</f>
        <v>60287.67403767403</v>
      </c>
      <c r="L13" s="93"/>
      <c r="M13" s="170">
        <v>158106.36363636362</v>
      </c>
      <c r="N13" s="171">
        <v>2500</v>
      </c>
      <c r="O13" s="9"/>
      <c r="P13" s="170" t="s">
        <v>465</v>
      </c>
      <c r="Q13" s="171"/>
      <c r="R13" s="109"/>
      <c r="S13" s="109"/>
    </row>
    <row r="14" spans="1:19" ht="60">
      <c r="A14" s="262">
        <f>A13+1</f>
        <v>2</v>
      </c>
      <c r="B14" s="239" t="s">
        <v>230</v>
      </c>
      <c r="C14" s="269" t="s">
        <v>29</v>
      </c>
      <c r="D14" s="137">
        <v>1</v>
      </c>
      <c r="E14" s="137">
        <v>1</v>
      </c>
      <c r="F14" s="216">
        <f aca="true" t="shared" si="4" ref="F14:F24">M14/$J$4</f>
        <v>34012.421512421504</v>
      </c>
      <c r="G14" s="174">
        <f aca="true" t="shared" si="5" ref="G14:G24">F14*E14</f>
        <v>34012.421512421504</v>
      </c>
      <c r="H14" s="257">
        <f t="shared" si="1"/>
        <v>675.6756756756756</v>
      </c>
      <c r="I14" s="174">
        <f aca="true" t="shared" si="6" ref="I14:I24">H14*E14</f>
        <v>675.6756756756756</v>
      </c>
      <c r="J14" s="175">
        <f aca="true" t="shared" si="7" ref="J14:J24">G14+I14</f>
        <v>34688.09718809718</v>
      </c>
      <c r="K14" s="177">
        <f aca="true" t="shared" si="8" ref="K14:K24">J14/E14</f>
        <v>34688.09718809718</v>
      </c>
      <c r="L14" s="93"/>
      <c r="M14" s="170">
        <v>90609.0909090909</v>
      </c>
      <c r="N14" s="171">
        <v>1800</v>
      </c>
      <c r="O14" s="9"/>
      <c r="P14" s="170" t="s">
        <v>465</v>
      </c>
      <c r="Q14" s="171"/>
      <c r="R14" s="109"/>
      <c r="S14" s="109"/>
    </row>
    <row r="15" spans="1:19" ht="45">
      <c r="A15" s="262">
        <f>A14+1</f>
        <v>3</v>
      </c>
      <c r="B15" s="239" t="s">
        <v>231</v>
      </c>
      <c r="C15" s="269" t="s">
        <v>29</v>
      </c>
      <c r="D15" s="137">
        <v>1</v>
      </c>
      <c r="E15" s="137">
        <v>1</v>
      </c>
      <c r="F15" s="216">
        <f t="shared" si="4"/>
        <v>34162.91291291291</v>
      </c>
      <c r="G15" s="174">
        <f t="shared" si="5"/>
        <v>34162.91291291291</v>
      </c>
      <c r="H15" s="257">
        <f t="shared" si="1"/>
        <v>675.6756756756756</v>
      </c>
      <c r="I15" s="174">
        <f t="shared" si="6"/>
        <v>675.6756756756756</v>
      </c>
      <c r="J15" s="175">
        <f t="shared" si="7"/>
        <v>34838.58858858858</v>
      </c>
      <c r="K15" s="177">
        <f t="shared" si="8"/>
        <v>34838.58858858858</v>
      </c>
      <c r="L15" s="93"/>
      <c r="M15" s="170">
        <v>91009.99999999999</v>
      </c>
      <c r="N15" s="171">
        <v>1800</v>
      </c>
      <c r="O15" s="9"/>
      <c r="P15" s="170" t="s">
        <v>465</v>
      </c>
      <c r="Q15" s="171"/>
      <c r="R15" s="109"/>
      <c r="S15" s="109"/>
    </row>
    <row r="16" spans="1:19" ht="60">
      <c r="A16" s="262">
        <f aca="true" t="shared" si="9" ref="A16:A22">A15+1</f>
        <v>4</v>
      </c>
      <c r="B16" s="239" t="s">
        <v>232</v>
      </c>
      <c r="C16" s="269" t="s">
        <v>29</v>
      </c>
      <c r="D16" s="137">
        <v>1</v>
      </c>
      <c r="E16" s="137">
        <v>1</v>
      </c>
      <c r="F16" s="216">
        <f t="shared" si="4"/>
        <v>68325.82582582581</v>
      </c>
      <c r="G16" s="174">
        <f t="shared" si="5"/>
        <v>68325.82582582581</v>
      </c>
      <c r="H16" s="257">
        <f t="shared" si="1"/>
        <v>938.4384384384384</v>
      </c>
      <c r="I16" s="174">
        <f t="shared" si="6"/>
        <v>938.4384384384384</v>
      </c>
      <c r="J16" s="175">
        <f t="shared" si="7"/>
        <v>69264.26426426425</v>
      </c>
      <c r="K16" s="177">
        <f t="shared" si="8"/>
        <v>69264.26426426425</v>
      </c>
      <c r="L16" s="93"/>
      <c r="M16" s="170">
        <v>182019.99999999997</v>
      </c>
      <c r="N16" s="171">
        <v>2500</v>
      </c>
      <c r="O16" s="9"/>
      <c r="P16" s="170" t="s">
        <v>465</v>
      </c>
      <c r="Q16" s="171"/>
      <c r="R16" s="109"/>
      <c r="S16" s="109"/>
    </row>
    <row r="17" spans="1:19" ht="60">
      <c r="A17" s="262">
        <f t="shared" si="9"/>
        <v>5</v>
      </c>
      <c r="B17" s="239" t="s">
        <v>233</v>
      </c>
      <c r="C17" s="269" t="s">
        <v>29</v>
      </c>
      <c r="D17" s="137">
        <v>1</v>
      </c>
      <c r="E17" s="137">
        <v>2</v>
      </c>
      <c r="F17" s="216">
        <f t="shared" si="4"/>
        <v>27798.048048048047</v>
      </c>
      <c r="G17" s="174">
        <f t="shared" si="5"/>
        <v>55596.096096096095</v>
      </c>
      <c r="H17" s="257">
        <f t="shared" si="1"/>
        <v>450.45045045045043</v>
      </c>
      <c r="I17" s="174">
        <f t="shared" si="6"/>
        <v>900.9009009009009</v>
      </c>
      <c r="J17" s="175">
        <f t="shared" si="7"/>
        <v>56496.996996997</v>
      </c>
      <c r="K17" s="177">
        <f t="shared" si="8"/>
        <v>28248.4984984985</v>
      </c>
      <c r="L17" s="93"/>
      <c r="M17" s="170">
        <v>74054</v>
      </c>
      <c r="N17" s="171">
        <v>1200</v>
      </c>
      <c r="O17" s="9"/>
      <c r="P17" s="170" t="s">
        <v>465</v>
      </c>
      <c r="Q17" s="171"/>
      <c r="S17" s="109"/>
    </row>
    <row r="18" spans="1:19" ht="52.5">
      <c r="A18" s="262">
        <f t="shared" si="9"/>
        <v>6</v>
      </c>
      <c r="B18" s="242" t="s">
        <v>234</v>
      </c>
      <c r="C18" s="269" t="s">
        <v>29</v>
      </c>
      <c r="D18" s="137">
        <v>1</v>
      </c>
      <c r="E18" s="137">
        <v>2</v>
      </c>
      <c r="F18" s="216">
        <f t="shared" si="4"/>
        <v>682.8078078078078</v>
      </c>
      <c r="G18" s="174">
        <f t="shared" si="5"/>
        <v>1365.6156156156155</v>
      </c>
      <c r="H18" s="257">
        <f t="shared" si="1"/>
        <v>204.8423423423423</v>
      </c>
      <c r="I18" s="174">
        <f t="shared" si="6"/>
        <v>409.6846846846846</v>
      </c>
      <c r="J18" s="175">
        <f t="shared" si="7"/>
        <v>1775.3003003003</v>
      </c>
      <c r="K18" s="177">
        <f t="shared" si="8"/>
        <v>887.65015015015</v>
      </c>
      <c r="L18" s="93"/>
      <c r="M18" s="170">
        <v>1819</v>
      </c>
      <c r="N18" s="171">
        <f>M18*0.3</f>
        <v>545.6999999999999</v>
      </c>
      <c r="O18" s="9"/>
      <c r="P18" s="170" t="s">
        <v>466</v>
      </c>
      <c r="Q18" s="171"/>
      <c r="S18" s="109"/>
    </row>
    <row r="19" spans="1:19" ht="52.5">
      <c r="A19" s="262">
        <f t="shared" si="9"/>
        <v>7</v>
      </c>
      <c r="B19" s="242" t="s">
        <v>235</v>
      </c>
      <c r="C19" s="269" t="s">
        <v>29</v>
      </c>
      <c r="D19" s="137">
        <v>1</v>
      </c>
      <c r="E19" s="137">
        <v>5</v>
      </c>
      <c r="F19" s="216">
        <f t="shared" si="4"/>
        <v>658.033033033033</v>
      </c>
      <c r="G19" s="174">
        <f t="shared" si="5"/>
        <v>3290.165165165165</v>
      </c>
      <c r="H19" s="257">
        <f t="shared" si="1"/>
        <v>197.40990990990989</v>
      </c>
      <c r="I19" s="174">
        <f t="shared" si="6"/>
        <v>987.0495495495494</v>
      </c>
      <c r="J19" s="175">
        <f t="shared" si="7"/>
        <v>4277.214714714714</v>
      </c>
      <c r="K19" s="177">
        <f t="shared" si="8"/>
        <v>855.4429429429429</v>
      </c>
      <c r="L19" s="93"/>
      <c r="M19" s="170">
        <v>1753</v>
      </c>
      <c r="N19" s="171">
        <f aca="true" t="shared" si="10" ref="N19:N24">M19*0.3</f>
        <v>525.9</v>
      </c>
      <c r="O19" s="9"/>
      <c r="P19" s="170" t="s">
        <v>466</v>
      </c>
      <c r="Q19" s="171"/>
      <c r="S19" s="109"/>
    </row>
    <row r="20" spans="1:19" ht="52.5">
      <c r="A20" s="262">
        <f>A19+1</f>
        <v>8</v>
      </c>
      <c r="B20" s="242" t="s">
        <v>239</v>
      </c>
      <c r="C20" s="269" t="s">
        <v>29</v>
      </c>
      <c r="D20" s="137">
        <v>1</v>
      </c>
      <c r="E20" s="137">
        <v>38</v>
      </c>
      <c r="F20" s="216">
        <f aca="true" t="shared" si="11" ref="F20">M20/$J$4</f>
        <v>602.8528528528528</v>
      </c>
      <c r="G20" s="174">
        <f aca="true" t="shared" si="12" ref="G20">F20*E20</f>
        <v>22908.408408408406</v>
      </c>
      <c r="H20" s="257">
        <f aca="true" t="shared" si="13" ref="H20">N20/$J$4</f>
        <v>180.85585585585582</v>
      </c>
      <c r="I20" s="174">
        <f aca="true" t="shared" si="14" ref="I20">H20*E20</f>
        <v>6872.522522522521</v>
      </c>
      <c r="J20" s="175">
        <f aca="true" t="shared" si="15" ref="J20">G20+I20</f>
        <v>29780.93093093093</v>
      </c>
      <c r="K20" s="177">
        <f aca="true" t="shared" si="16" ref="K20">J20/E20</f>
        <v>783.7087087087086</v>
      </c>
      <c r="L20" s="93"/>
      <c r="M20" s="170">
        <v>1606</v>
      </c>
      <c r="N20" s="171">
        <f t="shared" si="10"/>
        <v>481.79999999999995</v>
      </c>
      <c r="O20" s="9"/>
      <c r="P20" s="170" t="s">
        <v>466</v>
      </c>
      <c r="Q20" s="171"/>
      <c r="S20" s="109"/>
    </row>
    <row r="21" spans="1:19" ht="52.5">
      <c r="A21" s="262">
        <f>A20+1</f>
        <v>9</v>
      </c>
      <c r="B21" s="242" t="s">
        <v>236</v>
      </c>
      <c r="C21" s="269" t="s">
        <v>29</v>
      </c>
      <c r="D21" s="137">
        <v>1</v>
      </c>
      <c r="E21" s="137">
        <v>4</v>
      </c>
      <c r="F21" s="216">
        <f t="shared" si="4"/>
        <v>536.036036036036</v>
      </c>
      <c r="G21" s="174">
        <f t="shared" si="5"/>
        <v>2144.144144144144</v>
      </c>
      <c r="H21" s="257">
        <f t="shared" si="1"/>
        <v>160.8108108108108</v>
      </c>
      <c r="I21" s="174">
        <f t="shared" si="6"/>
        <v>643.2432432432432</v>
      </c>
      <c r="J21" s="175">
        <f t="shared" si="7"/>
        <v>2787.387387387387</v>
      </c>
      <c r="K21" s="177">
        <f t="shared" si="8"/>
        <v>696.8468468468468</v>
      </c>
      <c r="L21" s="93"/>
      <c r="M21" s="170">
        <v>1428</v>
      </c>
      <c r="N21" s="171">
        <f t="shared" si="10"/>
        <v>428.4</v>
      </c>
      <c r="O21" s="9"/>
      <c r="P21" s="170" t="s">
        <v>466</v>
      </c>
      <c r="Q21" s="171"/>
      <c r="S21" s="109"/>
    </row>
    <row r="22" spans="1:19" ht="52.5">
      <c r="A22" s="262">
        <f t="shared" si="9"/>
        <v>10</v>
      </c>
      <c r="B22" s="242" t="s">
        <v>237</v>
      </c>
      <c r="C22" s="269" t="s">
        <v>29</v>
      </c>
      <c r="D22" s="137">
        <v>1</v>
      </c>
      <c r="E22" s="137">
        <v>1</v>
      </c>
      <c r="F22" s="216">
        <f t="shared" si="4"/>
        <v>536.036036036036</v>
      </c>
      <c r="G22" s="174">
        <f t="shared" si="5"/>
        <v>536.036036036036</v>
      </c>
      <c r="H22" s="257">
        <f t="shared" si="1"/>
        <v>160.8108108108108</v>
      </c>
      <c r="I22" s="174">
        <f t="shared" si="6"/>
        <v>160.8108108108108</v>
      </c>
      <c r="J22" s="175">
        <f t="shared" si="7"/>
        <v>696.8468468468468</v>
      </c>
      <c r="K22" s="177">
        <f t="shared" si="8"/>
        <v>696.8468468468468</v>
      </c>
      <c r="L22" s="93"/>
      <c r="M22" s="170">
        <v>1428</v>
      </c>
      <c r="N22" s="171">
        <f t="shared" si="10"/>
        <v>428.4</v>
      </c>
      <c r="O22" s="9"/>
      <c r="P22" s="170" t="s">
        <v>466</v>
      </c>
      <c r="Q22" s="171"/>
      <c r="S22" s="109"/>
    </row>
    <row r="23" spans="1:19" ht="52.5">
      <c r="A23" s="262">
        <f>A22+1</f>
        <v>11</v>
      </c>
      <c r="B23" s="242" t="s">
        <v>238</v>
      </c>
      <c r="C23" s="269" t="s">
        <v>29</v>
      </c>
      <c r="D23" s="137">
        <v>1</v>
      </c>
      <c r="E23" s="137">
        <v>2</v>
      </c>
      <c r="F23" s="216">
        <f aca="true" t="shared" si="17" ref="F23">M23/$J$4</f>
        <v>536.036036036036</v>
      </c>
      <c r="G23" s="174">
        <f aca="true" t="shared" si="18" ref="G23">F23*E23</f>
        <v>1072.072072072072</v>
      </c>
      <c r="H23" s="257">
        <f aca="true" t="shared" si="19" ref="H23">N23/$J$4</f>
        <v>160.8108108108108</v>
      </c>
      <c r="I23" s="174">
        <f aca="true" t="shared" si="20" ref="I23">H23*E23</f>
        <v>321.6216216216216</v>
      </c>
      <c r="J23" s="175">
        <f aca="true" t="shared" si="21" ref="J23">G23+I23</f>
        <v>1393.6936936936936</v>
      </c>
      <c r="K23" s="177">
        <f aca="true" t="shared" si="22" ref="K23">J23/E23</f>
        <v>696.8468468468468</v>
      </c>
      <c r="L23" s="113"/>
      <c r="M23" s="170">
        <v>1428</v>
      </c>
      <c r="N23" s="171">
        <f t="shared" si="10"/>
        <v>428.4</v>
      </c>
      <c r="O23" s="9"/>
      <c r="P23" s="170" t="s">
        <v>466</v>
      </c>
      <c r="Q23" s="171"/>
      <c r="S23" s="109"/>
    </row>
    <row r="24" spans="1:19" ht="16.5">
      <c r="A24" s="262">
        <f>A23+1</f>
        <v>12</v>
      </c>
      <c r="B24" s="244" t="s">
        <v>261</v>
      </c>
      <c r="C24" s="245" t="s">
        <v>29</v>
      </c>
      <c r="D24" s="161">
        <v>1</v>
      </c>
      <c r="E24" s="161">
        <v>1</v>
      </c>
      <c r="F24" s="216">
        <f t="shared" si="4"/>
        <v>1876.8768768768768</v>
      </c>
      <c r="G24" s="174">
        <f t="shared" si="5"/>
        <v>1876.8768768768768</v>
      </c>
      <c r="H24" s="257">
        <f t="shared" si="1"/>
        <v>563.063063063063</v>
      </c>
      <c r="I24" s="174">
        <f t="shared" si="6"/>
        <v>563.063063063063</v>
      </c>
      <c r="J24" s="175">
        <f t="shared" si="7"/>
        <v>2439.93993993994</v>
      </c>
      <c r="K24" s="177">
        <f t="shared" si="8"/>
        <v>2439.93993993994</v>
      </c>
      <c r="L24" s="113"/>
      <c r="M24" s="170">
        <v>5000</v>
      </c>
      <c r="N24" s="171">
        <f t="shared" si="10"/>
        <v>1500</v>
      </c>
      <c r="O24" s="9"/>
      <c r="P24" s="170"/>
      <c r="Q24" s="171"/>
      <c r="S24" s="109"/>
    </row>
    <row r="25" spans="1:19" ht="15.75">
      <c r="A25" s="262"/>
      <c r="B25" s="246" t="s">
        <v>240</v>
      </c>
      <c r="C25" s="269"/>
      <c r="D25" s="137"/>
      <c r="E25" s="137"/>
      <c r="F25" s="216"/>
      <c r="G25" s="213"/>
      <c r="H25" s="137"/>
      <c r="I25" s="213"/>
      <c r="J25" s="141"/>
      <c r="K25" s="176"/>
      <c r="L25" s="93"/>
      <c r="M25" s="114"/>
      <c r="N25" s="171"/>
      <c r="O25" s="9"/>
      <c r="P25" s="114"/>
      <c r="Q25" s="115"/>
      <c r="S25" s="109"/>
    </row>
    <row r="26" spans="1:19" ht="15.75">
      <c r="A26" s="262">
        <f>A5+1</f>
        <v>1</v>
      </c>
      <c r="B26" s="270" t="s">
        <v>252</v>
      </c>
      <c r="C26" s="269" t="s">
        <v>157</v>
      </c>
      <c r="D26" s="137">
        <v>1</v>
      </c>
      <c r="E26" s="137">
        <v>38</v>
      </c>
      <c r="F26" s="216">
        <f>M26/$J$4</f>
        <v>2.5765765765765765</v>
      </c>
      <c r="G26" s="174">
        <f aca="true" t="shared" si="23" ref="G26:G45">F26*E26</f>
        <v>97.9099099099099</v>
      </c>
      <c r="H26" s="257">
        <f>N26/$J$4</f>
        <v>0.25765765765765763</v>
      </c>
      <c r="I26" s="174">
        <f aca="true" t="shared" si="24" ref="I26:I45">H26*E26</f>
        <v>9.79099099099099</v>
      </c>
      <c r="J26" s="175">
        <f aca="true" t="shared" si="25" ref="J26:J45">G26+I26</f>
        <v>107.70090090090089</v>
      </c>
      <c r="K26" s="177">
        <f>J26/E26</f>
        <v>2.834234234234234</v>
      </c>
      <c r="L26" s="93"/>
      <c r="M26" s="114">
        <v>6.864</v>
      </c>
      <c r="N26" s="171">
        <f>M26*0.1</f>
        <v>0.6864</v>
      </c>
      <c r="O26" s="9"/>
      <c r="P26" s="114"/>
      <c r="Q26" s="115"/>
      <c r="S26" s="109"/>
    </row>
    <row r="27" spans="1:19" ht="15.75">
      <c r="A27" s="262">
        <f aca="true" t="shared" si="26" ref="A27:A43">A26+1</f>
        <v>2</v>
      </c>
      <c r="B27" s="270" t="s">
        <v>253</v>
      </c>
      <c r="C27" s="269" t="s">
        <v>157</v>
      </c>
      <c r="D27" s="137">
        <v>1</v>
      </c>
      <c r="E27" s="137">
        <v>195</v>
      </c>
      <c r="F27" s="216">
        <f aca="true" t="shared" si="27" ref="F27:F45">M27/$J$4</f>
        <v>3.6711711711711708</v>
      </c>
      <c r="G27" s="174">
        <f t="shared" si="23"/>
        <v>715.8783783783783</v>
      </c>
      <c r="H27" s="257">
        <f aca="true" t="shared" si="28" ref="H27:H45">N27/$J$4</f>
        <v>0.3671171171171171</v>
      </c>
      <c r="I27" s="174">
        <f t="shared" si="24"/>
        <v>71.58783783783784</v>
      </c>
      <c r="J27" s="175">
        <f t="shared" si="25"/>
        <v>787.4662162162161</v>
      </c>
      <c r="K27" s="177">
        <f aca="true" t="shared" si="29" ref="K27:K45">J27/E27</f>
        <v>4.038288288288288</v>
      </c>
      <c r="L27" s="93"/>
      <c r="M27" s="114">
        <v>9.78</v>
      </c>
      <c r="N27" s="171">
        <f aca="true" t="shared" si="30" ref="N27:N44">M27*0.1</f>
        <v>0.978</v>
      </c>
      <c r="O27" s="9"/>
      <c r="P27" s="114"/>
      <c r="Q27" s="115"/>
      <c r="S27" s="109"/>
    </row>
    <row r="28" spans="1:19" ht="15.75">
      <c r="A28" s="262">
        <f t="shared" si="26"/>
        <v>3</v>
      </c>
      <c r="B28" s="270" t="s">
        <v>254</v>
      </c>
      <c r="C28" s="269" t="s">
        <v>157</v>
      </c>
      <c r="D28" s="137">
        <v>1</v>
      </c>
      <c r="E28" s="137">
        <v>125</v>
      </c>
      <c r="F28" s="216">
        <f t="shared" si="27"/>
        <v>4.707207207207206</v>
      </c>
      <c r="G28" s="174">
        <f t="shared" si="23"/>
        <v>588.4009009009008</v>
      </c>
      <c r="H28" s="257">
        <f t="shared" si="28"/>
        <v>0.4707207207207207</v>
      </c>
      <c r="I28" s="174">
        <f t="shared" si="24"/>
        <v>58.84009009009009</v>
      </c>
      <c r="J28" s="175">
        <f t="shared" si="25"/>
        <v>647.2409909909909</v>
      </c>
      <c r="K28" s="177">
        <f t="shared" si="29"/>
        <v>5.177927927927927</v>
      </c>
      <c r="L28" s="93"/>
      <c r="M28" s="114">
        <v>12.54</v>
      </c>
      <c r="N28" s="171">
        <f t="shared" si="30"/>
        <v>1.254</v>
      </c>
      <c r="O28" s="9"/>
      <c r="P28" s="114"/>
      <c r="Q28" s="115"/>
      <c r="S28" s="109"/>
    </row>
    <row r="29" spans="1:19" ht="15.75">
      <c r="A29" s="262">
        <f t="shared" si="26"/>
        <v>4</v>
      </c>
      <c r="B29" s="270" t="s">
        <v>255</v>
      </c>
      <c r="C29" s="269" t="s">
        <v>157</v>
      </c>
      <c r="D29" s="137">
        <v>1</v>
      </c>
      <c r="E29" s="137">
        <v>265</v>
      </c>
      <c r="F29" s="216">
        <f t="shared" si="27"/>
        <v>7.157657657657658</v>
      </c>
      <c r="G29" s="174">
        <f t="shared" si="23"/>
        <v>1896.7792792792793</v>
      </c>
      <c r="H29" s="257">
        <f t="shared" si="28"/>
        <v>0.7157657657657658</v>
      </c>
      <c r="I29" s="174">
        <f t="shared" si="24"/>
        <v>189.67792792792793</v>
      </c>
      <c r="J29" s="175">
        <f t="shared" si="25"/>
        <v>2086.4572072072074</v>
      </c>
      <c r="K29" s="177">
        <f t="shared" si="29"/>
        <v>7.873423423423424</v>
      </c>
      <c r="L29" s="93"/>
      <c r="M29" s="114">
        <v>19.068</v>
      </c>
      <c r="N29" s="171">
        <f t="shared" si="30"/>
        <v>1.9068000000000003</v>
      </c>
      <c r="O29" s="9"/>
      <c r="P29" s="114"/>
      <c r="Q29" s="115"/>
      <c r="S29" s="109"/>
    </row>
    <row r="30" spans="1:19" ht="15.75">
      <c r="A30" s="262">
        <f t="shared" si="26"/>
        <v>5</v>
      </c>
      <c r="B30" s="270" t="s">
        <v>256</v>
      </c>
      <c r="C30" s="269" t="s">
        <v>157</v>
      </c>
      <c r="D30" s="161">
        <v>1</v>
      </c>
      <c r="E30" s="161">
        <v>180</v>
      </c>
      <c r="F30" s="216">
        <f t="shared" si="27"/>
        <v>8.058558558558557</v>
      </c>
      <c r="G30" s="174">
        <f t="shared" si="23"/>
        <v>1450.5405405405404</v>
      </c>
      <c r="H30" s="257">
        <f t="shared" si="28"/>
        <v>0.805855855855856</v>
      </c>
      <c r="I30" s="174">
        <f t="shared" si="24"/>
        <v>145.05405405405406</v>
      </c>
      <c r="J30" s="175">
        <f t="shared" si="25"/>
        <v>1595.5945945945946</v>
      </c>
      <c r="K30" s="177">
        <f t="shared" si="29"/>
        <v>8.864414414414414</v>
      </c>
      <c r="L30" s="93"/>
      <c r="M30" s="114">
        <v>21.468</v>
      </c>
      <c r="N30" s="171">
        <f t="shared" si="30"/>
        <v>2.1468000000000003</v>
      </c>
      <c r="O30" s="9"/>
      <c r="P30" s="114"/>
      <c r="Q30" s="115"/>
      <c r="S30" s="109"/>
    </row>
    <row r="31" spans="1:19" ht="15.75">
      <c r="A31" s="262">
        <f t="shared" si="26"/>
        <v>6</v>
      </c>
      <c r="B31" s="270" t="s">
        <v>257</v>
      </c>
      <c r="C31" s="269" t="s">
        <v>157</v>
      </c>
      <c r="D31" s="161">
        <v>1</v>
      </c>
      <c r="E31" s="161">
        <v>55</v>
      </c>
      <c r="F31" s="216">
        <f t="shared" si="27"/>
        <v>9.968468468468467</v>
      </c>
      <c r="G31" s="174">
        <f t="shared" si="23"/>
        <v>548.2657657657657</v>
      </c>
      <c r="H31" s="257">
        <f t="shared" si="28"/>
        <v>0.9968468468468467</v>
      </c>
      <c r="I31" s="174">
        <f t="shared" si="24"/>
        <v>54.826576576576564</v>
      </c>
      <c r="J31" s="175">
        <f t="shared" si="25"/>
        <v>603.0923423423422</v>
      </c>
      <c r="K31" s="177">
        <f t="shared" si="29"/>
        <v>10.965315315315314</v>
      </c>
      <c r="L31" s="93"/>
      <c r="M31" s="114">
        <v>26.555999999999997</v>
      </c>
      <c r="N31" s="171">
        <f t="shared" si="30"/>
        <v>2.6555999999999997</v>
      </c>
      <c r="O31" s="9"/>
      <c r="P31" s="114"/>
      <c r="Q31" s="115"/>
      <c r="S31" s="109"/>
    </row>
    <row r="32" spans="1:19" ht="15.75">
      <c r="A32" s="262">
        <f t="shared" si="26"/>
        <v>7</v>
      </c>
      <c r="B32" s="270" t="s">
        <v>258</v>
      </c>
      <c r="C32" s="269" t="s">
        <v>157</v>
      </c>
      <c r="D32" s="161">
        <v>1</v>
      </c>
      <c r="E32" s="161">
        <v>115</v>
      </c>
      <c r="F32" s="216">
        <f t="shared" si="27"/>
        <v>12.04954954954955</v>
      </c>
      <c r="G32" s="174">
        <f t="shared" si="23"/>
        <v>1385.6981981981983</v>
      </c>
      <c r="H32" s="257">
        <f t="shared" si="28"/>
        <v>1.204954954954955</v>
      </c>
      <c r="I32" s="174">
        <f t="shared" si="24"/>
        <v>138.56981981981983</v>
      </c>
      <c r="J32" s="175">
        <f t="shared" si="25"/>
        <v>1524.2680180180182</v>
      </c>
      <c r="K32" s="177">
        <f t="shared" si="29"/>
        <v>13.254504504504506</v>
      </c>
      <c r="L32" s="93"/>
      <c r="M32" s="114">
        <v>32.1</v>
      </c>
      <c r="N32" s="171">
        <f t="shared" si="30"/>
        <v>3.2100000000000004</v>
      </c>
      <c r="O32" s="9"/>
      <c r="P32" s="114"/>
      <c r="Q32" s="115"/>
      <c r="S32" s="109"/>
    </row>
    <row r="33" spans="1:19" ht="15.75">
      <c r="A33" s="262">
        <f t="shared" si="26"/>
        <v>8</v>
      </c>
      <c r="B33" s="270" t="s">
        <v>259</v>
      </c>
      <c r="C33" s="269" t="s">
        <v>157</v>
      </c>
      <c r="D33" s="137">
        <v>1</v>
      </c>
      <c r="E33" s="137">
        <v>155</v>
      </c>
      <c r="F33" s="216">
        <f t="shared" si="27"/>
        <v>14.567567567567567</v>
      </c>
      <c r="G33" s="174">
        <f t="shared" si="23"/>
        <v>2257.972972972973</v>
      </c>
      <c r="H33" s="257">
        <f t="shared" si="28"/>
        <v>1.4567567567567568</v>
      </c>
      <c r="I33" s="174">
        <f t="shared" si="24"/>
        <v>225.7972972972973</v>
      </c>
      <c r="J33" s="175">
        <f t="shared" si="25"/>
        <v>2483.77027027027</v>
      </c>
      <c r="K33" s="177">
        <f t="shared" si="29"/>
        <v>16.024324324324322</v>
      </c>
      <c r="L33" s="93"/>
      <c r="M33" s="114">
        <v>38.808</v>
      </c>
      <c r="N33" s="171">
        <f t="shared" si="30"/>
        <v>3.8808000000000002</v>
      </c>
      <c r="O33" s="9"/>
      <c r="P33" s="114"/>
      <c r="Q33" s="115"/>
      <c r="S33" s="109"/>
    </row>
    <row r="34" spans="1:19" ht="15.75">
      <c r="A34" s="262">
        <f t="shared" si="26"/>
        <v>9</v>
      </c>
      <c r="B34" s="271" t="s">
        <v>241</v>
      </c>
      <c r="C34" s="269" t="s">
        <v>157</v>
      </c>
      <c r="D34" s="137">
        <v>1</v>
      </c>
      <c r="E34" s="137">
        <v>15</v>
      </c>
      <c r="F34" s="216">
        <f t="shared" si="27"/>
        <v>51.846846846846844</v>
      </c>
      <c r="G34" s="174">
        <f t="shared" si="23"/>
        <v>777.7027027027027</v>
      </c>
      <c r="H34" s="257">
        <f t="shared" si="28"/>
        <v>5.184684684684685</v>
      </c>
      <c r="I34" s="174">
        <f t="shared" si="24"/>
        <v>77.77027027027027</v>
      </c>
      <c r="J34" s="175">
        <f t="shared" si="25"/>
        <v>855.472972972973</v>
      </c>
      <c r="K34" s="177">
        <f t="shared" si="29"/>
        <v>57.031531531531535</v>
      </c>
      <c r="L34" s="93"/>
      <c r="M34" s="114">
        <v>138.12</v>
      </c>
      <c r="N34" s="171">
        <f t="shared" si="30"/>
        <v>13.812000000000001</v>
      </c>
      <c r="O34" s="9"/>
      <c r="P34" s="114"/>
      <c r="Q34" s="115"/>
      <c r="S34" s="109"/>
    </row>
    <row r="35" spans="1:19" ht="15.75">
      <c r="A35" s="262">
        <f t="shared" si="26"/>
        <v>10</v>
      </c>
      <c r="B35" s="271" t="s">
        <v>242</v>
      </c>
      <c r="C35" s="269" t="s">
        <v>157</v>
      </c>
      <c r="D35" s="137">
        <v>1</v>
      </c>
      <c r="E35" s="137">
        <v>2</v>
      </c>
      <c r="F35" s="216">
        <f t="shared" si="27"/>
        <v>53.71996996996997</v>
      </c>
      <c r="G35" s="174">
        <f t="shared" si="23"/>
        <v>107.43993993993995</v>
      </c>
      <c r="H35" s="257">
        <f t="shared" si="28"/>
        <v>5.371996996996997</v>
      </c>
      <c r="I35" s="174">
        <f t="shared" si="24"/>
        <v>10.743993993993994</v>
      </c>
      <c r="J35" s="175">
        <f t="shared" si="25"/>
        <v>118.18393393393394</v>
      </c>
      <c r="K35" s="177">
        <f t="shared" si="29"/>
        <v>59.09196696696697</v>
      </c>
      <c r="L35" s="93"/>
      <c r="M35" s="114">
        <v>143.11</v>
      </c>
      <c r="N35" s="171">
        <f t="shared" si="30"/>
        <v>14.311000000000002</v>
      </c>
      <c r="O35" s="9"/>
      <c r="P35" s="114"/>
      <c r="Q35" s="115"/>
      <c r="S35" s="109"/>
    </row>
    <row r="36" spans="1:19" ht="15.75">
      <c r="A36" s="262">
        <f t="shared" si="26"/>
        <v>11</v>
      </c>
      <c r="B36" s="271" t="s">
        <v>243</v>
      </c>
      <c r="C36" s="269" t="s">
        <v>157</v>
      </c>
      <c r="D36" s="137">
        <v>1</v>
      </c>
      <c r="E36" s="137">
        <v>9</v>
      </c>
      <c r="F36" s="216">
        <f t="shared" si="27"/>
        <v>69.90990990990991</v>
      </c>
      <c r="G36" s="174">
        <f t="shared" si="23"/>
        <v>629.1891891891892</v>
      </c>
      <c r="H36" s="257">
        <f t="shared" si="28"/>
        <v>6.9909909909909915</v>
      </c>
      <c r="I36" s="174">
        <f t="shared" si="24"/>
        <v>62.918918918918926</v>
      </c>
      <c r="J36" s="175">
        <f t="shared" si="25"/>
        <v>692.1081081081081</v>
      </c>
      <c r="K36" s="177">
        <f t="shared" si="29"/>
        <v>76.90090090090091</v>
      </c>
      <c r="L36" s="93"/>
      <c r="M36" s="114">
        <v>186.24</v>
      </c>
      <c r="N36" s="171">
        <f t="shared" si="30"/>
        <v>18.624000000000002</v>
      </c>
      <c r="O36" s="9"/>
      <c r="P36" s="114"/>
      <c r="Q36" s="115"/>
      <c r="S36" s="109"/>
    </row>
    <row r="37" spans="1:19" ht="15.75">
      <c r="A37" s="262">
        <f t="shared" si="26"/>
        <v>12</v>
      </c>
      <c r="B37" s="271" t="s">
        <v>244</v>
      </c>
      <c r="C37" s="269" t="s">
        <v>157</v>
      </c>
      <c r="D37" s="137">
        <v>1</v>
      </c>
      <c r="E37" s="137">
        <v>21</v>
      </c>
      <c r="F37" s="216">
        <f t="shared" si="27"/>
        <v>79.68468468468468</v>
      </c>
      <c r="G37" s="174">
        <f t="shared" si="23"/>
        <v>1673.3783783783783</v>
      </c>
      <c r="H37" s="257">
        <f t="shared" si="28"/>
        <v>7.968468468468469</v>
      </c>
      <c r="I37" s="174">
        <f t="shared" si="24"/>
        <v>167.33783783783784</v>
      </c>
      <c r="J37" s="175">
        <f t="shared" si="25"/>
        <v>1840.7162162162163</v>
      </c>
      <c r="K37" s="177">
        <f t="shared" si="29"/>
        <v>87.65315315315316</v>
      </c>
      <c r="L37" s="93"/>
      <c r="M37" s="114">
        <v>212.28</v>
      </c>
      <c r="N37" s="171">
        <f t="shared" si="30"/>
        <v>21.228</v>
      </c>
      <c r="O37" s="9"/>
      <c r="P37" s="114"/>
      <c r="Q37" s="115"/>
      <c r="S37" s="109"/>
    </row>
    <row r="38" spans="1:19" ht="15.75">
      <c r="A38" s="262">
        <f t="shared" si="26"/>
        <v>13</v>
      </c>
      <c r="B38" s="271" t="s">
        <v>245</v>
      </c>
      <c r="C38" s="269" t="s">
        <v>157</v>
      </c>
      <c r="D38" s="137">
        <v>1</v>
      </c>
      <c r="E38" s="137">
        <v>1</v>
      </c>
      <c r="F38" s="216">
        <f t="shared" si="27"/>
        <v>91.63738738738738</v>
      </c>
      <c r="G38" s="174">
        <f t="shared" si="23"/>
        <v>91.63738738738738</v>
      </c>
      <c r="H38" s="257">
        <f t="shared" si="28"/>
        <v>9.163738738738738</v>
      </c>
      <c r="I38" s="174">
        <f t="shared" si="24"/>
        <v>9.163738738738738</v>
      </c>
      <c r="J38" s="175">
        <f t="shared" si="25"/>
        <v>100.80112612612612</v>
      </c>
      <c r="K38" s="177">
        <f t="shared" si="29"/>
        <v>100.80112612612612</v>
      </c>
      <c r="L38" s="93"/>
      <c r="M38" s="114">
        <v>244.12199999999999</v>
      </c>
      <c r="N38" s="171">
        <f t="shared" si="30"/>
        <v>24.4122</v>
      </c>
      <c r="O38" s="9"/>
      <c r="P38" s="114"/>
      <c r="Q38" s="115"/>
      <c r="S38" s="109"/>
    </row>
    <row r="39" spans="1:19" ht="15.75">
      <c r="A39" s="262">
        <f t="shared" si="26"/>
        <v>14</v>
      </c>
      <c r="B39" s="271" t="s">
        <v>246</v>
      </c>
      <c r="C39" s="269" t="s">
        <v>157</v>
      </c>
      <c r="D39" s="137">
        <v>1</v>
      </c>
      <c r="E39" s="137">
        <v>4</v>
      </c>
      <c r="F39" s="216">
        <f t="shared" si="27"/>
        <v>105.38299549549546</v>
      </c>
      <c r="G39" s="174">
        <f t="shared" si="23"/>
        <v>421.53198198198186</v>
      </c>
      <c r="H39" s="257">
        <f t="shared" si="28"/>
        <v>10.538299549549546</v>
      </c>
      <c r="I39" s="174">
        <f t="shared" si="24"/>
        <v>42.15319819819818</v>
      </c>
      <c r="J39" s="175">
        <f t="shared" si="25"/>
        <v>463.68518018018005</v>
      </c>
      <c r="K39" s="177">
        <f t="shared" si="29"/>
        <v>115.92129504504501</v>
      </c>
      <c r="L39" s="93"/>
      <c r="M39" s="114">
        <v>280.74029999999993</v>
      </c>
      <c r="N39" s="171">
        <f t="shared" si="30"/>
        <v>28.074029999999993</v>
      </c>
      <c r="O39" s="9"/>
      <c r="P39" s="114"/>
      <c r="Q39" s="115"/>
      <c r="S39" s="109"/>
    </row>
    <row r="40" spans="1:19" ht="15.75">
      <c r="A40" s="262">
        <f t="shared" si="26"/>
        <v>15</v>
      </c>
      <c r="B40" s="271" t="s">
        <v>247</v>
      </c>
      <c r="C40" s="269" t="s">
        <v>157</v>
      </c>
      <c r="D40" s="137">
        <v>1</v>
      </c>
      <c r="E40" s="137">
        <v>1100</v>
      </c>
      <c r="F40" s="216">
        <f t="shared" si="27"/>
        <v>115.92129504504501</v>
      </c>
      <c r="G40" s="174">
        <f t="shared" si="23"/>
        <v>127513.42454954951</v>
      </c>
      <c r="H40" s="257">
        <f t="shared" si="28"/>
        <v>11.592129504504502</v>
      </c>
      <c r="I40" s="174">
        <f t="shared" si="24"/>
        <v>12751.342454954953</v>
      </c>
      <c r="J40" s="175">
        <f t="shared" si="25"/>
        <v>140264.76700450445</v>
      </c>
      <c r="K40" s="177">
        <f t="shared" si="29"/>
        <v>127.5134245495495</v>
      </c>
      <c r="L40" s="93"/>
      <c r="M40" s="114">
        <v>308.8143299999999</v>
      </c>
      <c r="N40" s="171">
        <f t="shared" si="30"/>
        <v>30.881432999999994</v>
      </c>
      <c r="O40" s="9"/>
      <c r="P40" s="114"/>
      <c r="Q40" s="115"/>
      <c r="S40" s="109"/>
    </row>
    <row r="41" spans="1:19" ht="15.75">
      <c r="A41" s="262">
        <f t="shared" si="26"/>
        <v>16</v>
      </c>
      <c r="B41" s="271" t="s">
        <v>248</v>
      </c>
      <c r="C41" s="269" t="s">
        <v>260</v>
      </c>
      <c r="D41" s="137">
        <v>1</v>
      </c>
      <c r="E41" s="137">
        <v>140</v>
      </c>
      <c r="F41" s="216">
        <f t="shared" si="27"/>
        <v>15.015015015015015</v>
      </c>
      <c r="G41" s="174">
        <f t="shared" si="23"/>
        <v>2102.102102102102</v>
      </c>
      <c r="H41" s="257">
        <f t="shared" si="28"/>
        <v>1.5015015015015014</v>
      </c>
      <c r="I41" s="174">
        <f t="shared" si="24"/>
        <v>210.2102102102102</v>
      </c>
      <c r="J41" s="175">
        <f t="shared" si="25"/>
        <v>2312.3123123123123</v>
      </c>
      <c r="K41" s="177">
        <f t="shared" si="29"/>
        <v>16.516516516516518</v>
      </c>
      <c r="L41" s="93"/>
      <c r="M41" s="114">
        <v>40</v>
      </c>
      <c r="N41" s="171">
        <f t="shared" si="30"/>
        <v>4</v>
      </c>
      <c r="O41" s="9"/>
      <c r="P41" s="114"/>
      <c r="Q41" s="115"/>
      <c r="S41" s="109"/>
    </row>
    <row r="42" spans="1:19" ht="15.75">
      <c r="A42" s="262">
        <f t="shared" si="26"/>
        <v>17</v>
      </c>
      <c r="B42" s="271" t="s">
        <v>249</v>
      </c>
      <c r="C42" s="269" t="s">
        <v>157</v>
      </c>
      <c r="D42" s="137">
        <v>1</v>
      </c>
      <c r="E42" s="137">
        <v>400</v>
      </c>
      <c r="F42" s="216">
        <f t="shared" si="27"/>
        <v>1.1786786786786787</v>
      </c>
      <c r="G42" s="174">
        <f t="shared" si="23"/>
        <v>471.4714714714715</v>
      </c>
      <c r="H42" s="257">
        <f t="shared" si="28"/>
        <v>0.11786786786786788</v>
      </c>
      <c r="I42" s="174">
        <f t="shared" si="24"/>
        <v>47.14714714714715</v>
      </c>
      <c r="J42" s="175">
        <f t="shared" si="25"/>
        <v>518.6186186186186</v>
      </c>
      <c r="K42" s="177">
        <f t="shared" si="29"/>
        <v>1.2965465465465464</v>
      </c>
      <c r="L42" s="93"/>
      <c r="M42" s="114">
        <v>3.14</v>
      </c>
      <c r="N42" s="171">
        <f t="shared" si="30"/>
        <v>0.31400000000000006</v>
      </c>
      <c r="O42" s="9"/>
      <c r="P42" s="114"/>
      <c r="Q42" s="115"/>
      <c r="S42" s="109"/>
    </row>
    <row r="43" spans="1:19" ht="15.75">
      <c r="A43" s="262">
        <f t="shared" si="26"/>
        <v>18</v>
      </c>
      <c r="B43" s="271" t="s">
        <v>250</v>
      </c>
      <c r="C43" s="269" t="s">
        <v>157</v>
      </c>
      <c r="D43" s="137">
        <v>1</v>
      </c>
      <c r="E43" s="137">
        <v>170</v>
      </c>
      <c r="F43" s="216">
        <f t="shared" si="27"/>
        <v>0.42042042042042044</v>
      </c>
      <c r="G43" s="174">
        <f t="shared" si="23"/>
        <v>71.47147147147147</v>
      </c>
      <c r="H43" s="257">
        <f t="shared" si="28"/>
        <v>0.042042042042042045</v>
      </c>
      <c r="I43" s="174">
        <f t="shared" si="24"/>
        <v>7.147147147147147</v>
      </c>
      <c r="J43" s="175">
        <f t="shared" si="25"/>
        <v>78.61861861861863</v>
      </c>
      <c r="K43" s="177">
        <f t="shared" si="29"/>
        <v>0.46246246246246253</v>
      </c>
      <c r="L43" s="93"/>
      <c r="M43" s="114">
        <v>1.12</v>
      </c>
      <c r="N43" s="171">
        <f t="shared" si="30"/>
        <v>0.11200000000000002</v>
      </c>
      <c r="O43" s="9"/>
      <c r="P43" s="114"/>
      <c r="Q43" s="115"/>
      <c r="S43" s="109"/>
    </row>
    <row r="44" spans="1:19" ht="15.75">
      <c r="A44" s="262">
        <f>A43+1</f>
        <v>19</v>
      </c>
      <c r="B44" s="271" t="s">
        <v>251</v>
      </c>
      <c r="C44" s="269" t="s">
        <v>15</v>
      </c>
      <c r="D44" s="137">
        <v>1</v>
      </c>
      <c r="E44" s="137">
        <v>55</v>
      </c>
      <c r="F44" s="216">
        <f t="shared" si="27"/>
        <v>0.32657657657657657</v>
      </c>
      <c r="G44" s="174">
        <f t="shared" si="23"/>
        <v>17.96171171171171</v>
      </c>
      <c r="H44" s="257">
        <f t="shared" si="28"/>
        <v>0.03265765765765766</v>
      </c>
      <c r="I44" s="174">
        <f t="shared" si="24"/>
        <v>1.7961711711711712</v>
      </c>
      <c r="J44" s="175">
        <f t="shared" si="25"/>
        <v>19.757882882882882</v>
      </c>
      <c r="K44" s="177">
        <f t="shared" si="29"/>
        <v>0.35923423423423423</v>
      </c>
      <c r="L44" s="93"/>
      <c r="M44" s="114">
        <v>0.87</v>
      </c>
      <c r="N44" s="171">
        <f t="shared" si="30"/>
        <v>0.08700000000000001</v>
      </c>
      <c r="O44" s="9"/>
      <c r="P44" s="114"/>
      <c r="Q44" s="115"/>
      <c r="S44" s="109"/>
    </row>
    <row r="45" spans="1:19" ht="16.5">
      <c r="A45" s="262">
        <f>A44+1</f>
        <v>20</v>
      </c>
      <c r="B45" s="244" t="s">
        <v>261</v>
      </c>
      <c r="C45" s="245" t="s">
        <v>29</v>
      </c>
      <c r="D45" s="161">
        <v>1</v>
      </c>
      <c r="E45" s="161">
        <v>1</v>
      </c>
      <c r="F45" s="216">
        <f t="shared" si="27"/>
        <v>1876.8768768768768</v>
      </c>
      <c r="G45" s="174">
        <f t="shared" si="23"/>
        <v>1876.8768768768768</v>
      </c>
      <c r="H45" s="257">
        <f t="shared" si="28"/>
        <v>0</v>
      </c>
      <c r="I45" s="174">
        <f t="shared" si="24"/>
        <v>0</v>
      </c>
      <c r="J45" s="175">
        <f t="shared" si="25"/>
        <v>1876.8768768768768</v>
      </c>
      <c r="K45" s="177">
        <f t="shared" si="29"/>
        <v>1876.8768768768768</v>
      </c>
      <c r="L45" s="93"/>
      <c r="M45" s="114">
        <v>5000</v>
      </c>
      <c r="N45" s="171"/>
      <c r="O45" s="9"/>
      <c r="P45" s="114"/>
      <c r="Q45" s="115"/>
      <c r="S45" s="109"/>
    </row>
    <row r="46" spans="1:19" ht="15.75">
      <c r="A46" s="262"/>
      <c r="B46" s="246" t="s">
        <v>386</v>
      </c>
      <c r="C46" s="269"/>
      <c r="D46" s="137"/>
      <c r="E46" s="137"/>
      <c r="F46" s="216"/>
      <c r="G46" s="213"/>
      <c r="H46" s="137"/>
      <c r="I46" s="213"/>
      <c r="J46" s="141"/>
      <c r="K46" s="176"/>
      <c r="L46" s="93"/>
      <c r="M46" s="114"/>
      <c r="N46" s="115"/>
      <c r="O46" s="9"/>
      <c r="P46" s="114"/>
      <c r="Q46" s="115"/>
      <c r="S46" s="109"/>
    </row>
    <row r="47" spans="1:19" ht="30">
      <c r="A47" s="262">
        <f>A24+1</f>
        <v>13</v>
      </c>
      <c r="B47" s="272" t="s">
        <v>387</v>
      </c>
      <c r="C47" s="269" t="s">
        <v>29</v>
      </c>
      <c r="D47" s="137">
        <v>1</v>
      </c>
      <c r="E47" s="137">
        <v>1</v>
      </c>
      <c r="F47" s="351">
        <f>M47/$J$4</f>
        <v>3280.364</v>
      </c>
      <c r="G47" s="174">
        <f aca="true" t="shared" si="31" ref="G47">F47*E47</f>
        <v>3280.364</v>
      </c>
      <c r="H47" s="257">
        <f>N47/$J$4</f>
        <v>492.05460000000005</v>
      </c>
      <c r="I47" s="174">
        <f aca="true" t="shared" si="32" ref="I47">H47*E47</f>
        <v>492.05460000000005</v>
      </c>
      <c r="J47" s="175">
        <f aca="true" t="shared" si="33" ref="J47">G47+I47</f>
        <v>3772.4186</v>
      </c>
      <c r="K47" s="177">
        <f>J47/E47</f>
        <v>3772.4186</v>
      </c>
      <c r="L47" s="93"/>
      <c r="M47" s="114">
        <v>8738.889696</v>
      </c>
      <c r="N47" s="115">
        <v>1310.8334544000002</v>
      </c>
      <c r="O47" s="9"/>
      <c r="P47" s="114" t="s">
        <v>465</v>
      </c>
      <c r="Q47" s="115"/>
      <c r="S47" s="109"/>
    </row>
    <row r="48" spans="1:19" ht="15.75">
      <c r="A48" s="262">
        <f aca="true" t="shared" si="34" ref="A48:A54">A47+1</f>
        <v>14</v>
      </c>
      <c r="B48" s="272" t="s">
        <v>388</v>
      </c>
      <c r="C48" s="269" t="s">
        <v>29</v>
      </c>
      <c r="D48" s="137">
        <v>1</v>
      </c>
      <c r="E48" s="137">
        <v>1</v>
      </c>
      <c r="F48" s="351">
        <f aca="true" t="shared" si="35" ref="F48:F53">M48/$J$4</f>
        <v>1122.735</v>
      </c>
      <c r="G48" s="174">
        <f aca="true" t="shared" si="36" ref="G48:G54">F48*E48</f>
        <v>1122.735</v>
      </c>
      <c r="H48" s="257">
        <f aca="true" t="shared" si="37" ref="H48:H54">N48/$J$4</f>
        <v>336.8205</v>
      </c>
      <c r="I48" s="174">
        <f aca="true" t="shared" si="38" ref="I48:I54">H48*E48</f>
        <v>336.8205</v>
      </c>
      <c r="J48" s="175">
        <f aca="true" t="shared" si="39" ref="J48:J54">G48+I48</f>
        <v>1459.5555</v>
      </c>
      <c r="K48" s="177">
        <f aca="true" t="shared" si="40" ref="K48:K54">J48/E48</f>
        <v>1459.5555</v>
      </c>
      <c r="L48" s="93"/>
      <c r="M48" s="114">
        <v>2990.96604</v>
      </c>
      <c r="N48" s="115">
        <v>897.289812</v>
      </c>
      <c r="O48" s="9"/>
      <c r="P48" s="114" t="s">
        <v>465</v>
      </c>
      <c r="Q48" s="115"/>
      <c r="S48" s="109"/>
    </row>
    <row r="49" spans="1:19" ht="15.75">
      <c r="A49" s="262">
        <f t="shared" si="34"/>
        <v>15</v>
      </c>
      <c r="B49" s="272" t="s">
        <v>389</v>
      </c>
      <c r="C49" s="269" t="s">
        <v>29</v>
      </c>
      <c r="D49" s="137">
        <v>1</v>
      </c>
      <c r="E49" s="137">
        <v>1</v>
      </c>
      <c r="F49" s="351">
        <f t="shared" si="35"/>
        <v>863.12</v>
      </c>
      <c r="G49" s="174">
        <f t="shared" si="36"/>
        <v>863.12</v>
      </c>
      <c r="H49" s="257">
        <f t="shared" si="37"/>
        <v>258.936</v>
      </c>
      <c r="I49" s="174">
        <f t="shared" si="38"/>
        <v>258.936</v>
      </c>
      <c r="J49" s="175">
        <f t="shared" si="39"/>
        <v>1122.056</v>
      </c>
      <c r="K49" s="177">
        <f t="shared" si="40"/>
        <v>1122.056</v>
      </c>
      <c r="L49" s="93"/>
      <c r="M49" s="114">
        <v>2299.35168</v>
      </c>
      <c r="N49" s="115">
        <v>689.8055039999999</v>
      </c>
      <c r="O49" s="9"/>
      <c r="P49" s="114" t="s">
        <v>465</v>
      </c>
      <c r="Q49" s="115"/>
      <c r="S49" s="109"/>
    </row>
    <row r="50" spans="1:19" ht="15.75">
      <c r="A50" s="262">
        <f t="shared" si="34"/>
        <v>16</v>
      </c>
      <c r="B50" s="272" t="s">
        <v>390</v>
      </c>
      <c r="C50" s="269" t="s">
        <v>395</v>
      </c>
      <c r="D50" s="137">
        <v>1</v>
      </c>
      <c r="E50" s="137">
        <v>100</v>
      </c>
      <c r="F50" s="351">
        <f t="shared" si="35"/>
        <v>32.26</v>
      </c>
      <c r="G50" s="174">
        <f t="shared" si="36"/>
        <v>3226</v>
      </c>
      <c r="H50" s="257">
        <f t="shared" si="37"/>
        <v>9.677999999999999</v>
      </c>
      <c r="I50" s="174">
        <f t="shared" si="38"/>
        <v>967.8</v>
      </c>
      <c r="J50" s="175">
        <f t="shared" si="39"/>
        <v>4193.8</v>
      </c>
      <c r="K50" s="177">
        <f t="shared" si="40"/>
        <v>41.938</v>
      </c>
      <c r="L50" s="93"/>
      <c r="M50" s="114">
        <v>85.94064</v>
      </c>
      <c r="N50" s="115">
        <v>25.782192</v>
      </c>
      <c r="O50" s="9"/>
      <c r="P50" s="114" t="s">
        <v>465</v>
      </c>
      <c r="Q50" s="115"/>
      <c r="S50" s="109"/>
    </row>
    <row r="51" spans="1:19" ht="15.75">
      <c r="A51" s="262">
        <f t="shared" si="34"/>
        <v>17</v>
      </c>
      <c r="B51" s="272" t="s">
        <v>391</v>
      </c>
      <c r="C51" s="269" t="s">
        <v>342</v>
      </c>
      <c r="D51" s="161">
        <v>1</v>
      </c>
      <c r="E51" s="161">
        <v>40</v>
      </c>
      <c r="F51" s="351">
        <f t="shared" si="35"/>
        <v>18.26</v>
      </c>
      <c r="G51" s="174">
        <f t="shared" si="36"/>
        <v>730.4000000000001</v>
      </c>
      <c r="H51" s="257">
        <f t="shared" si="37"/>
        <v>5.478000000000001</v>
      </c>
      <c r="I51" s="174">
        <f t="shared" si="38"/>
        <v>219.12000000000003</v>
      </c>
      <c r="J51" s="175">
        <f t="shared" si="39"/>
        <v>949.5200000000001</v>
      </c>
      <c r="K51" s="177">
        <f t="shared" si="40"/>
        <v>23.738000000000003</v>
      </c>
      <c r="L51" s="93"/>
      <c r="M51" s="114">
        <v>48.64464000000001</v>
      </c>
      <c r="N51" s="115">
        <v>14.593392000000003</v>
      </c>
      <c r="O51" s="9"/>
      <c r="P51" s="114" t="s">
        <v>465</v>
      </c>
      <c r="Q51" s="115"/>
      <c r="S51" s="109"/>
    </row>
    <row r="52" spans="1:19" ht="15.75">
      <c r="A52" s="262">
        <f t="shared" si="34"/>
        <v>18</v>
      </c>
      <c r="B52" s="272" t="s">
        <v>392</v>
      </c>
      <c r="C52" s="269" t="s">
        <v>29</v>
      </c>
      <c r="D52" s="161">
        <v>1</v>
      </c>
      <c r="E52" s="161">
        <v>1</v>
      </c>
      <c r="F52" s="351">
        <f t="shared" si="35"/>
        <v>1955.905</v>
      </c>
      <c r="G52" s="174">
        <f t="shared" si="36"/>
        <v>1955.905</v>
      </c>
      <c r="H52" s="257">
        <f t="shared" si="37"/>
        <v>586.7715</v>
      </c>
      <c r="I52" s="174">
        <f t="shared" si="38"/>
        <v>586.7715</v>
      </c>
      <c r="J52" s="175">
        <f t="shared" si="39"/>
        <v>2542.6765</v>
      </c>
      <c r="K52" s="177">
        <f t="shared" si="40"/>
        <v>2542.6765</v>
      </c>
      <c r="L52" s="93"/>
      <c r="M52" s="114">
        <v>5210.53092</v>
      </c>
      <c r="N52" s="115">
        <v>1563.1592759999999</v>
      </c>
      <c r="O52" s="9"/>
      <c r="P52" s="114" t="s">
        <v>465</v>
      </c>
      <c r="Q52" s="115"/>
      <c r="S52" s="109"/>
    </row>
    <row r="53" spans="1:19" ht="15.75">
      <c r="A53" s="262">
        <f t="shared" si="34"/>
        <v>19</v>
      </c>
      <c r="B53" s="272" t="s">
        <v>393</v>
      </c>
      <c r="C53" s="269" t="s">
        <v>396</v>
      </c>
      <c r="D53" s="161">
        <v>1</v>
      </c>
      <c r="E53" s="161">
        <v>2</v>
      </c>
      <c r="F53" s="351">
        <f t="shared" si="35"/>
        <v>384.12</v>
      </c>
      <c r="G53" s="174">
        <f t="shared" si="36"/>
        <v>768.24</v>
      </c>
      <c r="H53" s="257">
        <f t="shared" si="37"/>
        <v>115.23599999999999</v>
      </c>
      <c r="I53" s="174">
        <f t="shared" si="38"/>
        <v>230.47199999999998</v>
      </c>
      <c r="J53" s="175">
        <f t="shared" si="39"/>
        <v>998.712</v>
      </c>
      <c r="K53" s="177">
        <f t="shared" si="40"/>
        <v>499.356</v>
      </c>
      <c r="L53" s="93"/>
      <c r="M53" s="114">
        <v>1023.2956800000001</v>
      </c>
      <c r="N53" s="115">
        <v>306.988704</v>
      </c>
      <c r="O53" s="9"/>
      <c r="P53" s="114" t="s">
        <v>465</v>
      </c>
      <c r="Q53" s="115"/>
      <c r="S53" s="109"/>
    </row>
    <row r="54" spans="1:19" ht="16.5" thickBot="1">
      <c r="A54" s="273">
        <f t="shared" si="34"/>
        <v>20</v>
      </c>
      <c r="B54" s="274" t="s">
        <v>394</v>
      </c>
      <c r="C54" s="275" t="s">
        <v>396</v>
      </c>
      <c r="D54" s="178">
        <v>1</v>
      </c>
      <c r="E54" s="178">
        <v>10</v>
      </c>
      <c r="F54" s="351">
        <f>M54/$J$4</f>
        <v>112.46</v>
      </c>
      <c r="G54" s="179">
        <f t="shared" si="36"/>
        <v>1124.6</v>
      </c>
      <c r="H54" s="257">
        <f t="shared" si="37"/>
        <v>33.738</v>
      </c>
      <c r="I54" s="179">
        <f t="shared" si="38"/>
        <v>337.38</v>
      </c>
      <c r="J54" s="180">
        <f t="shared" si="39"/>
        <v>1461.98</v>
      </c>
      <c r="K54" s="181">
        <f t="shared" si="40"/>
        <v>146.198</v>
      </c>
      <c r="L54" s="93"/>
      <c r="M54" s="114">
        <v>299.59344</v>
      </c>
      <c r="N54" s="115">
        <v>89.878032</v>
      </c>
      <c r="O54" s="9"/>
      <c r="P54" s="114" t="s">
        <v>465</v>
      </c>
      <c r="Q54" s="116"/>
      <c r="S54" s="109"/>
    </row>
    <row r="55" spans="2:17" ht="17.25" thickBot="1">
      <c r="B55" s="258"/>
      <c r="F55" s="34"/>
      <c r="G55" s="96">
        <f>SUM(G13:G54)</f>
        <v>442406.80797351897</v>
      </c>
      <c r="H55" s="83"/>
      <c r="I55" s="96">
        <f>SUM(I13:I54)</f>
        <v>31798.35490780781</v>
      </c>
      <c r="J55" s="97"/>
      <c r="K55" s="249"/>
      <c r="M55" s="36"/>
      <c r="N55" s="36"/>
      <c r="P55" s="36"/>
      <c r="Q55" s="36"/>
    </row>
    <row r="56" spans="6:17" ht="16.5" thickBot="1">
      <c r="F56" s="37"/>
      <c r="G56" s="85" t="s">
        <v>20</v>
      </c>
      <c r="H56" s="99">
        <v>0.02</v>
      </c>
      <c r="I56" s="250"/>
      <c r="J56" s="39">
        <f>H56*G55</f>
        <v>8848.13615947038</v>
      </c>
      <c r="K56" s="249"/>
      <c r="M56" s="36"/>
      <c r="N56" s="36"/>
      <c r="P56" s="36"/>
      <c r="Q56" s="36"/>
    </row>
    <row r="57" spans="6:17" ht="16.5" thickBot="1">
      <c r="F57" s="34"/>
      <c r="G57" s="40"/>
      <c r="H57" s="83"/>
      <c r="I57" s="251"/>
      <c r="J57" s="41"/>
      <c r="K57" s="249"/>
      <c r="M57" s="36"/>
      <c r="N57" s="36"/>
      <c r="P57" s="36"/>
      <c r="Q57" s="36"/>
    </row>
    <row r="58" spans="6:17" ht="16.5" thickBot="1">
      <c r="F58" s="37"/>
      <c r="G58" s="38" t="s">
        <v>21</v>
      </c>
      <c r="H58" s="101"/>
      <c r="I58" s="250"/>
      <c r="J58" s="39">
        <f>SUM(J11:J56)</f>
        <v>483053.29904079705</v>
      </c>
      <c r="K58" s="249"/>
      <c r="M58" s="36"/>
      <c r="N58" s="36"/>
      <c r="P58" s="36"/>
      <c r="Q58" s="36"/>
    </row>
    <row r="59" spans="6:17" ht="16.5" thickBot="1">
      <c r="F59" s="42"/>
      <c r="G59" s="43"/>
      <c r="H59" s="102"/>
      <c r="I59" s="252"/>
      <c r="J59" s="44"/>
      <c r="K59" s="249"/>
      <c r="M59" s="36"/>
      <c r="N59" s="36"/>
      <c r="P59" s="36"/>
      <c r="Q59" s="36"/>
    </row>
    <row r="60" spans="6:17" ht="15.75">
      <c r="F60" s="45"/>
      <c r="G60" s="86" t="s">
        <v>22</v>
      </c>
      <c r="H60" s="103">
        <v>0.05</v>
      </c>
      <c r="I60" s="253"/>
      <c r="J60" s="47">
        <f>J58*H60</f>
        <v>24152.664952039853</v>
      </c>
      <c r="K60" s="249"/>
      <c r="M60" s="36"/>
      <c r="N60" s="36"/>
      <c r="P60" s="36"/>
      <c r="Q60" s="36"/>
    </row>
    <row r="61" spans="6:17" ht="16.5" thickBot="1">
      <c r="F61" s="48"/>
      <c r="G61" s="87" t="s">
        <v>23</v>
      </c>
      <c r="H61" s="104"/>
      <c r="I61" s="254"/>
      <c r="J61" s="50">
        <f>J58+J60</f>
        <v>507205.9639928369</v>
      </c>
      <c r="K61" s="249"/>
      <c r="M61" s="36"/>
      <c r="N61" s="36"/>
      <c r="P61" s="36"/>
      <c r="Q61" s="36"/>
    </row>
    <row r="62" spans="6:17" ht="16.5" thickBot="1">
      <c r="F62" s="51"/>
      <c r="G62" s="88"/>
      <c r="H62" s="105"/>
      <c r="I62" s="255"/>
      <c r="J62" s="53"/>
      <c r="K62" s="249"/>
      <c r="M62" s="36"/>
      <c r="N62" s="36"/>
      <c r="P62" s="36"/>
      <c r="Q62" s="36"/>
    </row>
    <row r="63" spans="6:17" ht="15.75">
      <c r="F63" s="54"/>
      <c r="G63" s="86" t="s">
        <v>24</v>
      </c>
      <c r="H63" s="103">
        <v>0.15</v>
      </c>
      <c r="I63" s="253"/>
      <c r="J63" s="47">
        <f>J61*H63</f>
        <v>76080.89459892553</v>
      </c>
      <c r="K63" s="249"/>
      <c r="M63" s="36"/>
      <c r="N63" s="36"/>
      <c r="P63" s="36"/>
      <c r="Q63" s="36"/>
    </row>
    <row r="64" spans="6:17" ht="16.5" thickBot="1">
      <c r="F64" s="48"/>
      <c r="G64" s="87" t="s">
        <v>23</v>
      </c>
      <c r="H64" s="106"/>
      <c r="I64" s="254"/>
      <c r="J64" s="50">
        <f>J61+J63</f>
        <v>583286.8585917624</v>
      </c>
      <c r="K64" s="249"/>
      <c r="M64" s="36"/>
      <c r="N64" s="36"/>
      <c r="P64" s="36"/>
      <c r="Q64" s="36"/>
    </row>
    <row r="65" spans="6:17" ht="16.5" thickBot="1">
      <c r="F65" s="51"/>
      <c r="G65" s="88"/>
      <c r="H65" s="107"/>
      <c r="I65" s="255"/>
      <c r="J65" s="53"/>
      <c r="K65" s="249"/>
      <c r="M65" s="36"/>
      <c r="N65" s="36"/>
      <c r="P65" s="36"/>
      <c r="Q65" s="36"/>
    </row>
    <row r="66" spans="6:17" ht="15.75">
      <c r="F66" s="54"/>
      <c r="G66" s="89" t="s">
        <v>25</v>
      </c>
      <c r="H66" s="103">
        <v>0.18</v>
      </c>
      <c r="I66" s="253"/>
      <c r="J66" s="55">
        <f>J64*H66</f>
        <v>104991.63454651722</v>
      </c>
      <c r="K66" s="249"/>
      <c r="M66" s="36"/>
      <c r="N66" s="36"/>
      <c r="P66" s="36"/>
      <c r="Q66" s="36"/>
    </row>
    <row r="67" spans="6:17" ht="16.5" thickBot="1">
      <c r="F67" s="48"/>
      <c r="G67" s="90" t="s">
        <v>26</v>
      </c>
      <c r="H67" s="104" t="s">
        <v>9</v>
      </c>
      <c r="I67" s="256"/>
      <c r="J67" s="58">
        <f>J64+J66</f>
        <v>688278.4931382795</v>
      </c>
      <c r="K67" s="249"/>
      <c r="M67" s="36"/>
      <c r="N67" s="36"/>
      <c r="P67" s="36"/>
      <c r="Q67" s="36"/>
    </row>
    <row r="68" spans="13:17" ht="15.75">
      <c r="M68" s="36"/>
      <c r="N68" s="36"/>
      <c r="P68" s="36"/>
      <c r="Q68" s="36"/>
    </row>
    <row r="69" spans="13:17" ht="15.75">
      <c r="M69" s="36"/>
      <c r="N69" s="36"/>
      <c r="P69" s="36"/>
      <c r="Q69" s="36"/>
    </row>
    <row r="70" spans="13:17" ht="15.75">
      <c r="M70" s="36"/>
      <c r="N70" s="36"/>
      <c r="P70" s="36"/>
      <c r="Q70" s="36"/>
    </row>
    <row r="71" spans="13:17" ht="15.75">
      <c r="M71" s="36"/>
      <c r="N71" s="36"/>
      <c r="P71" s="36"/>
      <c r="Q71" s="36"/>
    </row>
  </sheetData>
  <sheetProtection algorithmName="SHA-512" hashValue="2EPlK4CnoH4+WbMs2brGSiTreGlnW3iy/P8rH1pZLN9oId91m52kKBD8hPrG3AvSSxufoqaZFL5aU1V1pZtlYQ==" saltValue="K35uA36hm81hDxIGESVU2w==" spinCount="100000" sheet="1" objects="1" scenarios="1"/>
  <mergeCells count="19">
    <mergeCell ref="Q7:Q8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R72"/>
  <sheetViews>
    <sheetView showGridLines="0" zoomScale="80" zoomScaleNormal="80" workbookViewId="0" topLeftCell="A1">
      <pane ySplit="10" topLeftCell="A44" activePane="bottomLeft" state="frozen"/>
      <selection pane="topLeft" activeCell="A292" sqref="A292:XFD292"/>
      <selection pane="bottomLeft" activeCell="T37" sqref="T37"/>
    </sheetView>
  </sheetViews>
  <sheetFormatPr defaultColWidth="9.00390625" defaultRowHeight="15.75"/>
  <cols>
    <col min="1" max="1" width="5.25390625" style="15" customWidth="1"/>
    <col min="2" max="2" width="52.375" style="100" customWidth="1"/>
    <col min="3" max="3" width="9.375" style="15" customWidth="1"/>
    <col min="4" max="4" width="7.25390625" style="15" customWidth="1"/>
    <col min="5" max="5" width="10.625" style="15" customWidth="1"/>
    <col min="6" max="6" width="9.125" style="15" customWidth="1"/>
    <col min="7" max="7" width="16.125" style="15" customWidth="1"/>
    <col min="8" max="8" width="15.00390625" style="15" customWidth="1"/>
    <col min="9" max="9" width="17.50390625" style="15" customWidth="1"/>
    <col min="10" max="10" width="14.875" style="15" customWidth="1"/>
    <col min="11" max="11" width="11.25390625" style="98" customWidth="1"/>
    <col min="12" max="12" width="3.625" style="98" customWidth="1"/>
    <col min="13" max="13" width="10.625" style="15" customWidth="1"/>
    <col min="14" max="14" width="10.25390625" style="15" customWidth="1"/>
    <col min="15" max="15" width="7.375" style="15" customWidth="1"/>
    <col min="16" max="17" width="13.25390625" style="15" customWidth="1"/>
    <col min="18" max="18" width="6.625" style="15" customWidth="1"/>
    <col min="19" max="16384" width="9.00390625" style="15" customWidth="1"/>
  </cols>
  <sheetData>
    <row r="1" spans="1:17" ht="18.75" thickBot="1">
      <c r="A1" s="8"/>
      <c r="B1" s="365"/>
      <c r="C1" s="365"/>
      <c r="D1" s="365"/>
      <c r="E1" s="9"/>
      <c r="F1" s="10"/>
      <c r="G1" s="9"/>
      <c r="H1" s="11"/>
      <c r="I1" s="12"/>
      <c r="J1" s="11"/>
      <c r="K1" s="91"/>
      <c r="L1" s="91"/>
      <c r="M1" s="14"/>
      <c r="N1" s="14"/>
      <c r="P1" s="14"/>
      <c r="Q1" s="14"/>
    </row>
    <row r="2" spans="1:17" ht="18.75" thickBot="1">
      <c r="A2" s="366" t="s">
        <v>454</v>
      </c>
      <c r="B2" s="367"/>
      <c r="C2" s="16"/>
      <c r="D2" s="10"/>
      <c r="E2" s="9"/>
      <c r="F2" s="10"/>
      <c r="G2" s="17"/>
      <c r="H2" s="368" t="s">
        <v>445</v>
      </c>
      <c r="I2" s="369"/>
      <c r="J2" s="370"/>
      <c r="K2" s="92"/>
      <c r="L2" s="92"/>
      <c r="M2" s="14"/>
      <c r="N2" s="19"/>
      <c r="P2" s="14"/>
      <c r="Q2" s="19"/>
    </row>
    <row r="3" spans="1:17" ht="16.5" customHeight="1" thickBot="1">
      <c r="A3" s="371"/>
      <c r="B3" s="371"/>
      <c r="C3" s="371"/>
      <c r="D3" s="371"/>
      <c r="E3" s="371"/>
      <c r="F3" s="371"/>
      <c r="G3" s="20"/>
      <c r="H3" s="74" t="s">
        <v>9</v>
      </c>
      <c r="I3" s="75" t="s">
        <v>8</v>
      </c>
      <c r="J3" s="76" t="s">
        <v>446</v>
      </c>
      <c r="K3" s="92"/>
      <c r="L3" s="92"/>
      <c r="M3" s="14"/>
      <c r="N3" s="19"/>
      <c r="P3" s="14"/>
      <c r="Q3" s="19"/>
    </row>
    <row r="4" spans="1:17" ht="16.5" thickBot="1">
      <c r="A4" s="371"/>
      <c r="B4" s="371"/>
      <c r="C4" s="371"/>
      <c r="D4" s="371"/>
      <c r="E4" s="371"/>
      <c r="F4" s="371"/>
      <c r="G4" s="21"/>
      <c r="H4" s="214">
        <f>J67+J65</f>
        <v>68370.93616418495</v>
      </c>
      <c r="I4" s="215">
        <f>H4*J4</f>
        <v>182140.17394138873</v>
      </c>
      <c r="J4" s="79">
        <v>2.664</v>
      </c>
      <c r="K4" s="92"/>
      <c r="L4" s="92"/>
      <c r="M4" s="14"/>
      <c r="N4" s="19"/>
      <c r="P4" s="14"/>
      <c r="Q4" s="19"/>
    </row>
    <row r="5" spans="1:17" ht="15.75">
      <c r="A5" s="364"/>
      <c r="B5" s="364"/>
      <c r="C5" s="364"/>
      <c r="D5" s="364"/>
      <c r="E5" s="364"/>
      <c r="F5" s="364"/>
      <c r="G5" s="22"/>
      <c r="H5" s="23"/>
      <c r="I5" s="24"/>
      <c r="J5" s="25"/>
      <c r="K5" s="92"/>
      <c r="L5" s="92"/>
      <c r="M5" s="14"/>
      <c r="N5" s="19"/>
      <c r="P5" s="14"/>
      <c r="Q5" s="19"/>
    </row>
    <row r="6" spans="1:17" ht="16.5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15" customHeight="1">
      <c r="A7" s="358" t="s">
        <v>429</v>
      </c>
      <c r="B7" s="360" t="s">
        <v>430</v>
      </c>
      <c r="C7" s="375" t="s">
        <v>434</v>
      </c>
      <c r="D7" s="377" t="s">
        <v>435</v>
      </c>
      <c r="E7" s="377"/>
      <c r="F7" s="377" t="s">
        <v>438</v>
      </c>
      <c r="G7" s="377"/>
      <c r="H7" s="377" t="s">
        <v>440</v>
      </c>
      <c r="I7" s="377"/>
      <c r="J7" s="380" t="s">
        <v>433</v>
      </c>
      <c r="K7" s="382" t="s">
        <v>441</v>
      </c>
      <c r="L7" s="80"/>
      <c r="M7" s="384" t="s">
        <v>443</v>
      </c>
      <c r="N7" s="378" t="s">
        <v>444</v>
      </c>
      <c r="O7" s="30"/>
      <c r="P7" s="384" t="s">
        <v>447</v>
      </c>
      <c r="Q7" s="378" t="s">
        <v>448</v>
      </c>
    </row>
    <row r="8" spans="1:17" ht="15.75">
      <c r="A8" s="359"/>
      <c r="B8" s="361"/>
      <c r="C8" s="386"/>
      <c r="D8" s="130" t="s">
        <v>436</v>
      </c>
      <c r="E8" s="131" t="s">
        <v>437</v>
      </c>
      <c r="F8" s="130" t="s">
        <v>439</v>
      </c>
      <c r="G8" s="131" t="s">
        <v>437</v>
      </c>
      <c r="H8" s="130" t="s">
        <v>439</v>
      </c>
      <c r="I8" s="131" t="s">
        <v>437</v>
      </c>
      <c r="J8" s="389"/>
      <c r="K8" s="390"/>
      <c r="L8" s="80"/>
      <c r="M8" s="385"/>
      <c r="N8" s="379"/>
      <c r="O8" s="30"/>
      <c r="P8" s="385"/>
      <c r="Q8" s="379"/>
    </row>
    <row r="9" spans="1:17" ht="19.5" customHeight="1">
      <c r="A9" s="142" t="s">
        <v>0</v>
      </c>
      <c r="B9" s="133" t="s">
        <v>344</v>
      </c>
      <c r="C9" s="132" t="s">
        <v>1</v>
      </c>
      <c r="D9" s="132" t="s">
        <v>2</v>
      </c>
      <c r="E9" s="132" t="s">
        <v>10</v>
      </c>
      <c r="F9" s="132" t="s">
        <v>3</v>
      </c>
      <c r="G9" s="132" t="s">
        <v>4</v>
      </c>
      <c r="H9" s="132" t="s">
        <v>5</v>
      </c>
      <c r="I9" s="132" t="s">
        <v>6</v>
      </c>
      <c r="J9" s="132" t="s">
        <v>7</v>
      </c>
      <c r="K9" s="143">
        <v>11</v>
      </c>
      <c r="L9" s="80"/>
      <c r="M9" s="142" t="s">
        <v>442</v>
      </c>
      <c r="N9" s="143" t="s">
        <v>12</v>
      </c>
      <c r="O9" s="30"/>
      <c r="P9" s="142" t="s">
        <v>11</v>
      </c>
      <c r="Q9" s="143" t="s">
        <v>13</v>
      </c>
    </row>
    <row r="10" spans="1:17" ht="19.5" customHeight="1">
      <c r="A10" s="259"/>
      <c r="B10" s="227"/>
      <c r="C10" s="228"/>
      <c r="D10" s="227"/>
      <c r="E10" s="227"/>
      <c r="F10" s="227"/>
      <c r="G10" s="227"/>
      <c r="H10" s="227"/>
      <c r="I10" s="227"/>
      <c r="J10" s="227"/>
      <c r="K10" s="260"/>
      <c r="L10" s="80"/>
      <c r="M10" s="230"/>
      <c r="N10" s="231"/>
      <c r="O10" s="30"/>
      <c r="P10" s="230"/>
      <c r="Q10" s="231"/>
    </row>
    <row r="11" spans="1:17" s="94" customFormat="1" ht="23.25" customHeight="1">
      <c r="A11" s="391" t="s">
        <v>98</v>
      </c>
      <c r="B11" s="392"/>
      <c r="C11" s="392"/>
      <c r="D11" s="232"/>
      <c r="E11" s="232"/>
      <c r="F11" s="232"/>
      <c r="G11" s="232"/>
      <c r="H11" s="232"/>
      <c r="I11" s="232"/>
      <c r="J11" s="232"/>
      <c r="K11" s="277"/>
      <c r="L11" s="268"/>
      <c r="M11" s="234"/>
      <c r="N11" s="235"/>
      <c r="O11" s="236"/>
      <c r="P11" s="234"/>
      <c r="Q11" s="235"/>
    </row>
    <row r="12" spans="1:18" ht="15.75">
      <c r="A12" s="262">
        <v>1</v>
      </c>
      <c r="B12" s="278" t="s">
        <v>55</v>
      </c>
      <c r="C12" s="279" t="s">
        <v>27</v>
      </c>
      <c r="D12" s="161">
        <v>1</v>
      </c>
      <c r="E12" s="161">
        <v>101.2</v>
      </c>
      <c r="F12" s="216">
        <f>M12/$J$4</f>
        <v>20.389499999999998</v>
      </c>
      <c r="G12" s="213">
        <f aca="true" t="shared" si="0" ref="G12:G54">F12*E12</f>
        <v>2063.4174</v>
      </c>
      <c r="H12" s="137">
        <f>N12/$J$4</f>
        <v>21.276</v>
      </c>
      <c r="I12" s="213">
        <f aca="true" t="shared" si="1" ref="I12:I54">H12*E12</f>
        <v>2153.1312000000003</v>
      </c>
      <c r="J12" s="141">
        <f aca="true" t="shared" si="2" ref="J12:J54">G12+I12</f>
        <v>4216.5486</v>
      </c>
      <c r="K12" s="176">
        <f aca="true" t="shared" si="3" ref="K12:K54">J12/E12</f>
        <v>41.6655</v>
      </c>
      <c r="L12" s="9"/>
      <c r="M12" s="114">
        <v>54.317628</v>
      </c>
      <c r="N12" s="115">
        <v>56.679264</v>
      </c>
      <c r="O12" s="9"/>
      <c r="P12" s="114" t="s">
        <v>462</v>
      </c>
      <c r="Q12" s="115"/>
      <c r="R12" s="59"/>
    </row>
    <row r="13" spans="1:18" ht="15.75">
      <c r="A13" s="262">
        <f>A12+1</f>
        <v>2</v>
      </c>
      <c r="B13" s="278" t="s">
        <v>56</v>
      </c>
      <c r="C13" s="279" t="s">
        <v>27</v>
      </c>
      <c r="D13" s="161">
        <v>1</v>
      </c>
      <c r="E13" s="161">
        <v>16.5</v>
      </c>
      <c r="F13" s="216">
        <f>M13/$J$4</f>
        <v>14.995999999999999</v>
      </c>
      <c r="G13" s="213">
        <f t="shared" si="0"/>
        <v>247.43399999999997</v>
      </c>
      <c r="H13" s="137">
        <f aca="true" t="shared" si="4" ref="H13:H55">N13/$J$4</f>
        <v>15.647999999999998</v>
      </c>
      <c r="I13" s="213">
        <f t="shared" si="1"/>
        <v>258.19199999999995</v>
      </c>
      <c r="J13" s="141">
        <f t="shared" si="2"/>
        <v>505.6259999999999</v>
      </c>
      <c r="K13" s="176">
        <f t="shared" si="3"/>
        <v>30.643999999999995</v>
      </c>
      <c r="L13" s="9"/>
      <c r="M13" s="114">
        <v>39.949343999999996</v>
      </c>
      <c r="N13" s="115">
        <v>41.686271999999995</v>
      </c>
      <c r="O13" s="9"/>
      <c r="P13" s="114" t="s">
        <v>462</v>
      </c>
      <c r="Q13" s="115"/>
      <c r="R13" s="59"/>
    </row>
    <row r="14" spans="1:18" ht="15.75">
      <c r="A14" s="262">
        <f aca="true" t="shared" si="5" ref="A14:A55">A13+1</f>
        <v>3</v>
      </c>
      <c r="B14" s="278" t="s">
        <v>57</v>
      </c>
      <c r="C14" s="279" t="s">
        <v>27</v>
      </c>
      <c r="D14" s="161">
        <v>1</v>
      </c>
      <c r="E14" s="161">
        <v>79.2</v>
      </c>
      <c r="F14" s="216">
        <f aca="true" t="shared" si="6" ref="F14:F55">M14/$J$4</f>
        <v>4.5195</v>
      </c>
      <c r="G14" s="213">
        <f t="shared" si="0"/>
        <v>357.9444</v>
      </c>
      <c r="H14" s="137">
        <f t="shared" si="4"/>
        <v>4.716</v>
      </c>
      <c r="I14" s="213">
        <f t="shared" si="1"/>
        <v>373.5072</v>
      </c>
      <c r="J14" s="141">
        <f t="shared" si="2"/>
        <v>731.4516</v>
      </c>
      <c r="K14" s="176">
        <f t="shared" si="3"/>
        <v>9.2355</v>
      </c>
      <c r="L14" s="9"/>
      <c r="M14" s="114">
        <v>12.039948</v>
      </c>
      <c r="N14" s="115">
        <v>12.563424000000001</v>
      </c>
      <c r="O14" s="9"/>
      <c r="P14" s="114" t="s">
        <v>462</v>
      </c>
      <c r="Q14" s="115"/>
      <c r="R14" s="59"/>
    </row>
    <row r="15" spans="1:18" ht="15.75">
      <c r="A15" s="262">
        <f t="shared" si="5"/>
        <v>4</v>
      </c>
      <c r="B15" s="278" t="s">
        <v>58</v>
      </c>
      <c r="C15" s="279" t="s">
        <v>27</v>
      </c>
      <c r="D15" s="161">
        <v>1</v>
      </c>
      <c r="E15" s="161">
        <v>61.60000000000001</v>
      </c>
      <c r="F15" s="216">
        <f t="shared" si="6"/>
        <v>2.7944999999999998</v>
      </c>
      <c r="G15" s="213">
        <f t="shared" si="0"/>
        <v>172.1412</v>
      </c>
      <c r="H15" s="137">
        <f t="shared" si="4"/>
        <v>2.916</v>
      </c>
      <c r="I15" s="213">
        <f t="shared" si="1"/>
        <v>179.62560000000002</v>
      </c>
      <c r="J15" s="141">
        <f t="shared" si="2"/>
        <v>351.7668</v>
      </c>
      <c r="K15" s="176">
        <f t="shared" si="3"/>
        <v>5.710499999999999</v>
      </c>
      <c r="L15" s="9"/>
      <c r="M15" s="114">
        <v>7.444548</v>
      </c>
      <c r="N15" s="115">
        <v>7.768224</v>
      </c>
      <c r="O15" s="9"/>
      <c r="P15" s="114" t="s">
        <v>462</v>
      </c>
      <c r="Q15" s="115"/>
      <c r="R15" s="59"/>
    </row>
    <row r="16" spans="1:18" ht="15.75">
      <c r="A16" s="262">
        <f t="shared" si="5"/>
        <v>5</v>
      </c>
      <c r="B16" s="278" t="s">
        <v>59</v>
      </c>
      <c r="C16" s="279" t="s">
        <v>27</v>
      </c>
      <c r="D16" s="161">
        <v>1</v>
      </c>
      <c r="E16" s="161">
        <v>104.50000000000001</v>
      </c>
      <c r="F16" s="216">
        <f t="shared" si="6"/>
        <v>1.3915</v>
      </c>
      <c r="G16" s="213">
        <f t="shared" si="0"/>
        <v>145.41175</v>
      </c>
      <c r="H16" s="137">
        <f t="shared" si="4"/>
        <v>1.452</v>
      </c>
      <c r="I16" s="213">
        <f t="shared" si="1"/>
        <v>151.734</v>
      </c>
      <c r="J16" s="141">
        <f t="shared" si="2"/>
        <v>297.14575</v>
      </c>
      <c r="K16" s="176">
        <f t="shared" si="3"/>
        <v>2.8434999999999997</v>
      </c>
      <c r="L16" s="9"/>
      <c r="M16" s="114">
        <v>3.706956</v>
      </c>
      <c r="N16" s="115">
        <v>3.868128</v>
      </c>
      <c r="O16" s="9"/>
      <c r="P16" s="114" t="s">
        <v>462</v>
      </c>
      <c r="Q16" s="115"/>
      <c r="R16" s="59"/>
    </row>
    <row r="17" spans="1:18" ht="15.75">
      <c r="A17" s="262">
        <f t="shared" si="5"/>
        <v>6</v>
      </c>
      <c r="B17" s="278" t="s">
        <v>60</v>
      </c>
      <c r="C17" s="279" t="s">
        <v>27</v>
      </c>
      <c r="D17" s="161">
        <v>1</v>
      </c>
      <c r="E17" s="161">
        <v>259.6</v>
      </c>
      <c r="F17" s="216">
        <f t="shared" si="6"/>
        <v>0.8855</v>
      </c>
      <c r="G17" s="213">
        <f t="shared" si="0"/>
        <v>229.8758</v>
      </c>
      <c r="H17" s="137">
        <f t="shared" si="4"/>
        <v>0.924</v>
      </c>
      <c r="I17" s="213">
        <f t="shared" si="1"/>
        <v>239.87040000000005</v>
      </c>
      <c r="J17" s="141">
        <f t="shared" si="2"/>
        <v>469.74620000000004</v>
      </c>
      <c r="K17" s="176">
        <f t="shared" si="3"/>
        <v>1.8095</v>
      </c>
      <c r="L17" s="9"/>
      <c r="M17" s="114">
        <v>2.358972</v>
      </c>
      <c r="N17" s="115">
        <v>2.461536</v>
      </c>
      <c r="O17" s="9"/>
      <c r="P17" s="114" t="s">
        <v>462</v>
      </c>
      <c r="Q17" s="115"/>
      <c r="R17" s="59"/>
    </row>
    <row r="18" spans="1:18" ht="15.75">
      <c r="A18" s="262">
        <f t="shared" si="5"/>
        <v>7</v>
      </c>
      <c r="B18" s="278" t="s">
        <v>61</v>
      </c>
      <c r="C18" s="279" t="s">
        <v>27</v>
      </c>
      <c r="D18" s="161">
        <v>1</v>
      </c>
      <c r="E18" s="161">
        <v>41.800000000000004</v>
      </c>
      <c r="F18" s="216">
        <f t="shared" si="6"/>
        <v>20.389499999999998</v>
      </c>
      <c r="G18" s="213">
        <f>F18*E18</f>
        <v>852.2811</v>
      </c>
      <c r="H18" s="137">
        <f t="shared" si="4"/>
        <v>21.276</v>
      </c>
      <c r="I18" s="213">
        <f>H18*E18</f>
        <v>889.3368</v>
      </c>
      <c r="J18" s="141">
        <f>G18+I18</f>
        <v>1741.6179000000002</v>
      </c>
      <c r="K18" s="176">
        <f>J18/E18</f>
        <v>41.6655</v>
      </c>
      <c r="L18" s="9"/>
      <c r="M18" s="114">
        <v>54.317628</v>
      </c>
      <c r="N18" s="115">
        <v>56.679264</v>
      </c>
      <c r="O18" s="9"/>
      <c r="P18" s="114" t="s">
        <v>462</v>
      </c>
      <c r="Q18" s="115"/>
      <c r="R18" s="59"/>
    </row>
    <row r="19" spans="1:18" ht="15.75">
      <c r="A19" s="262">
        <f>A18+1</f>
        <v>8</v>
      </c>
      <c r="B19" s="278" t="s">
        <v>62</v>
      </c>
      <c r="C19" s="279" t="s">
        <v>27</v>
      </c>
      <c r="D19" s="161">
        <v>1</v>
      </c>
      <c r="E19" s="161">
        <v>60.50000000000001</v>
      </c>
      <c r="F19" s="216">
        <f t="shared" si="6"/>
        <v>14.995999999999999</v>
      </c>
      <c r="G19" s="213">
        <f>F19*E19</f>
        <v>907.258</v>
      </c>
      <c r="H19" s="137">
        <f t="shared" si="4"/>
        <v>15.647999999999998</v>
      </c>
      <c r="I19" s="213">
        <f>H19*E19</f>
        <v>946.704</v>
      </c>
      <c r="J19" s="141">
        <f>G19+I19</f>
        <v>1853.962</v>
      </c>
      <c r="K19" s="176">
        <f>J19/E19</f>
        <v>30.643999999999995</v>
      </c>
      <c r="L19" s="9"/>
      <c r="M19" s="114">
        <v>39.949343999999996</v>
      </c>
      <c r="N19" s="115">
        <v>41.686271999999995</v>
      </c>
      <c r="O19" s="9"/>
      <c r="P19" s="114" t="s">
        <v>462</v>
      </c>
      <c r="Q19" s="115"/>
      <c r="R19" s="59"/>
    </row>
    <row r="20" spans="1:18" ht="15.75">
      <c r="A20" s="262">
        <f>A19+1</f>
        <v>9</v>
      </c>
      <c r="B20" s="278" t="s">
        <v>63</v>
      </c>
      <c r="C20" s="279" t="s">
        <v>27</v>
      </c>
      <c r="D20" s="161">
        <v>1</v>
      </c>
      <c r="E20" s="161">
        <v>94.60000000000001</v>
      </c>
      <c r="F20" s="216">
        <f t="shared" si="6"/>
        <v>4.5195</v>
      </c>
      <c r="G20" s="213">
        <f t="shared" si="0"/>
        <v>427.54470000000003</v>
      </c>
      <c r="H20" s="137">
        <f t="shared" si="4"/>
        <v>4.716</v>
      </c>
      <c r="I20" s="213">
        <f t="shared" si="1"/>
        <v>446.13360000000006</v>
      </c>
      <c r="J20" s="141">
        <f t="shared" si="2"/>
        <v>873.6783</v>
      </c>
      <c r="K20" s="176">
        <f t="shared" si="3"/>
        <v>9.2355</v>
      </c>
      <c r="L20" s="9"/>
      <c r="M20" s="114">
        <v>12.039948</v>
      </c>
      <c r="N20" s="115">
        <v>12.563424000000001</v>
      </c>
      <c r="O20" s="9"/>
      <c r="P20" s="114" t="s">
        <v>462</v>
      </c>
      <c r="Q20" s="115"/>
      <c r="R20" s="59"/>
    </row>
    <row r="21" spans="1:18" ht="15.75">
      <c r="A21" s="262">
        <f t="shared" si="5"/>
        <v>10</v>
      </c>
      <c r="B21" s="278" t="s">
        <v>64</v>
      </c>
      <c r="C21" s="279" t="s">
        <v>27</v>
      </c>
      <c r="D21" s="161">
        <v>1</v>
      </c>
      <c r="E21" s="161">
        <v>106.7</v>
      </c>
      <c r="F21" s="216">
        <f t="shared" si="6"/>
        <v>1.3915</v>
      </c>
      <c r="G21" s="213">
        <f t="shared" si="0"/>
        <v>148.47305</v>
      </c>
      <c r="H21" s="137">
        <f t="shared" si="4"/>
        <v>1.452</v>
      </c>
      <c r="I21" s="213">
        <f t="shared" si="1"/>
        <v>154.9284</v>
      </c>
      <c r="J21" s="141">
        <f t="shared" si="2"/>
        <v>303.40145</v>
      </c>
      <c r="K21" s="176">
        <f t="shared" si="3"/>
        <v>2.8435</v>
      </c>
      <c r="L21" s="9"/>
      <c r="M21" s="114">
        <v>3.706956</v>
      </c>
      <c r="N21" s="115">
        <v>3.868128</v>
      </c>
      <c r="O21" s="9"/>
      <c r="P21" s="114" t="s">
        <v>462</v>
      </c>
      <c r="Q21" s="115"/>
      <c r="R21" s="59"/>
    </row>
    <row r="22" spans="1:18" ht="15.75">
      <c r="A22" s="262">
        <f t="shared" si="5"/>
        <v>11</v>
      </c>
      <c r="B22" s="278" t="s">
        <v>65</v>
      </c>
      <c r="C22" s="279" t="s">
        <v>27</v>
      </c>
      <c r="D22" s="161">
        <v>1</v>
      </c>
      <c r="E22" s="161">
        <v>572</v>
      </c>
      <c r="F22" s="216">
        <f t="shared" si="6"/>
        <v>0.8855</v>
      </c>
      <c r="G22" s="213">
        <f t="shared" si="0"/>
        <v>506.506</v>
      </c>
      <c r="H22" s="137">
        <f t="shared" si="4"/>
        <v>0.924</v>
      </c>
      <c r="I22" s="213">
        <f t="shared" si="1"/>
        <v>528.528</v>
      </c>
      <c r="J22" s="141">
        <f t="shared" si="2"/>
        <v>1035.034</v>
      </c>
      <c r="K22" s="176">
        <f t="shared" si="3"/>
        <v>1.8095</v>
      </c>
      <c r="L22" s="9"/>
      <c r="M22" s="114">
        <v>2.358972</v>
      </c>
      <c r="N22" s="115">
        <v>2.461536</v>
      </c>
      <c r="O22" s="9"/>
      <c r="P22" s="114" t="s">
        <v>462</v>
      </c>
      <c r="Q22" s="115"/>
      <c r="R22" s="59"/>
    </row>
    <row r="23" spans="1:18" ht="15.75">
      <c r="A23" s="262">
        <f t="shared" si="5"/>
        <v>12</v>
      </c>
      <c r="B23" s="278" t="s">
        <v>66</v>
      </c>
      <c r="C23" s="279" t="s">
        <v>27</v>
      </c>
      <c r="D23" s="161">
        <v>1</v>
      </c>
      <c r="E23" s="161">
        <v>38</v>
      </c>
      <c r="F23" s="216">
        <f t="shared" si="6"/>
        <v>0.9051107343749997</v>
      </c>
      <c r="G23" s="213">
        <f t="shared" si="0"/>
        <v>34.39420790624999</v>
      </c>
      <c r="H23" s="137">
        <f t="shared" si="4"/>
        <v>0.9444633749999997</v>
      </c>
      <c r="I23" s="213">
        <f t="shared" si="1"/>
        <v>35.88960824999999</v>
      </c>
      <c r="J23" s="141">
        <f t="shared" si="2"/>
        <v>70.28381615624997</v>
      </c>
      <c r="K23" s="176">
        <f t="shared" si="3"/>
        <v>1.849574109374999</v>
      </c>
      <c r="L23" s="9"/>
      <c r="M23" s="114">
        <v>2.411214996374999</v>
      </c>
      <c r="N23" s="115">
        <v>2.516050430999999</v>
      </c>
      <c r="O23" s="9"/>
      <c r="P23" s="114" t="s">
        <v>462</v>
      </c>
      <c r="Q23" s="115"/>
      <c r="R23" s="59"/>
    </row>
    <row r="24" spans="1:18" ht="15.75">
      <c r="A24" s="262">
        <f t="shared" si="5"/>
        <v>13</v>
      </c>
      <c r="B24" s="278" t="s">
        <v>67</v>
      </c>
      <c r="C24" s="279" t="s">
        <v>27</v>
      </c>
      <c r="D24" s="161">
        <v>1</v>
      </c>
      <c r="E24" s="161">
        <v>55</v>
      </c>
      <c r="F24" s="216">
        <f t="shared" si="6"/>
        <v>0.7870528124999996</v>
      </c>
      <c r="G24" s="213">
        <f t="shared" si="0"/>
        <v>43.287904687499974</v>
      </c>
      <c r="H24" s="137">
        <f t="shared" si="4"/>
        <v>0.8212724999999996</v>
      </c>
      <c r="I24" s="213">
        <f t="shared" si="1"/>
        <v>45.169987499999976</v>
      </c>
      <c r="J24" s="141">
        <f t="shared" si="2"/>
        <v>88.45789218749995</v>
      </c>
      <c r="K24" s="176">
        <f t="shared" si="3"/>
        <v>1.6083253124999992</v>
      </c>
      <c r="L24" s="9"/>
      <c r="M24" s="114">
        <v>2.096708692499999</v>
      </c>
      <c r="N24" s="115">
        <v>2.1878699399999992</v>
      </c>
      <c r="O24" s="9"/>
      <c r="P24" s="114" t="s">
        <v>462</v>
      </c>
      <c r="Q24" s="115"/>
      <c r="R24" s="59"/>
    </row>
    <row r="25" spans="1:18" ht="15.75">
      <c r="A25" s="262">
        <f t="shared" si="5"/>
        <v>14</v>
      </c>
      <c r="B25" s="278" t="s">
        <v>68</v>
      </c>
      <c r="C25" s="279" t="s">
        <v>27</v>
      </c>
      <c r="D25" s="161">
        <v>1</v>
      </c>
      <c r="E25" s="161">
        <v>96</v>
      </c>
      <c r="F25" s="216">
        <f t="shared" si="6"/>
        <v>0.6843937499999998</v>
      </c>
      <c r="G25" s="213">
        <f t="shared" si="0"/>
        <v>65.70179999999998</v>
      </c>
      <c r="H25" s="137">
        <f t="shared" si="4"/>
        <v>0.7141499999999998</v>
      </c>
      <c r="I25" s="213">
        <f t="shared" si="1"/>
        <v>68.55839999999998</v>
      </c>
      <c r="J25" s="141">
        <f t="shared" si="2"/>
        <v>134.26019999999994</v>
      </c>
      <c r="K25" s="176">
        <f t="shared" si="3"/>
        <v>1.3985437499999993</v>
      </c>
      <c r="L25" s="9"/>
      <c r="M25" s="114">
        <v>1.8232249499999995</v>
      </c>
      <c r="N25" s="115">
        <v>1.9024955999999997</v>
      </c>
      <c r="O25" s="9"/>
      <c r="P25" s="114" t="s">
        <v>462</v>
      </c>
      <c r="Q25" s="115"/>
      <c r="R25" s="59"/>
    </row>
    <row r="26" spans="1:18" ht="15.75">
      <c r="A26" s="262">
        <f>A25+1</f>
        <v>15</v>
      </c>
      <c r="B26" s="278" t="s">
        <v>69</v>
      </c>
      <c r="C26" s="279" t="s">
        <v>27</v>
      </c>
      <c r="D26" s="161">
        <v>1</v>
      </c>
      <c r="E26" s="161">
        <v>97</v>
      </c>
      <c r="F26" s="216">
        <f t="shared" si="6"/>
        <v>0.5951249999999999</v>
      </c>
      <c r="G26" s="213">
        <f t="shared" si="0"/>
        <v>57.727124999999994</v>
      </c>
      <c r="H26" s="137">
        <f t="shared" si="4"/>
        <v>0.6209999999999999</v>
      </c>
      <c r="I26" s="213">
        <f t="shared" si="1"/>
        <v>60.23699999999999</v>
      </c>
      <c r="J26" s="141">
        <f t="shared" si="2"/>
        <v>117.96412499999998</v>
      </c>
      <c r="K26" s="176">
        <f t="shared" si="3"/>
        <v>1.216125</v>
      </c>
      <c r="L26" s="9"/>
      <c r="M26" s="114">
        <v>1.5854129999999997</v>
      </c>
      <c r="N26" s="115">
        <v>1.6543439999999998</v>
      </c>
      <c r="O26" s="9"/>
      <c r="P26" s="114" t="s">
        <v>462</v>
      </c>
      <c r="Q26" s="115"/>
      <c r="R26" s="59"/>
    </row>
    <row r="27" spans="1:18" ht="15.75">
      <c r="A27" s="262">
        <f>A26+1</f>
        <v>16</v>
      </c>
      <c r="B27" s="278" t="s">
        <v>70</v>
      </c>
      <c r="C27" s="279" t="s">
        <v>27</v>
      </c>
      <c r="D27" s="161">
        <v>1</v>
      </c>
      <c r="E27" s="161">
        <v>520</v>
      </c>
      <c r="F27" s="216">
        <f t="shared" si="6"/>
        <v>0.5175</v>
      </c>
      <c r="G27" s="213">
        <f>F27*E27</f>
        <v>269.09999999999997</v>
      </c>
      <c r="H27" s="137">
        <f t="shared" si="4"/>
        <v>0.54</v>
      </c>
      <c r="I27" s="213">
        <f>H27*E27</f>
        <v>280.8</v>
      </c>
      <c r="J27" s="141">
        <f>G27+I27</f>
        <v>549.9</v>
      </c>
      <c r="K27" s="176">
        <f>J27/E27</f>
        <v>1.0574999999999999</v>
      </c>
      <c r="L27" s="9"/>
      <c r="M27" s="114">
        <v>1.37862</v>
      </c>
      <c r="N27" s="115">
        <v>1.4385600000000003</v>
      </c>
      <c r="O27" s="9"/>
      <c r="P27" s="114" t="s">
        <v>462</v>
      </c>
      <c r="Q27" s="115"/>
      <c r="R27" s="59"/>
    </row>
    <row r="28" spans="1:18" ht="15.75">
      <c r="A28" s="262">
        <f>A27+1</f>
        <v>17</v>
      </c>
      <c r="B28" s="278" t="s">
        <v>71</v>
      </c>
      <c r="C28" s="279" t="s">
        <v>15</v>
      </c>
      <c r="D28" s="161">
        <v>1</v>
      </c>
      <c r="E28" s="161">
        <v>12</v>
      </c>
      <c r="F28" s="216">
        <f t="shared" si="6"/>
        <v>125.327</v>
      </c>
      <c r="G28" s="213">
        <f t="shared" si="0"/>
        <v>1503.924</v>
      </c>
      <c r="H28" s="137">
        <f t="shared" si="4"/>
        <v>130.776</v>
      </c>
      <c r="I28" s="213">
        <f t="shared" si="1"/>
        <v>1569.3120000000001</v>
      </c>
      <c r="J28" s="141">
        <f t="shared" si="2"/>
        <v>3073.236</v>
      </c>
      <c r="K28" s="176">
        <f t="shared" si="3"/>
        <v>256.103</v>
      </c>
      <c r="L28" s="9"/>
      <c r="M28" s="114">
        <v>333.871128</v>
      </c>
      <c r="N28" s="115">
        <v>348.3872640000001</v>
      </c>
      <c r="O28" s="9"/>
      <c r="P28" s="114" t="s">
        <v>462</v>
      </c>
      <c r="Q28" s="115"/>
      <c r="R28" s="59"/>
    </row>
    <row r="29" spans="1:18" ht="15.75">
      <c r="A29" s="262">
        <f t="shared" si="5"/>
        <v>18</v>
      </c>
      <c r="B29" s="278" t="s">
        <v>72</v>
      </c>
      <c r="C29" s="279" t="s">
        <v>15</v>
      </c>
      <c r="D29" s="161">
        <v>1</v>
      </c>
      <c r="E29" s="161">
        <v>26</v>
      </c>
      <c r="F29" s="216">
        <f t="shared" si="6"/>
        <v>102.29249999999998</v>
      </c>
      <c r="G29" s="213">
        <f t="shared" si="0"/>
        <v>2659.6049999999996</v>
      </c>
      <c r="H29" s="137">
        <f t="shared" si="4"/>
        <v>106.74</v>
      </c>
      <c r="I29" s="213">
        <f t="shared" si="1"/>
        <v>2775.24</v>
      </c>
      <c r="J29" s="141">
        <f t="shared" si="2"/>
        <v>5434.844999999999</v>
      </c>
      <c r="K29" s="176">
        <f t="shared" si="3"/>
        <v>209.03249999999997</v>
      </c>
      <c r="L29" s="9"/>
      <c r="M29" s="114">
        <v>272.50721999999996</v>
      </c>
      <c r="N29" s="115">
        <v>284.35536</v>
      </c>
      <c r="O29" s="9"/>
      <c r="P29" s="114" t="s">
        <v>462</v>
      </c>
      <c r="Q29" s="115"/>
      <c r="R29" s="59"/>
    </row>
    <row r="30" spans="1:18" ht="15.75">
      <c r="A30" s="262">
        <f aca="true" t="shared" si="7" ref="A30:A37">A29+1</f>
        <v>19</v>
      </c>
      <c r="B30" s="278" t="s">
        <v>73</v>
      </c>
      <c r="C30" s="279" t="s">
        <v>15</v>
      </c>
      <c r="D30" s="161">
        <v>1</v>
      </c>
      <c r="E30" s="161">
        <v>4</v>
      </c>
      <c r="F30" s="216">
        <f t="shared" si="6"/>
        <v>58.0635</v>
      </c>
      <c r="G30" s="213">
        <f t="shared" si="0"/>
        <v>232.254</v>
      </c>
      <c r="H30" s="137">
        <f t="shared" si="4"/>
        <v>60.58800000000001</v>
      </c>
      <c r="I30" s="213">
        <f t="shared" si="1"/>
        <v>242.35200000000003</v>
      </c>
      <c r="J30" s="141">
        <f t="shared" si="2"/>
        <v>474.606</v>
      </c>
      <c r="K30" s="176">
        <f t="shared" si="3"/>
        <v>118.6515</v>
      </c>
      <c r="L30" s="9"/>
      <c r="M30" s="114">
        <v>154.681164</v>
      </c>
      <c r="N30" s="115">
        <v>161.40643200000002</v>
      </c>
      <c r="O30" s="9"/>
      <c r="P30" s="114" t="s">
        <v>462</v>
      </c>
      <c r="Q30" s="115"/>
      <c r="R30" s="59"/>
    </row>
    <row r="31" spans="1:18" ht="15.75">
      <c r="A31" s="262">
        <f t="shared" si="7"/>
        <v>20</v>
      </c>
      <c r="B31" s="278" t="s">
        <v>74</v>
      </c>
      <c r="C31" s="279" t="s">
        <v>15</v>
      </c>
      <c r="D31" s="161">
        <v>1</v>
      </c>
      <c r="E31" s="161">
        <v>15</v>
      </c>
      <c r="F31" s="216">
        <f t="shared" si="6"/>
        <v>46.241499999999995</v>
      </c>
      <c r="G31" s="213">
        <f t="shared" si="0"/>
        <v>693.6225</v>
      </c>
      <c r="H31" s="137">
        <f t="shared" si="4"/>
        <v>48.251999999999995</v>
      </c>
      <c r="I31" s="213">
        <f t="shared" si="1"/>
        <v>723.78</v>
      </c>
      <c r="J31" s="141">
        <f t="shared" si="2"/>
        <v>1417.4025</v>
      </c>
      <c r="K31" s="176">
        <f t="shared" si="3"/>
        <v>94.4935</v>
      </c>
      <c r="L31" s="9"/>
      <c r="M31" s="114">
        <v>123.187356</v>
      </c>
      <c r="N31" s="115">
        <v>128.543328</v>
      </c>
      <c r="O31" s="9"/>
      <c r="P31" s="114" t="s">
        <v>462</v>
      </c>
      <c r="Q31" s="115"/>
      <c r="R31" s="59"/>
    </row>
    <row r="32" spans="1:18" ht="15.75">
      <c r="A32" s="262">
        <f t="shared" si="7"/>
        <v>21</v>
      </c>
      <c r="B32" s="278" t="s">
        <v>75</v>
      </c>
      <c r="C32" s="279" t="s">
        <v>15</v>
      </c>
      <c r="D32" s="161">
        <v>1</v>
      </c>
      <c r="E32" s="161">
        <v>12</v>
      </c>
      <c r="F32" s="216">
        <f t="shared" si="6"/>
        <v>40.410999999999994</v>
      </c>
      <c r="G32" s="213">
        <f t="shared" si="0"/>
        <v>484.9319999999999</v>
      </c>
      <c r="H32" s="137">
        <f t="shared" si="4"/>
        <v>42.168</v>
      </c>
      <c r="I32" s="213">
        <f t="shared" si="1"/>
        <v>506.01599999999996</v>
      </c>
      <c r="J32" s="141">
        <f t="shared" si="2"/>
        <v>990.9479999999999</v>
      </c>
      <c r="K32" s="176">
        <f t="shared" si="3"/>
        <v>82.579</v>
      </c>
      <c r="L32" s="9"/>
      <c r="M32" s="114">
        <v>107.65490399999999</v>
      </c>
      <c r="N32" s="115">
        <v>112.335552</v>
      </c>
      <c r="O32" s="9"/>
      <c r="P32" s="114" t="s">
        <v>462</v>
      </c>
      <c r="Q32" s="115"/>
      <c r="R32" s="59"/>
    </row>
    <row r="33" spans="1:18" ht="15.75">
      <c r="A33" s="262">
        <f t="shared" si="7"/>
        <v>22</v>
      </c>
      <c r="B33" s="278" t="s">
        <v>76</v>
      </c>
      <c r="C33" s="279" t="s">
        <v>15</v>
      </c>
      <c r="D33" s="161">
        <v>1</v>
      </c>
      <c r="E33" s="161">
        <v>18</v>
      </c>
      <c r="F33" s="216">
        <f t="shared" si="6"/>
        <v>39.260999999999996</v>
      </c>
      <c r="G33" s="213">
        <f t="shared" si="0"/>
        <v>706.6979999999999</v>
      </c>
      <c r="H33" s="137">
        <f t="shared" si="4"/>
        <v>40.967999999999996</v>
      </c>
      <c r="I33" s="213">
        <f t="shared" si="1"/>
        <v>737.424</v>
      </c>
      <c r="J33" s="141">
        <f t="shared" si="2"/>
        <v>1444.1219999999998</v>
      </c>
      <c r="K33" s="176">
        <f t="shared" si="3"/>
        <v>80.22899999999998</v>
      </c>
      <c r="L33" s="9"/>
      <c r="M33" s="114">
        <v>104.591304</v>
      </c>
      <c r="N33" s="115">
        <v>109.138752</v>
      </c>
      <c r="O33" s="9"/>
      <c r="P33" s="114" t="s">
        <v>462</v>
      </c>
      <c r="Q33" s="115"/>
      <c r="R33" s="59"/>
    </row>
    <row r="34" spans="1:18" ht="15.75">
      <c r="A34" s="262">
        <f t="shared" si="7"/>
        <v>23</v>
      </c>
      <c r="B34" s="278" t="s">
        <v>77</v>
      </c>
      <c r="C34" s="279" t="s">
        <v>15</v>
      </c>
      <c r="D34" s="161">
        <v>1</v>
      </c>
      <c r="E34" s="161">
        <v>6</v>
      </c>
      <c r="F34" s="216">
        <f t="shared" si="6"/>
        <v>131.422</v>
      </c>
      <c r="G34" s="213">
        <f t="shared" si="0"/>
        <v>788.5319999999999</v>
      </c>
      <c r="H34" s="137">
        <f t="shared" si="4"/>
        <v>137.136</v>
      </c>
      <c r="I34" s="213">
        <f t="shared" si="1"/>
        <v>822.816</v>
      </c>
      <c r="J34" s="141">
        <f t="shared" si="2"/>
        <v>1611.348</v>
      </c>
      <c r="K34" s="176">
        <f t="shared" si="3"/>
        <v>268.558</v>
      </c>
      <c r="L34" s="9"/>
      <c r="M34" s="114">
        <v>350.108208</v>
      </c>
      <c r="N34" s="115">
        <v>365.330304</v>
      </c>
      <c r="O34" s="9"/>
      <c r="P34" s="114" t="s">
        <v>462</v>
      </c>
      <c r="Q34" s="115"/>
      <c r="R34" s="59"/>
    </row>
    <row r="35" spans="1:18" ht="15.75">
      <c r="A35" s="262">
        <f t="shared" si="7"/>
        <v>24</v>
      </c>
      <c r="B35" s="278" t="s">
        <v>78</v>
      </c>
      <c r="C35" s="279" t="s">
        <v>15</v>
      </c>
      <c r="D35" s="161">
        <v>1</v>
      </c>
      <c r="E35" s="161">
        <v>1</v>
      </c>
      <c r="F35" s="216">
        <f t="shared" si="6"/>
        <v>22.505499999999998</v>
      </c>
      <c r="G35" s="213">
        <f t="shared" si="0"/>
        <v>22.505499999999998</v>
      </c>
      <c r="H35" s="137">
        <f t="shared" si="4"/>
        <v>23.483999999999998</v>
      </c>
      <c r="I35" s="213">
        <f t="shared" si="1"/>
        <v>23.483999999999998</v>
      </c>
      <c r="J35" s="141">
        <f t="shared" si="2"/>
        <v>45.98949999999999</v>
      </c>
      <c r="K35" s="176">
        <f t="shared" si="3"/>
        <v>45.98949999999999</v>
      </c>
      <c r="L35" s="9"/>
      <c r="M35" s="114">
        <v>59.954651999999996</v>
      </c>
      <c r="N35" s="115">
        <v>62.561375999999996</v>
      </c>
      <c r="O35" s="9"/>
      <c r="P35" s="114" t="s">
        <v>462</v>
      </c>
      <c r="Q35" s="115"/>
      <c r="R35" s="59"/>
    </row>
    <row r="36" spans="1:18" ht="15.75">
      <c r="A36" s="262">
        <f t="shared" si="7"/>
        <v>25</v>
      </c>
      <c r="B36" s="278" t="s">
        <v>79</v>
      </c>
      <c r="C36" s="279" t="s">
        <v>15</v>
      </c>
      <c r="D36" s="161">
        <v>1</v>
      </c>
      <c r="E36" s="161">
        <v>1</v>
      </c>
      <c r="F36" s="216">
        <f t="shared" si="6"/>
        <v>32.66</v>
      </c>
      <c r="G36" s="213">
        <f t="shared" si="0"/>
        <v>32.66</v>
      </c>
      <c r="H36" s="137">
        <f t="shared" si="4"/>
        <v>34.08</v>
      </c>
      <c r="I36" s="213">
        <f t="shared" si="1"/>
        <v>34.08</v>
      </c>
      <c r="J36" s="141">
        <f t="shared" si="2"/>
        <v>66.74</v>
      </c>
      <c r="K36" s="176">
        <f t="shared" si="3"/>
        <v>66.74</v>
      </c>
      <c r="L36" s="9"/>
      <c r="M36" s="114">
        <v>87.00623999999999</v>
      </c>
      <c r="N36" s="115">
        <v>90.78912</v>
      </c>
      <c r="O36" s="9"/>
      <c r="P36" s="114" t="s">
        <v>462</v>
      </c>
      <c r="Q36" s="115"/>
      <c r="R36" s="59"/>
    </row>
    <row r="37" spans="1:17" ht="15.75">
      <c r="A37" s="262">
        <f t="shared" si="7"/>
        <v>26</v>
      </c>
      <c r="B37" s="278" t="s">
        <v>80</v>
      </c>
      <c r="C37" s="279" t="s">
        <v>15</v>
      </c>
      <c r="D37" s="161">
        <v>1</v>
      </c>
      <c r="E37" s="161">
        <v>2</v>
      </c>
      <c r="F37" s="216">
        <v>568</v>
      </c>
      <c r="G37" s="213">
        <f t="shared" si="0"/>
        <v>1136</v>
      </c>
      <c r="H37" s="137">
        <v>0.5</v>
      </c>
      <c r="I37" s="213">
        <f t="shared" si="1"/>
        <v>1</v>
      </c>
      <c r="J37" s="141">
        <f t="shared" si="2"/>
        <v>1137</v>
      </c>
      <c r="K37" s="176">
        <f t="shared" si="3"/>
        <v>568.5</v>
      </c>
      <c r="L37" s="9"/>
      <c r="M37" s="114"/>
      <c r="N37" s="115">
        <v>0</v>
      </c>
      <c r="O37" s="9"/>
      <c r="P37" s="114"/>
      <c r="Q37" s="115"/>
    </row>
    <row r="38" spans="1:17" ht="15.75">
      <c r="A38" s="262">
        <f t="shared" si="5"/>
        <v>27</v>
      </c>
      <c r="B38" s="278" t="s">
        <v>81</v>
      </c>
      <c r="C38" s="279" t="s">
        <v>15</v>
      </c>
      <c r="D38" s="161">
        <v>1</v>
      </c>
      <c r="E38" s="161">
        <v>2</v>
      </c>
      <c r="F38" s="216">
        <v>623</v>
      </c>
      <c r="G38" s="213">
        <f t="shared" si="0"/>
        <v>1246</v>
      </c>
      <c r="H38" s="137">
        <v>0.5</v>
      </c>
      <c r="I38" s="213">
        <f t="shared" si="1"/>
        <v>1</v>
      </c>
      <c r="J38" s="141">
        <f t="shared" si="2"/>
        <v>1247</v>
      </c>
      <c r="K38" s="176">
        <f t="shared" si="3"/>
        <v>623.5</v>
      </c>
      <c r="L38" s="9"/>
      <c r="M38" s="114"/>
      <c r="N38" s="115">
        <v>0</v>
      </c>
      <c r="O38" s="9"/>
      <c r="P38" s="114"/>
      <c r="Q38" s="115"/>
    </row>
    <row r="39" spans="1:17" ht="15.75">
      <c r="A39" s="262">
        <f t="shared" si="5"/>
        <v>28</v>
      </c>
      <c r="B39" s="278" t="s">
        <v>82</v>
      </c>
      <c r="C39" s="279" t="s">
        <v>15</v>
      </c>
      <c r="D39" s="161">
        <v>1</v>
      </c>
      <c r="E39" s="161">
        <v>2</v>
      </c>
      <c r="F39" s="216">
        <v>5384</v>
      </c>
      <c r="G39" s="213">
        <f t="shared" si="0"/>
        <v>10768</v>
      </c>
      <c r="H39" s="137">
        <v>0.5</v>
      </c>
      <c r="I39" s="213">
        <f t="shared" si="1"/>
        <v>1</v>
      </c>
      <c r="J39" s="141">
        <f t="shared" si="2"/>
        <v>10769</v>
      </c>
      <c r="K39" s="176">
        <f t="shared" si="3"/>
        <v>5384.5</v>
      </c>
      <c r="L39" s="9"/>
      <c r="M39" s="114"/>
      <c r="N39" s="115">
        <v>0</v>
      </c>
      <c r="O39" s="9"/>
      <c r="P39" s="114"/>
      <c r="Q39" s="115"/>
    </row>
    <row r="40" spans="1:17" s="94" customFormat="1" ht="23.25" customHeight="1">
      <c r="A40" s="391" t="s">
        <v>18</v>
      </c>
      <c r="B40" s="392"/>
      <c r="C40" s="392"/>
      <c r="D40" s="160"/>
      <c r="E40" s="160"/>
      <c r="F40" s="216">
        <f t="shared" si="6"/>
        <v>0</v>
      </c>
      <c r="G40" s="232"/>
      <c r="H40" s="137"/>
      <c r="I40" s="232"/>
      <c r="J40" s="232"/>
      <c r="K40" s="277"/>
      <c r="L40" s="9"/>
      <c r="M40" s="168"/>
      <c r="N40" s="169"/>
      <c r="P40" s="168"/>
      <c r="Q40" s="169"/>
    </row>
    <row r="41" spans="1:18" ht="15.75">
      <c r="A41" s="262">
        <f>A39+1</f>
        <v>29</v>
      </c>
      <c r="B41" s="278" t="s">
        <v>83</v>
      </c>
      <c r="C41" s="279" t="s">
        <v>15</v>
      </c>
      <c r="D41" s="161">
        <v>1</v>
      </c>
      <c r="E41" s="161">
        <v>31.25</v>
      </c>
      <c r="F41" s="216">
        <f t="shared" si="6"/>
        <v>1.1440000000000001</v>
      </c>
      <c r="G41" s="213">
        <f t="shared" si="0"/>
        <v>35.75000000000001</v>
      </c>
      <c r="H41" s="137">
        <f t="shared" si="4"/>
        <v>0.468</v>
      </c>
      <c r="I41" s="213">
        <f t="shared" si="1"/>
        <v>14.625</v>
      </c>
      <c r="J41" s="141">
        <f t="shared" si="2"/>
        <v>50.37500000000001</v>
      </c>
      <c r="K41" s="176">
        <f t="shared" si="3"/>
        <v>1.6120000000000003</v>
      </c>
      <c r="L41" s="9"/>
      <c r="M41" s="114">
        <v>3.0476160000000005</v>
      </c>
      <c r="N41" s="115">
        <v>1.246752</v>
      </c>
      <c r="O41" s="9"/>
      <c r="P41" s="114" t="s">
        <v>464</v>
      </c>
      <c r="Q41" s="115"/>
      <c r="R41" s="59"/>
    </row>
    <row r="42" spans="1:18" ht="15.75">
      <c r="A42" s="262">
        <f>A41+1</f>
        <v>30</v>
      </c>
      <c r="B42" s="278" t="s">
        <v>84</v>
      </c>
      <c r="C42" s="279" t="s">
        <v>15</v>
      </c>
      <c r="D42" s="161">
        <v>1</v>
      </c>
      <c r="E42" s="161">
        <v>37.5</v>
      </c>
      <c r="F42" s="216">
        <f t="shared" si="6"/>
        <v>1.87</v>
      </c>
      <c r="G42" s="213">
        <f t="shared" si="0"/>
        <v>70.125</v>
      </c>
      <c r="H42" s="137">
        <f t="shared" si="4"/>
        <v>0.7649999999999999</v>
      </c>
      <c r="I42" s="213">
        <f t="shared" si="1"/>
        <v>28.687499999999996</v>
      </c>
      <c r="J42" s="141">
        <f t="shared" si="2"/>
        <v>98.8125</v>
      </c>
      <c r="K42" s="176">
        <f t="shared" si="3"/>
        <v>2.635</v>
      </c>
      <c r="L42" s="9"/>
      <c r="M42" s="114">
        <v>4.981680000000001</v>
      </c>
      <c r="N42" s="115">
        <v>2.03796</v>
      </c>
      <c r="O42" s="9"/>
      <c r="P42" s="114" t="s">
        <v>464</v>
      </c>
      <c r="Q42" s="115"/>
      <c r="R42" s="59"/>
    </row>
    <row r="43" spans="1:18" ht="15.75">
      <c r="A43" s="262">
        <f>A42+1</f>
        <v>31</v>
      </c>
      <c r="B43" s="278" t="s">
        <v>85</v>
      </c>
      <c r="C43" s="279" t="s">
        <v>15</v>
      </c>
      <c r="D43" s="161">
        <v>1</v>
      </c>
      <c r="E43" s="161">
        <v>131.25</v>
      </c>
      <c r="F43" s="216">
        <f t="shared" si="6"/>
        <v>3.4760000000000004</v>
      </c>
      <c r="G43" s="213">
        <f t="shared" si="0"/>
        <v>456.2250000000001</v>
      </c>
      <c r="H43" s="137">
        <f t="shared" si="4"/>
        <v>1.4220000000000002</v>
      </c>
      <c r="I43" s="213">
        <f t="shared" si="1"/>
        <v>186.63750000000002</v>
      </c>
      <c r="J43" s="141">
        <f t="shared" si="2"/>
        <v>642.8625000000001</v>
      </c>
      <c r="K43" s="176">
        <f t="shared" si="3"/>
        <v>4.898000000000001</v>
      </c>
      <c r="L43" s="9"/>
      <c r="M43" s="114">
        <v>9.260064000000002</v>
      </c>
      <c r="N43" s="115">
        <v>3.7882080000000005</v>
      </c>
      <c r="O43" s="9"/>
      <c r="P43" s="114" t="s">
        <v>464</v>
      </c>
      <c r="Q43" s="115"/>
      <c r="R43" s="59"/>
    </row>
    <row r="44" spans="1:18" ht="15.75">
      <c r="A44" s="262">
        <f>A42+1</f>
        <v>31</v>
      </c>
      <c r="B44" s="278" t="s">
        <v>86</v>
      </c>
      <c r="C44" s="279" t="s">
        <v>15</v>
      </c>
      <c r="D44" s="161">
        <v>1</v>
      </c>
      <c r="E44" s="161">
        <v>67.5</v>
      </c>
      <c r="F44" s="216">
        <f t="shared" si="6"/>
        <v>1.87</v>
      </c>
      <c r="G44" s="213">
        <f t="shared" si="0"/>
        <v>126.22500000000001</v>
      </c>
      <c r="H44" s="137">
        <f t="shared" si="4"/>
        <v>0.7649999999999999</v>
      </c>
      <c r="I44" s="213">
        <f t="shared" si="1"/>
        <v>51.637499999999996</v>
      </c>
      <c r="J44" s="141">
        <f t="shared" si="2"/>
        <v>177.8625</v>
      </c>
      <c r="K44" s="176">
        <f t="shared" si="3"/>
        <v>2.6350000000000002</v>
      </c>
      <c r="L44" s="9"/>
      <c r="M44" s="114">
        <v>4.981680000000001</v>
      </c>
      <c r="N44" s="115">
        <v>2.03796</v>
      </c>
      <c r="O44" s="9"/>
      <c r="P44" s="114" t="s">
        <v>464</v>
      </c>
      <c r="Q44" s="115"/>
      <c r="R44" s="59"/>
    </row>
    <row r="45" spans="1:18" ht="15.75">
      <c r="A45" s="262">
        <f>A42+1</f>
        <v>31</v>
      </c>
      <c r="B45" s="278" t="s">
        <v>87</v>
      </c>
      <c r="C45" s="279" t="s">
        <v>15</v>
      </c>
      <c r="D45" s="161">
        <v>1</v>
      </c>
      <c r="E45" s="161">
        <v>130</v>
      </c>
      <c r="F45" s="216">
        <f t="shared" si="6"/>
        <v>3.4760000000000004</v>
      </c>
      <c r="G45" s="213">
        <f t="shared" si="0"/>
        <v>451.88000000000005</v>
      </c>
      <c r="H45" s="137">
        <f t="shared" si="4"/>
        <v>1.4220000000000002</v>
      </c>
      <c r="I45" s="213">
        <f t="shared" si="1"/>
        <v>184.86</v>
      </c>
      <c r="J45" s="141">
        <f t="shared" si="2"/>
        <v>636.74</v>
      </c>
      <c r="K45" s="176">
        <f t="shared" si="3"/>
        <v>4.898</v>
      </c>
      <c r="L45" s="9"/>
      <c r="M45" s="114">
        <v>9.260064000000002</v>
      </c>
      <c r="N45" s="115">
        <v>3.7882080000000005</v>
      </c>
      <c r="O45" s="9"/>
      <c r="P45" s="114" t="s">
        <v>464</v>
      </c>
      <c r="Q45" s="115"/>
      <c r="R45" s="59"/>
    </row>
    <row r="46" spans="1:18" ht="15.75">
      <c r="A46" s="262">
        <f t="shared" si="5"/>
        <v>32</v>
      </c>
      <c r="B46" s="278" t="s">
        <v>88</v>
      </c>
      <c r="C46" s="279" t="s">
        <v>15</v>
      </c>
      <c r="D46" s="161">
        <v>1</v>
      </c>
      <c r="E46" s="161">
        <v>105</v>
      </c>
      <c r="F46" s="216">
        <f t="shared" si="6"/>
        <v>1.1440000000000001</v>
      </c>
      <c r="G46" s="213">
        <f t="shared" si="0"/>
        <v>120.12000000000002</v>
      </c>
      <c r="H46" s="137">
        <f t="shared" si="4"/>
        <v>0.468</v>
      </c>
      <c r="I46" s="213">
        <f t="shared" si="1"/>
        <v>49.14</v>
      </c>
      <c r="J46" s="141">
        <f t="shared" si="2"/>
        <v>169.26000000000002</v>
      </c>
      <c r="K46" s="176">
        <f t="shared" si="3"/>
        <v>1.612</v>
      </c>
      <c r="L46" s="9"/>
      <c r="M46" s="114">
        <v>3.0476160000000005</v>
      </c>
      <c r="N46" s="115">
        <v>1.246752</v>
      </c>
      <c r="O46" s="9"/>
      <c r="P46" s="114" t="s">
        <v>464</v>
      </c>
      <c r="Q46" s="115"/>
      <c r="R46" s="59"/>
    </row>
    <row r="47" spans="1:18" ht="15.75">
      <c r="A47" s="262">
        <f t="shared" si="5"/>
        <v>33</v>
      </c>
      <c r="B47" s="278" t="s">
        <v>89</v>
      </c>
      <c r="C47" s="279" t="s">
        <v>15</v>
      </c>
      <c r="D47" s="161">
        <v>1</v>
      </c>
      <c r="E47" s="161">
        <v>145</v>
      </c>
      <c r="F47" s="216">
        <f t="shared" si="6"/>
        <v>1.87</v>
      </c>
      <c r="G47" s="213">
        <f t="shared" si="0"/>
        <v>271.15000000000003</v>
      </c>
      <c r="H47" s="137">
        <f t="shared" si="4"/>
        <v>0.7649999999999999</v>
      </c>
      <c r="I47" s="213">
        <f t="shared" si="1"/>
        <v>110.92499999999998</v>
      </c>
      <c r="J47" s="141">
        <f t="shared" si="2"/>
        <v>382.07500000000005</v>
      </c>
      <c r="K47" s="176">
        <f t="shared" si="3"/>
        <v>2.6350000000000002</v>
      </c>
      <c r="L47" s="9"/>
      <c r="M47" s="114">
        <v>4.981680000000001</v>
      </c>
      <c r="N47" s="115">
        <v>2.03796</v>
      </c>
      <c r="O47" s="9"/>
      <c r="P47" s="114" t="s">
        <v>464</v>
      </c>
      <c r="Q47" s="115"/>
      <c r="R47" s="59"/>
    </row>
    <row r="48" spans="1:18" ht="15.75">
      <c r="A48" s="262">
        <f t="shared" si="5"/>
        <v>34</v>
      </c>
      <c r="B48" s="280" t="s">
        <v>90</v>
      </c>
      <c r="C48" s="279" t="s">
        <v>15</v>
      </c>
      <c r="D48" s="161">
        <v>1</v>
      </c>
      <c r="E48" s="161">
        <v>121.25</v>
      </c>
      <c r="F48" s="216">
        <f t="shared" si="6"/>
        <v>3.4760000000000004</v>
      </c>
      <c r="G48" s="213">
        <f t="shared" si="0"/>
        <v>421.46500000000003</v>
      </c>
      <c r="H48" s="137">
        <f t="shared" si="4"/>
        <v>1.4220000000000002</v>
      </c>
      <c r="I48" s="213">
        <f t="shared" si="1"/>
        <v>172.41750000000002</v>
      </c>
      <c r="J48" s="141">
        <f t="shared" si="2"/>
        <v>593.8825</v>
      </c>
      <c r="K48" s="176">
        <f t="shared" si="3"/>
        <v>4.898000000000001</v>
      </c>
      <c r="L48" s="9"/>
      <c r="M48" s="114">
        <v>9.260064000000002</v>
      </c>
      <c r="N48" s="115">
        <v>3.7882080000000005</v>
      </c>
      <c r="O48" s="9"/>
      <c r="P48" s="114" t="s">
        <v>464</v>
      </c>
      <c r="Q48" s="115"/>
      <c r="R48" s="59"/>
    </row>
    <row r="49" spans="1:18" ht="15.75">
      <c r="A49" s="262">
        <f t="shared" si="5"/>
        <v>35</v>
      </c>
      <c r="B49" s="280" t="s">
        <v>91</v>
      </c>
      <c r="C49" s="279" t="s">
        <v>15</v>
      </c>
      <c r="D49" s="161">
        <v>1</v>
      </c>
      <c r="E49" s="161">
        <v>83.75</v>
      </c>
      <c r="F49" s="216">
        <f t="shared" si="6"/>
        <v>1.1440000000000001</v>
      </c>
      <c r="G49" s="213">
        <f t="shared" si="0"/>
        <v>95.81000000000002</v>
      </c>
      <c r="H49" s="137">
        <f t="shared" si="4"/>
        <v>0.468</v>
      </c>
      <c r="I49" s="213">
        <f t="shared" si="1"/>
        <v>39.195</v>
      </c>
      <c r="J49" s="141">
        <f t="shared" si="2"/>
        <v>135.00500000000002</v>
      </c>
      <c r="K49" s="176">
        <f t="shared" si="3"/>
        <v>1.6120000000000003</v>
      </c>
      <c r="L49" s="9"/>
      <c r="M49" s="114">
        <v>3.0476160000000005</v>
      </c>
      <c r="N49" s="115">
        <v>1.246752</v>
      </c>
      <c r="O49" s="9"/>
      <c r="P49" s="114" t="s">
        <v>464</v>
      </c>
      <c r="Q49" s="115"/>
      <c r="R49" s="59"/>
    </row>
    <row r="50" spans="1:18" ht="15.75">
      <c r="A50" s="262">
        <f t="shared" si="5"/>
        <v>36</v>
      </c>
      <c r="B50" s="280" t="s">
        <v>92</v>
      </c>
      <c r="C50" s="279" t="s">
        <v>15</v>
      </c>
      <c r="D50" s="161">
        <v>1</v>
      </c>
      <c r="E50" s="161">
        <v>97.5</v>
      </c>
      <c r="F50" s="216">
        <f t="shared" si="6"/>
        <v>1.87</v>
      </c>
      <c r="G50" s="213">
        <f t="shared" si="0"/>
        <v>182.32500000000002</v>
      </c>
      <c r="H50" s="137">
        <f t="shared" si="4"/>
        <v>0.7649999999999999</v>
      </c>
      <c r="I50" s="213">
        <f t="shared" si="1"/>
        <v>74.58749999999999</v>
      </c>
      <c r="J50" s="141">
        <f t="shared" si="2"/>
        <v>256.9125</v>
      </c>
      <c r="K50" s="176">
        <f t="shared" si="3"/>
        <v>2.6350000000000002</v>
      </c>
      <c r="L50" s="9"/>
      <c r="M50" s="114">
        <v>4.981680000000001</v>
      </c>
      <c r="N50" s="115">
        <v>2.03796</v>
      </c>
      <c r="O50" s="9"/>
      <c r="P50" s="114" t="s">
        <v>464</v>
      </c>
      <c r="Q50" s="115"/>
      <c r="R50" s="59"/>
    </row>
    <row r="51" spans="1:18" ht="15.75">
      <c r="A51" s="262">
        <f>A50+1</f>
        <v>37</v>
      </c>
      <c r="B51" s="280" t="s">
        <v>93</v>
      </c>
      <c r="C51" s="279" t="s">
        <v>15</v>
      </c>
      <c r="D51" s="161">
        <v>1</v>
      </c>
      <c r="E51" s="161">
        <v>111.25</v>
      </c>
      <c r="F51" s="216">
        <f t="shared" si="6"/>
        <v>3.4760000000000004</v>
      </c>
      <c r="G51" s="213">
        <f t="shared" si="0"/>
        <v>386.70500000000004</v>
      </c>
      <c r="H51" s="137">
        <f t="shared" si="4"/>
        <v>1.4220000000000002</v>
      </c>
      <c r="I51" s="213">
        <f t="shared" si="1"/>
        <v>158.19750000000002</v>
      </c>
      <c r="J51" s="141">
        <f t="shared" si="2"/>
        <v>544.9025</v>
      </c>
      <c r="K51" s="176">
        <f t="shared" si="3"/>
        <v>4.898000000000001</v>
      </c>
      <c r="L51" s="9"/>
      <c r="M51" s="114">
        <v>9.260064000000002</v>
      </c>
      <c r="N51" s="115">
        <v>3.7882080000000005</v>
      </c>
      <c r="O51" s="9"/>
      <c r="P51" s="114" t="s">
        <v>464</v>
      </c>
      <c r="Q51" s="115"/>
      <c r="R51" s="59"/>
    </row>
    <row r="52" spans="1:18" ht="15.75">
      <c r="A52" s="262">
        <f>A51+1</f>
        <v>38</v>
      </c>
      <c r="B52" s="280" t="s">
        <v>94</v>
      </c>
      <c r="C52" s="279" t="s">
        <v>15</v>
      </c>
      <c r="D52" s="161">
        <v>1</v>
      </c>
      <c r="E52" s="161">
        <v>45</v>
      </c>
      <c r="F52" s="216">
        <f t="shared" si="6"/>
        <v>2.4859999999999998</v>
      </c>
      <c r="G52" s="213">
        <f t="shared" si="0"/>
        <v>111.86999999999999</v>
      </c>
      <c r="H52" s="137">
        <f t="shared" si="4"/>
        <v>1.017</v>
      </c>
      <c r="I52" s="213">
        <f t="shared" si="1"/>
        <v>45.76499999999999</v>
      </c>
      <c r="J52" s="141">
        <f t="shared" si="2"/>
        <v>157.635</v>
      </c>
      <c r="K52" s="176">
        <f t="shared" si="3"/>
        <v>3.5029999999999997</v>
      </c>
      <c r="L52" s="9"/>
      <c r="M52" s="114">
        <v>6.622704</v>
      </c>
      <c r="N52" s="115">
        <v>2.709288</v>
      </c>
      <c r="O52" s="9"/>
      <c r="P52" s="114" t="s">
        <v>464</v>
      </c>
      <c r="Q52" s="115"/>
      <c r="R52" s="59"/>
    </row>
    <row r="53" spans="1:18" ht="15.75">
      <c r="A53" s="262">
        <f>A52+1</f>
        <v>39</v>
      </c>
      <c r="B53" s="280" t="s">
        <v>95</v>
      </c>
      <c r="C53" s="279" t="s">
        <v>15</v>
      </c>
      <c r="D53" s="161">
        <v>1</v>
      </c>
      <c r="E53" s="161">
        <v>17</v>
      </c>
      <c r="F53" s="216">
        <f t="shared" si="6"/>
        <v>26.752000000000002</v>
      </c>
      <c r="G53" s="213">
        <f t="shared" si="0"/>
        <v>454.78400000000005</v>
      </c>
      <c r="H53" s="137">
        <f t="shared" si="4"/>
        <v>10.944</v>
      </c>
      <c r="I53" s="213">
        <f t="shared" si="1"/>
        <v>186.048</v>
      </c>
      <c r="J53" s="141">
        <f t="shared" si="2"/>
        <v>640.8320000000001</v>
      </c>
      <c r="K53" s="176">
        <f t="shared" si="3"/>
        <v>37.696000000000005</v>
      </c>
      <c r="L53" s="9"/>
      <c r="M53" s="114">
        <v>71.267328</v>
      </c>
      <c r="N53" s="115">
        <v>29.154816000000004</v>
      </c>
      <c r="O53" s="9"/>
      <c r="P53" s="114"/>
      <c r="Q53" s="115"/>
      <c r="R53" s="59"/>
    </row>
    <row r="54" spans="1:18" ht="15.75">
      <c r="A54" s="262">
        <f t="shared" si="5"/>
        <v>40</v>
      </c>
      <c r="B54" s="280" t="s">
        <v>96</v>
      </c>
      <c r="C54" s="279" t="s">
        <v>15</v>
      </c>
      <c r="D54" s="161">
        <v>1</v>
      </c>
      <c r="E54" s="161">
        <v>15</v>
      </c>
      <c r="F54" s="216">
        <f t="shared" si="6"/>
        <v>37.422000000000004</v>
      </c>
      <c r="G54" s="213">
        <f t="shared" si="0"/>
        <v>561.33</v>
      </c>
      <c r="H54" s="137">
        <f t="shared" si="4"/>
        <v>15.309000000000001</v>
      </c>
      <c r="I54" s="213">
        <f t="shared" si="1"/>
        <v>229.63500000000002</v>
      </c>
      <c r="J54" s="141">
        <f t="shared" si="2"/>
        <v>790.965</v>
      </c>
      <c r="K54" s="176">
        <f t="shared" si="3"/>
        <v>52.731</v>
      </c>
      <c r="L54" s="9"/>
      <c r="M54" s="114">
        <v>99.69220800000002</v>
      </c>
      <c r="N54" s="115">
        <v>40.783176000000005</v>
      </c>
      <c r="O54" s="9"/>
      <c r="P54" s="114"/>
      <c r="Q54" s="115"/>
      <c r="R54" s="59"/>
    </row>
    <row r="55" spans="1:18" ht="16.5" thickBot="1">
      <c r="A55" s="273">
        <f t="shared" si="5"/>
        <v>41</v>
      </c>
      <c r="B55" s="281" t="s">
        <v>97</v>
      </c>
      <c r="C55" s="282" t="s">
        <v>15</v>
      </c>
      <c r="D55" s="186">
        <v>1</v>
      </c>
      <c r="E55" s="186">
        <v>15</v>
      </c>
      <c r="F55" s="216">
        <f t="shared" si="6"/>
        <v>48.631000000000014</v>
      </c>
      <c r="G55" s="212">
        <f aca="true" t="shared" si="8" ref="G55">F55*E55</f>
        <v>729.4650000000003</v>
      </c>
      <c r="H55" s="137">
        <f t="shared" si="4"/>
        <v>19.8945</v>
      </c>
      <c r="I55" s="212">
        <f aca="true" t="shared" si="9" ref="I55">H55*E55</f>
        <v>298.4175</v>
      </c>
      <c r="J55" s="149">
        <f aca="true" t="shared" si="10" ref="J55">G55+I55</f>
        <v>1027.8825000000002</v>
      </c>
      <c r="K55" s="188">
        <f aca="true" t="shared" si="11" ref="K55">J55/E55</f>
        <v>68.52550000000001</v>
      </c>
      <c r="L55" s="9"/>
      <c r="M55" s="114">
        <v>129.55298400000004</v>
      </c>
      <c r="N55" s="115">
        <v>52.998948000000006</v>
      </c>
      <c r="O55" s="9"/>
      <c r="P55" s="114"/>
      <c r="Q55" s="116"/>
      <c r="R55" s="59"/>
    </row>
    <row r="56" spans="6:17" ht="16.5" thickBot="1">
      <c r="F56" s="34"/>
      <c r="G56" s="96">
        <f>SUM(G12:G55)</f>
        <v>31278.460437593752</v>
      </c>
      <c r="H56" s="83"/>
      <c r="I56" s="96">
        <f>SUM(I12:I55)</f>
        <v>16080.62569575</v>
      </c>
      <c r="J56" s="97"/>
      <c r="K56" s="249"/>
      <c r="L56" s="9"/>
      <c r="M56" s="36"/>
      <c r="N56" s="36"/>
      <c r="P56" s="36"/>
      <c r="Q56" s="36"/>
    </row>
    <row r="57" spans="6:17" ht="16.5" thickBot="1">
      <c r="F57" s="37"/>
      <c r="G57" s="85" t="s">
        <v>20</v>
      </c>
      <c r="H57" s="99">
        <v>0.02</v>
      </c>
      <c r="I57" s="250"/>
      <c r="J57" s="39">
        <f>H57*G56</f>
        <v>625.5692087518751</v>
      </c>
      <c r="K57" s="249"/>
      <c r="L57" s="9"/>
      <c r="M57" s="36"/>
      <c r="N57" s="36"/>
      <c r="P57" s="36"/>
      <c r="Q57" s="36"/>
    </row>
    <row r="58" spans="6:17" ht="16.5" thickBot="1">
      <c r="F58" s="34"/>
      <c r="G58" s="40"/>
      <c r="H58" s="83"/>
      <c r="I58" s="251"/>
      <c r="J58" s="41"/>
      <c r="K58" s="249"/>
      <c r="L58" s="9"/>
      <c r="M58" s="36"/>
      <c r="N58" s="36"/>
      <c r="P58" s="36"/>
      <c r="Q58" s="36"/>
    </row>
    <row r="59" spans="6:17" ht="16.5" thickBot="1">
      <c r="F59" s="37"/>
      <c r="G59" s="38" t="s">
        <v>21</v>
      </c>
      <c r="H59" s="101"/>
      <c r="I59" s="250"/>
      <c r="J59" s="39">
        <f>SUM(J12:J57)</f>
        <v>47984.655342095626</v>
      </c>
      <c r="K59" s="249"/>
      <c r="L59" s="9"/>
      <c r="M59" s="36"/>
      <c r="N59" s="36"/>
      <c r="P59" s="36"/>
      <c r="Q59" s="36"/>
    </row>
    <row r="60" spans="6:17" ht="16.5" thickBot="1">
      <c r="F60" s="42"/>
      <c r="G60" s="43"/>
      <c r="H60" s="102"/>
      <c r="I60" s="252"/>
      <c r="J60" s="44"/>
      <c r="K60" s="249"/>
      <c r="L60" s="9"/>
      <c r="M60" s="36"/>
      <c r="N60" s="36"/>
      <c r="P60" s="36"/>
      <c r="Q60" s="36"/>
    </row>
    <row r="61" spans="6:17" ht="15.75">
      <c r="F61" s="45"/>
      <c r="G61" s="86" t="s">
        <v>22</v>
      </c>
      <c r="H61" s="103">
        <v>0.05</v>
      </c>
      <c r="I61" s="253"/>
      <c r="J61" s="47">
        <f>J59*H61</f>
        <v>2399.2327671047815</v>
      </c>
      <c r="K61" s="249"/>
      <c r="L61" s="9"/>
      <c r="M61" s="36"/>
      <c r="N61" s="36"/>
      <c r="P61" s="36"/>
      <c r="Q61" s="36"/>
    </row>
    <row r="62" spans="6:17" ht="16.5" thickBot="1">
      <c r="F62" s="48"/>
      <c r="G62" s="87" t="s">
        <v>23</v>
      </c>
      <c r="H62" s="104"/>
      <c r="I62" s="254"/>
      <c r="J62" s="50">
        <f>J59+J61</f>
        <v>50383.88810920041</v>
      </c>
      <c r="K62" s="249"/>
      <c r="L62" s="9"/>
      <c r="M62" s="36"/>
      <c r="N62" s="36"/>
      <c r="P62" s="36"/>
      <c r="Q62" s="36"/>
    </row>
    <row r="63" spans="6:17" ht="16.5" thickBot="1">
      <c r="F63" s="51"/>
      <c r="G63" s="88"/>
      <c r="H63" s="105"/>
      <c r="I63" s="255"/>
      <c r="J63" s="53"/>
      <c r="K63" s="249"/>
      <c r="L63" s="9"/>
      <c r="M63" s="36"/>
      <c r="N63" s="36"/>
      <c r="P63" s="36"/>
      <c r="Q63" s="36"/>
    </row>
    <row r="64" spans="6:17" ht="15.75">
      <c r="F64" s="54"/>
      <c r="G64" s="86" t="s">
        <v>24</v>
      </c>
      <c r="H64" s="103">
        <v>0.15</v>
      </c>
      <c r="I64" s="253"/>
      <c r="J64" s="47">
        <f>J62*H64</f>
        <v>7557.583216380061</v>
      </c>
      <c r="K64" s="249"/>
      <c r="L64" s="9"/>
      <c r="M64" s="36"/>
      <c r="N64" s="36"/>
      <c r="P64" s="36"/>
      <c r="Q64" s="36"/>
    </row>
    <row r="65" spans="6:17" ht="16.5" thickBot="1">
      <c r="F65" s="48"/>
      <c r="G65" s="87" t="s">
        <v>23</v>
      </c>
      <c r="H65" s="106"/>
      <c r="I65" s="254"/>
      <c r="J65" s="50">
        <f>J62+J64</f>
        <v>57941.47132558047</v>
      </c>
      <c r="K65" s="249"/>
      <c r="M65" s="36"/>
      <c r="N65" s="36"/>
      <c r="P65" s="36"/>
      <c r="Q65" s="36"/>
    </row>
    <row r="66" spans="6:17" ht="16.5" thickBot="1">
      <c r="F66" s="51"/>
      <c r="G66" s="88"/>
      <c r="H66" s="107"/>
      <c r="I66" s="255"/>
      <c r="J66" s="53"/>
      <c r="K66" s="249"/>
      <c r="M66" s="36"/>
      <c r="N66" s="36"/>
      <c r="P66" s="36"/>
      <c r="Q66" s="36"/>
    </row>
    <row r="67" spans="6:17" ht="15.75">
      <c r="F67" s="54"/>
      <c r="G67" s="89" t="s">
        <v>25</v>
      </c>
      <c r="H67" s="103">
        <v>0.18</v>
      </c>
      <c r="I67" s="253"/>
      <c r="J67" s="55">
        <f>J65*H67</f>
        <v>10429.464838604485</v>
      </c>
      <c r="K67" s="249"/>
      <c r="M67" s="36"/>
      <c r="N67" s="36"/>
      <c r="P67" s="36"/>
      <c r="Q67" s="36"/>
    </row>
    <row r="68" spans="6:17" ht="16.5" thickBot="1">
      <c r="F68" s="48"/>
      <c r="G68" s="90" t="s">
        <v>26</v>
      </c>
      <c r="H68" s="104" t="s">
        <v>9</v>
      </c>
      <c r="I68" s="256"/>
      <c r="J68" s="58">
        <f>J656+J67</f>
        <v>10429.464838604485</v>
      </c>
      <c r="K68" s="249"/>
      <c r="M68" s="36"/>
      <c r="N68" s="36"/>
      <c r="P68" s="36"/>
      <c r="Q68" s="36"/>
    </row>
    <row r="69" spans="13:17" ht="15.75">
      <c r="M69" s="36"/>
      <c r="N69" s="36"/>
      <c r="P69" s="36"/>
      <c r="Q69" s="36"/>
    </row>
    <row r="70" spans="13:17" ht="15.75">
      <c r="M70" s="36"/>
      <c r="N70" s="36"/>
      <c r="P70" s="36"/>
      <c r="Q70" s="36"/>
    </row>
    <row r="71" spans="13:17" ht="15.75">
      <c r="M71" s="36"/>
      <c r="N71" s="36"/>
      <c r="P71" s="36"/>
      <c r="Q71" s="36"/>
    </row>
    <row r="72" spans="13:17" ht="15.75">
      <c r="M72" s="36"/>
      <c r="N72" s="36"/>
      <c r="P72" s="36"/>
      <c r="Q72" s="36"/>
    </row>
  </sheetData>
  <sheetProtection algorithmName="SHA-512" hashValue="lzxhR/JQDfUoyKEDYRRS2OC82cUqWMIzcjbvXpEO1dl/TkCKzAGuOclEQ2/2ZSoxlg7S/N+UjockM9OQyBRJ/Q==" saltValue="QF/wYLiI+SzX0IzbYxiiOA==" spinCount="100000" sheet="1" objects="1" scenarios="1"/>
  <mergeCells count="21">
    <mergeCell ref="Q7:Q8"/>
    <mergeCell ref="A11:C11"/>
    <mergeCell ref="A40:C40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W69"/>
  <sheetViews>
    <sheetView showGridLines="0" zoomScale="80" zoomScaleNormal="80" zoomScalePageLayoutView="115" workbookViewId="0" topLeftCell="A1">
      <pane ySplit="9" topLeftCell="A25" activePane="bottomLeft" state="frozen"/>
      <selection pane="topLeft" activeCell="A292" sqref="A292:XFD292"/>
      <selection pane="bottomLeft" activeCell="B65" sqref="B65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9.0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10.125" style="15" bestFit="1" customWidth="1"/>
    <col min="22" max="22" width="8.875" style="15" customWidth="1"/>
    <col min="23" max="23" width="9.50390625" style="15" bestFit="1" customWidth="1"/>
    <col min="24" max="16384" width="8.875" style="15" customWidth="1"/>
  </cols>
  <sheetData>
    <row r="1" spans="1:17" ht="18.75" thickBot="1">
      <c r="A1" s="8"/>
      <c r="B1" s="365"/>
      <c r="C1" s="365"/>
      <c r="D1" s="365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366" t="s">
        <v>455</v>
      </c>
      <c r="B2" s="367"/>
      <c r="C2" s="16"/>
      <c r="D2" s="10"/>
      <c r="E2" s="9"/>
      <c r="F2" s="10"/>
      <c r="G2" s="17"/>
      <c r="H2" s="368" t="s">
        <v>445</v>
      </c>
      <c r="I2" s="369"/>
      <c r="J2" s="370"/>
      <c r="K2" s="18"/>
      <c r="L2" s="18"/>
      <c r="M2" s="14"/>
      <c r="N2" s="19"/>
      <c r="P2" s="14"/>
      <c r="Q2" s="19"/>
    </row>
    <row r="3" spans="1:17" ht="16.5" customHeight="1" thickBot="1">
      <c r="A3" s="371"/>
      <c r="B3" s="371"/>
      <c r="C3" s="371"/>
      <c r="D3" s="371"/>
      <c r="E3" s="371"/>
      <c r="F3" s="371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371"/>
      <c r="B4" s="371"/>
      <c r="C4" s="371"/>
      <c r="D4" s="371"/>
      <c r="E4" s="371"/>
      <c r="F4" s="371"/>
      <c r="G4" s="21"/>
      <c r="H4" s="352" t="e">
        <f>H1+H3</f>
        <v>#VALUE!</v>
      </c>
      <c r="I4" s="215" t="e">
        <f>H4*J4</f>
        <v>#VALUE!</v>
      </c>
      <c r="J4" s="79">
        <f>TOTAL!C7</f>
        <v>2.664</v>
      </c>
      <c r="K4" s="18"/>
      <c r="L4" s="18"/>
      <c r="M4" s="14"/>
      <c r="N4" s="19"/>
      <c r="P4" s="14"/>
      <c r="Q4" s="19"/>
    </row>
    <row r="5" spans="1:17" ht="15.75">
      <c r="A5" s="364"/>
      <c r="B5" s="364"/>
      <c r="C5" s="364"/>
      <c r="D5" s="364"/>
      <c r="E5" s="364"/>
      <c r="F5" s="364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15" customHeight="1">
      <c r="A7" s="358" t="s">
        <v>429</v>
      </c>
      <c r="B7" s="360" t="s">
        <v>430</v>
      </c>
      <c r="C7" s="375" t="s">
        <v>434</v>
      </c>
      <c r="D7" s="377" t="s">
        <v>435</v>
      </c>
      <c r="E7" s="377"/>
      <c r="F7" s="377" t="s">
        <v>438</v>
      </c>
      <c r="G7" s="377"/>
      <c r="H7" s="377" t="s">
        <v>440</v>
      </c>
      <c r="I7" s="377"/>
      <c r="J7" s="380" t="s">
        <v>433</v>
      </c>
      <c r="K7" s="382" t="s">
        <v>441</v>
      </c>
      <c r="L7" s="80"/>
      <c r="M7" s="384" t="s">
        <v>443</v>
      </c>
      <c r="N7" s="378" t="s">
        <v>444</v>
      </c>
      <c r="O7" s="30"/>
      <c r="P7" s="384" t="s">
        <v>447</v>
      </c>
      <c r="Q7" s="378" t="s">
        <v>448</v>
      </c>
    </row>
    <row r="8" spans="1:17" ht="15.75">
      <c r="A8" s="359"/>
      <c r="B8" s="361"/>
      <c r="C8" s="386"/>
      <c r="D8" s="130" t="s">
        <v>436</v>
      </c>
      <c r="E8" s="131" t="s">
        <v>437</v>
      </c>
      <c r="F8" s="130" t="s">
        <v>439</v>
      </c>
      <c r="G8" s="131" t="s">
        <v>437</v>
      </c>
      <c r="H8" s="130" t="s">
        <v>439</v>
      </c>
      <c r="I8" s="131" t="s">
        <v>437</v>
      </c>
      <c r="J8" s="389"/>
      <c r="K8" s="390"/>
      <c r="L8" s="80"/>
      <c r="M8" s="385"/>
      <c r="N8" s="379"/>
      <c r="O8" s="30"/>
      <c r="P8" s="385"/>
      <c r="Q8" s="379"/>
    </row>
    <row r="9" spans="1:17" ht="15.75">
      <c r="A9" s="142" t="s">
        <v>0</v>
      </c>
      <c r="B9" s="133" t="s">
        <v>344</v>
      </c>
      <c r="C9" s="132" t="s">
        <v>1</v>
      </c>
      <c r="D9" s="132" t="s">
        <v>2</v>
      </c>
      <c r="E9" s="132" t="s">
        <v>10</v>
      </c>
      <c r="F9" s="132" t="s">
        <v>3</v>
      </c>
      <c r="G9" s="132" t="s">
        <v>4</v>
      </c>
      <c r="H9" s="132" t="s">
        <v>5</v>
      </c>
      <c r="I9" s="132" t="s">
        <v>6</v>
      </c>
      <c r="J9" s="132" t="s">
        <v>7</v>
      </c>
      <c r="K9" s="143">
        <v>11</v>
      </c>
      <c r="L9" s="80"/>
      <c r="M9" s="142" t="s">
        <v>442</v>
      </c>
      <c r="N9" s="143" t="s">
        <v>12</v>
      </c>
      <c r="O9" s="30"/>
      <c r="P9" s="142" t="s">
        <v>11</v>
      </c>
      <c r="Q9" s="143" t="s">
        <v>13</v>
      </c>
    </row>
    <row r="10" spans="1:17" ht="15.75">
      <c r="A10" s="259"/>
      <c r="B10" s="227"/>
      <c r="C10" s="228"/>
      <c r="D10" s="227"/>
      <c r="E10" s="227"/>
      <c r="F10" s="227"/>
      <c r="G10" s="227"/>
      <c r="H10" s="227"/>
      <c r="I10" s="227"/>
      <c r="J10" s="227"/>
      <c r="K10" s="283"/>
      <c r="L10" s="80"/>
      <c r="M10" s="230"/>
      <c r="N10" s="231"/>
      <c r="O10" s="30"/>
      <c r="P10" s="230"/>
      <c r="Q10" s="231"/>
    </row>
    <row r="11" spans="1:17" s="33" customFormat="1" ht="15.75">
      <c r="A11" s="284"/>
      <c r="B11" s="285" t="s">
        <v>36</v>
      </c>
      <c r="C11" s="286"/>
      <c r="D11" s="287"/>
      <c r="E11" s="288"/>
      <c r="F11" s="289"/>
      <c r="G11" s="289"/>
      <c r="H11" s="289"/>
      <c r="I11" s="289"/>
      <c r="J11" s="289"/>
      <c r="K11" s="290"/>
      <c r="L11" s="291"/>
      <c r="M11" s="292"/>
      <c r="N11" s="293"/>
      <c r="O11" s="268"/>
      <c r="P11" s="292"/>
      <c r="Q11" s="293"/>
    </row>
    <row r="12" spans="1:23" ht="15.75">
      <c r="A12" s="262">
        <v>1</v>
      </c>
      <c r="B12" s="294" t="s">
        <v>398</v>
      </c>
      <c r="C12" s="295" t="s">
        <v>53</v>
      </c>
      <c r="D12" s="137">
        <v>1</v>
      </c>
      <c r="E12" s="334">
        <v>1</v>
      </c>
      <c r="F12" s="216">
        <v>1240</v>
      </c>
      <c r="G12" s="213">
        <f aca="true" t="shared" si="0" ref="G12:G26">F12*E12</f>
        <v>1240</v>
      </c>
      <c r="H12" s="137">
        <v>100</v>
      </c>
      <c r="I12" s="213">
        <f aca="true" t="shared" si="1" ref="I12:I26">H12*E12</f>
        <v>100</v>
      </c>
      <c r="J12" s="141">
        <f aca="true" t="shared" si="2" ref="J12:J26">G12+I12</f>
        <v>1340</v>
      </c>
      <c r="K12" s="147">
        <f aca="true" t="shared" si="3" ref="K12:K26">J12/E12</f>
        <v>1340</v>
      </c>
      <c r="L12" s="28"/>
      <c r="M12" s="117">
        <v>0</v>
      </c>
      <c r="N12" s="118">
        <v>0</v>
      </c>
      <c r="O12" s="9"/>
      <c r="P12" s="117"/>
      <c r="Q12" s="118"/>
      <c r="U12" s="109"/>
      <c r="W12" s="109"/>
    </row>
    <row r="13" spans="1:23" ht="15.75">
      <c r="A13" s="262">
        <f>A12+1</f>
        <v>2</v>
      </c>
      <c r="B13" s="294" t="s">
        <v>399</v>
      </c>
      <c r="C13" s="295" t="s">
        <v>53</v>
      </c>
      <c r="D13" s="137">
        <v>1</v>
      </c>
      <c r="E13" s="334">
        <v>8</v>
      </c>
      <c r="F13" s="216">
        <v>1400</v>
      </c>
      <c r="G13" s="213">
        <f t="shared" si="0"/>
        <v>11200</v>
      </c>
      <c r="H13" s="137">
        <v>100</v>
      </c>
      <c r="I13" s="213">
        <f t="shared" si="1"/>
        <v>800</v>
      </c>
      <c r="J13" s="141">
        <f t="shared" si="2"/>
        <v>12000</v>
      </c>
      <c r="K13" s="147">
        <f t="shared" si="3"/>
        <v>1500</v>
      </c>
      <c r="L13" s="28"/>
      <c r="M13" s="117">
        <v>0</v>
      </c>
      <c r="N13" s="118">
        <v>0</v>
      </c>
      <c r="O13" s="9"/>
      <c r="P13" s="117"/>
      <c r="Q13" s="118"/>
      <c r="U13" s="109"/>
      <c r="W13" s="109"/>
    </row>
    <row r="14" spans="1:23" ht="15.75">
      <c r="A14" s="262">
        <f>A13+1</f>
        <v>3</v>
      </c>
      <c r="B14" s="294" t="s">
        <v>400</v>
      </c>
      <c r="C14" s="295" t="s">
        <v>54</v>
      </c>
      <c r="D14" s="137">
        <v>1</v>
      </c>
      <c r="E14" s="334">
        <v>8</v>
      </c>
      <c r="F14" s="216">
        <v>55</v>
      </c>
      <c r="G14" s="213">
        <f t="shared" si="0"/>
        <v>440</v>
      </c>
      <c r="H14" s="137">
        <v>110</v>
      </c>
      <c r="I14" s="213">
        <f t="shared" si="1"/>
        <v>880</v>
      </c>
      <c r="J14" s="141">
        <f t="shared" si="2"/>
        <v>1320</v>
      </c>
      <c r="K14" s="147">
        <f t="shared" si="3"/>
        <v>165</v>
      </c>
      <c r="L14" s="28"/>
      <c r="M14" s="117">
        <v>0</v>
      </c>
      <c r="N14" s="118">
        <v>0</v>
      </c>
      <c r="O14" s="9"/>
      <c r="P14" s="117"/>
      <c r="Q14" s="118"/>
      <c r="U14" s="109"/>
      <c r="W14" s="109"/>
    </row>
    <row r="15" spans="1:23" ht="15.75">
      <c r="A15" s="262">
        <f>A14+1</f>
        <v>4</v>
      </c>
      <c r="B15" s="294" t="s">
        <v>401</v>
      </c>
      <c r="C15" s="295" t="s">
        <v>54</v>
      </c>
      <c r="D15" s="137">
        <v>1</v>
      </c>
      <c r="E15" s="334">
        <v>4</v>
      </c>
      <c r="F15" s="216">
        <v>35</v>
      </c>
      <c r="G15" s="213">
        <f t="shared" si="0"/>
        <v>140</v>
      </c>
      <c r="H15" s="137">
        <v>10</v>
      </c>
      <c r="I15" s="213">
        <f t="shared" si="1"/>
        <v>40</v>
      </c>
      <c r="J15" s="141">
        <f t="shared" si="2"/>
        <v>180</v>
      </c>
      <c r="K15" s="147">
        <f t="shared" si="3"/>
        <v>45</v>
      </c>
      <c r="L15" s="28"/>
      <c r="M15" s="117">
        <v>0</v>
      </c>
      <c r="N15" s="118">
        <v>0</v>
      </c>
      <c r="O15" s="9"/>
      <c r="P15" s="117"/>
      <c r="Q15" s="118"/>
      <c r="U15" s="109"/>
      <c r="W15" s="109"/>
    </row>
    <row r="16" spans="1:23" ht="15.75">
      <c r="A16" s="262">
        <f aca="true" t="shared" si="4" ref="A16">A15+1</f>
        <v>5</v>
      </c>
      <c r="B16" s="294" t="s">
        <v>402</v>
      </c>
      <c r="C16" s="295" t="s">
        <v>54</v>
      </c>
      <c r="D16" s="137">
        <v>1</v>
      </c>
      <c r="E16" s="334">
        <v>10</v>
      </c>
      <c r="F16" s="216">
        <v>15</v>
      </c>
      <c r="G16" s="213">
        <f t="shared" si="0"/>
        <v>150</v>
      </c>
      <c r="H16" s="137">
        <v>5</v>
      </c>
      <c r="I16" s="213">
        <f t="shared" si="1"/>
        <v>50</v>
      </c>
      <c r="J16" s="165">
        <f t="shared" si="2"/>
        <v>200</v>
      </c>
      <c r="K16" s="147">
        <f t="shared" si="3"/>
        <v>20</v>
      </c>
      <c r="L16" s="28"/>
      <c r="M16" s="117">
        <v>0</v>
      </c>
      <c r="N16" s="118">
        <v>0</v>
      </c>
      <c r="O16" s="9"/>
      <c r="P16" s="117"/>
      <c r="Q16" s="118"/>
      <c r="U16" s="109"/>
      <c r="W16" s="109"/>
    </row>
    <row r="17" spans="1:23" ht="15.75">
      <c r="A17" s="262">
        <f>A16+1</f>
        <v>6</v>
      </c>
      <c r="B17" s="294" t="s">
        <v>403</v>
      </c>
      <c r="C17" s="295" t="s">
        <v>53</v>
      </c>
      <c r="D17" s="137">
        <v>1</v>
      </c>
      <c r="E17" s="334">
        <v>1</v>
      </c>
      <c r="F17" s="216">
        <v>1500</v>
      </c>
      <c r="G17" s="213">
        <f t="shared" si="0"/>
        <v>1500</v>
      </c>
      <c r="H17" s="137">
        <v>50</v>
      </c>
      <c r="I17" s="213">
        <f t="shared" si="1"/>
        <v>50</v>
      </c>
      <c r="J17" s="141">
        <f t="shared" si="2"/>
        <v>1550</v>
      </c>
      <c r="K17" s="147">
        <f t="shared" si="3"/>
        <v>1550</v>
      </c>
      <c r="L17" s="28"/>
      <c r="M17" s="117">
        <v>0</v>
      </c>
      <c r="N17" s="118">
        <v>0</v>
      </c>
      <c r="O17" s="9"/>
      <c r="P17" s="117"/>
      <c r="Q17" s="118"/>
      <c r="U17" s="109"/>
      <c r="W17" s="109"/>
    </row>
    <row r="18" spans="1:23" ht="15.75">
      <c r="A18" s="262">
        <f>A17+1</f>
        <v>7</v>
      </c>
      <c r="B18" s="294" t="s">
        <v>404</v>
      </c>
      <c r="C18" s="295" t="s">
        <v>53</v>
      </c>
      <c r="D18" s="137">
        <v>1</v>
      </c>
      <c r="E18" s="334">
        <v>1</v>
      </c>
      <c r="F18" s="216">
        <v>7</v>
      </c>
      <c r="G18" s="213">
        <f t="shared" si="0"/>
        <v>7</v>
      </c>
      <c r="H18" s="137">
        <v>50</v>
      </c>
      <c r="I18" s="213">
        <f t="shared" si="1"/>
        <v>50</v>
      </c>
      <c r="J18" s="141">
        <f t="shared" si="2"/>
        <v>57</v>
      </c>
      <c r="K18" s="147">
        <f t="shared" si="3"/>
        <v>57</v>
      </c>
      <c r="L18" s="28"/>
      <c r="M18" s="117">
        <v>0</v>
      </c>
      <c r="N18" s="118">
        <v>0</v>
      </c>
      <c r="O18" s="9"/>
      <c r="P18" s="117"/>
      <c r="Q18" s="118"/>
      <c r="U18" s="109"/>
      <c r="W18" s="109"/>
    </row>
    <row r="19" spans="1:23" ht="15.75">
      <c r="A19" s="262">
        <f>A18+1</f>
        <v>8</v>
      </c>
      <c r="B19" s="294" t="s">
        <v>37</v>
      </c>
      <c r="C19" s="295" t="s">
        <v>54</v>
      </c>
      <c r="D19" s="137">
        <v>1</v>
      </c>
      <c r="E19" s="334">
        <v>73</v>
      </c>
      <c r="F19" s="216">
        <v>4</v>
      </c>
      <c r="G19" s="213">
        <f t="shared" si="0"/>
        <v>292</v>
      </c>
      <c r="H19" s="137">
        <v>5</v>
      </c>
      <c r="I19" s="213">
        <f t="shared" si="1"/>
        <v>365</v>
      </c>
      <c r="J19" s="141">
        <f t="shared" si="2"/>
        <v>657</v>
      </c>
      <c r="K19" s="147">
        <f t="shared" si="3"/>
        <v>9</v>
      </c>
      <c r="L19" s="28"/>
      <c r="M19" s="117">
        <v>0</v>
      </c>
      <c r="N19" s="118">
        <v>0</v>
      </c>
      <c r="O19" s="9"/>
      <c r="P19" s="117"/>
      <c r="Q19" s="118"/>
      <c r="U19" s="109"/>
      <c r="W19" s="109"/>
    </row>
    <row r="20" spans="1:23" ht="15.75">
      <c r="A20" s="262">
        <f aca="true" t="shared" si="5" ref="A20">A19+1</f>
        <v>9</v>
      </c>
      <c r="B20" s="294" t="s">
        <v>405</v>
      </c>
      <c r="C20" s="295" t="s">
        <v>54</v>
      </c>
      <c r="D20" s="137">
        <v>1</v>
      </c>
      <c r="E20" s="334">
        <v>14</v>
      </c>
      <c r="F20" s="216">
        <v>134</v>
      </c>
      <c r="G20" s="213">
        <f t="shared" si="0"/>
        <v>1876</v>
      </c>
      <c r="H20" s="137">
        <v>10</v>
      </c>
      <c r="I20" s="213">
        <f t="shared" si="1"/>
        <v>140</v>
      </c>
      <c r="J20" s="141">
        <f t="shared" si="2"/>
        <v>2016</v>
      </c>
      <c r="K20" s="147">
        <f t="shared" si="3"/>
        <v>144</v>
      </c>
      <c r="L20" s="28"/>
      <c r="M20" s="117">
        <v>0</v>
      </c>
      <c r="N20" s="118">
        <v>0</v>
      </c>
      <c r="O20" s="9"/>
      <c r="P20" s="117"/>
      <c r="Q20" s="118"/>
      <c r="U20" s="109"/>
      <c r="W20" s="109"/>
    </row>
    <row r="21" spans="1:23" ht="26.25">
      <c r="A21" s="262">
        <f>A20+1</f>
        <v>10</v>
      </c>
      <c r="B21" s="294" t="s">
        <v>406</v>
      </c>
      <c r="C21" s="295" t="s">
        <v>54</v>
      </c>
      <c r="D21" s="137">
        <v>1</v>
      </c>
      <c r="E21" s="334">
        <v>66</v>
      </c>
      <c r="F21" s="216">
        <v>150</v>
      </c>
      <c r="G21" s="213">
        <f t="shared" si="0"/>
        <v>9900</v>
      </c>
      <c r="H21" s="137">
        <v>35</v>
      </c>
      <c r="I21" s="213">
        <f t="shared" si="1"/>
        <v>2310</v>
      </c>
      <c r="J21" s="141">
        <f t="shared" si="2"/>
        <v>12210</v>
      </c>
      <c r="K21" s="147">
        <f t="shared" si="3"/>
        <v>185</v>
      </c>
      <c r="L21" s="28"/>
      <c r="M21" s="117">
        <v>0</v>
      </c>
      <c r="N21" s="118">
        <v>0</v>
      </c>
      <c r="O21" s="9"/>
      <c r="P21" s="117"/>
      <c r="Q21" s="118"/>
      <c r="U21" s="109"/>
      <c r="W21" s="109"/>
    </row>
    <row r="22" spans="1:23" ht="15.75">
      <c r="A22" s="262">
        <f>A21+1</f>
        <v>11</v>
      </c>
      <c r="B22" s="294" t="s">
        <v>407</v>
      </c>
      <c r="C22" s="295" t="s">
        <v>54</v>
      </c>
      <c r="D22" s="137">
        <v>1</v>
      </c>
      <c r="E22" s="334">
        <v>14</v>
      </c>
      <c r="F22" s="216">
        <v>160</v>
      </c>
      <c r="G22" s="213">
        <f t="shared" si="0"/>
        <v>2240</v>
      </c>
      <c r="H22" s="137">
        <v>35</v>
      </c>
      <c r="I22" s="213">
        <f t="shared" si="1"/>
        <v>490</v>
      </c>
      <c r="J22" s="141">
        <f t="shared" si="2"/>
        <v>2730</v>
      </c>
      <c r="K22" s="147">
        <f t="shared" si="3"/>
        <v>195</v>
      </c>
      <c r="L22" s="28"/>
      <c r="M22" s="117">
        <v>0</v>
      </c>
      <c r="N22" s="118">
        <v>0</v>
      </c>
      <c r="O22" s="9"/>
      <c r="P22" s="117"/>
      <c r="Q22" s="118"/>
      <c r="U22" s="109"/>
      <c r="W22" s="109"/>
    </row>
    <row r="23" spans="1:23" ht="15.75">
      <c r="A23" s="262">
        <f aca="true" t="shared" si="6" ref="A23">A22+1</f>
        <v>12</v>
      </c>
      <c r="B23" s="294" t="s">
        <v>408</v>
      </c>
      <c r="C23" s="295" t="s">
        <v>53</v>
      </c>
      <c r="D23" s="161">
        <v>1</v>
      </c>
      <c r="E23" s="334">
        <v>3</v>
      </c>
      <c r="F23" s="225">
        <v>850</v>
      </c>
      <c r="G23" s="163">
        <f t="shared" si="0"/>
        <v>2550</v>
      </c>
      <c r="H23" s="161">
        <v>100</v>
      </c>
      <c r="I23" s="163">
        <f t="shared" si="1"/>
        <v>300</v>
      </c>
      <c r="J23" s="165">
        <f t="shared" si="2"/>
        <v>2850</v>
      </c>
      <c r="K23" s="196">
        <f t="shared" si="3"/>
        <v>950</v>
      </c>
      <c r="L23" s="110"/>
      <c r="M23" s="117">
        <v>0</v>
      </c>
      <c r="N23" s="118">
        <v>0</v>
      </c>
      <c r="O23" s="9"/>
      <c r="P23" s="117"/>
      <c r="Q23" s="118"/>
      <c r="U23" s="109"/>
      <c r="W23" s="109"/>
    </row>
    <row r="24" spans="1:23" ht="15.75">
      <c r="A24" s="262">
        <f>A23+1</f>
        <v>13</v>
      </c>
      <c r="B24" s="294" t="s">
        <v>38</v>
      </c>
      <c r="C24" s="295" t="s">
        <v>54</v>
      </c>
      <c r="D24" s="161">
        <v>1</v>
      </c>
      <c r="E24" s="334">
        <v>12</v>
      </c>
      <c r="F24" s="225">
        <v>200</v>
      </c>
      <c r="G24" s="163">
        <f t="shared" si="0"/>
        <v>2400</v>
      </c>
      <c r="H24" s="161">
        <v>5</v>
      </c>
      <c r="I24" s="163">
        <f t="shared" si="1"/>
        <v>60</v>
      </c>
      <c r="J24" s="165">
        <f t="shared" si="2"/>
        <v>2460</v>
      </c>
      <c r="K24" s="196">
        <f t="shared" si="3"/>
        <v>205</v>
      </c>
      <c r="L24" s="110"/>
      <c r="M24" s="117">
        <v>0</v>
      </c>
      <c r="N24" s="118">
        <v>0</v>
      </c>
      <c r="O24" s="9"/>
      <c r="P24" s="117"/>
      <c r="Q24" s="118"/>
      <c r="U24" s="109"/>
      <c r="W24" s="109"/>
    </row>
    <row r="25" spans="1:23" ht="15.75">
      <c r="A25" s="262">
        <f>A24+1</f>
        <v>14</v>
      </c>
      <c r="B25" s="294" t="s">
        <v>409</v>
      </c>
      <c r="C25" s="295" t="s">
        <v>35</v>
      </c>
      <c r="D25" s="161">
        <v>1</v>
      </c>
      <c r="E25" s="334">
        <v>8350</v>
      </c>
      <c r="F25" s="225">
        <v>0.6</v>
      </c>
      <c r="G25" s="163">
        <f t="shared" si="0"/>
        <v>5010</v>
      </c>
      <c r="H25" s="161">
        <v>0.5</v>
      </c>
      <c r="I25" s="163">
        <f t="shared" si="1"/>
        <v>4175</v>
      </c>
      <c r="J25" s="165">
        <f t="shared" si="2"/>
        <v>9185</v>
      </c>
      <c r="K25" s="196">
        <f t="shared" si="3"/>
        <v>1.1</v>
      </c>
      <c r="L25" s="110"/>
      <c r="M25" s="117">
        <v>0</v>
      </c>
      <c r="N25" s="118">
        <v>0</v>
      </c>
      <c r="O25" s="9"/>
      <c r="P25" s="117"/>
      <c r="Q25" s="118"/>
      <c r="U25" s="109"/>
      <c r="W25" s="109"/>
    </row>
    <row r="26" spans="1:23" ht="15.75">
      <c r="A26" s="262">
        <f>A25+1</f>
        <v>15</v>
      </c>
      <c r="B26" s="294" t="s">
        <v>39</v>
      </c>
      <c r="C26" s="295" t="s">
        <v>35</v>
      </c>
      <c r="D26" s="137">
        <v>1</v>
      </c>
      <c r="E26" s="334">
        <v>24</v>
      </c>
      <c r="F26" s="216">
        <v>1.5</v>
      </c>
      <c r="G26" s="213">
        <f t="shared" si="0"/>
        <v>36</v>
      </c>
      <c r="H26" s="137">
        <v>0.5</v>
      </c>
      <c r="I26" s="213">
        <f t="shared" si="1"/>
        <v>12</v>
      </c>
      <c r="J26" s="141">
        <f t="shared" si="2"/>
        <v>48</v>
      </c>
      <c r="K26" s="147">
        <f t="shared" si="3"/>
        <v>2</v>
      </c>
      <c r="L26" s="28"/>
      <c r="M26" s="117">
        <v>0</v>
      </c>
      <c r="N26" s="118">
        <v>0</v>
      </c>
      <c r="O26" s="9"/>
      <c r="P26" s="117"/>
      <c r="Q26" s="118"/>
      <c r="U26" s="109"/>
      <c r="W26" s="109"/>
    </row>
    <row r="27" spans="1:17" s="33" customFormat="1" ht="18">
      <c r="A27" s="284"/>
      <c r="B27" s="296" t="s">
        <v>40</v>
      </c>
      <c r="C27" s="286"/>
      <c r="D27" s="333"/>
      <c r="E27" s="335"/>
      <c r="F27" s="189"/>
      <c r="G27" s="289"/>
      <c r="H27" s="189"/>
      <c r="I27" s="289"/>
      <c r="J27" s="289"/>
      <c r="K27" s="290"/>
      <c r="L27" s="32"/>
      <c r="M27" s="199"/>
      <c r="N27" s="200"/>
      <c r="O27" s="9"/>
      <c r="P27" s="199"/>
      <c r="Q27" s="200"/>
    </row>
    <row r="28" spans="1:23" ht="15.75">
      <c r="A28" s="262">
        <f>A26+1</f>
        <v>16</v>
      </c>
      <c r="B28" s="294" t="s">
        <v>41</v>
      </c>
      <c r="C28" s="295" t="s">
        <v>54</v>
      </c>
      <c r="D28" s="137">
        <v>1</v>
      </c>
      <c r="E28" s="334">
        <v>64</v>
      </c>
      <c r="F28" s="216">
        <v>30</v>
      </c>
      <c r="G28" s="213">
        <f aca="true" t="shared" si="7" ref="G28:G34">F28*E28</f>
        <v>1920</v>
      </c>
      <c r="H28" s="137">
        <v>25</v>
      </c>
      <c r="I28" s="213">
        <f aca="true" t="shared" si="8" ref="I28:I34">H28*E28</f>
        <v>1600</v>
      </c>
      <c r="J28" s="141">
        <f aca="true" t="shared" si="9" ref="J28:J34">G28+I28</f>
        <v>3520</v>
      </c>
      <c r="K28" s="147">
        <f aca="true" t="shared" si="10" ref="K28:K34">J28/E28</f>
        <v>55</v>
      </c>
      <c r="L28" s="28"/>
      <c r="M28" s="117">
        <v>0</v>
      </c>
      <c r="N28" s="118">
        <v>0</v>
      </c>
      <c r="O28" s="9"/>
      <c r="P28" s="117"/>
      <c r="Q28" s="118"/>
      <c r="U28" s="109"/>
      <c r="W28" s="109"/>
    </row>
    <row r="29" spans="1:23" ht="15.75">
      <c r="A29" s="262">
        <f aca="true" t="shared" si="11" ref="A29:A34">A28+1</f>
        <v>17</v>
      </c>
      <c r="B29" s="294" t="s">
        <v>42</v>
      </c>
      <c r="C29" s="295" t="s">
        <v>54</v>
      </c>
      <c r="D29" s="137">
        <v>1</v>
      </c>
      <c r="E29" s="334">
        <v>25</v>
      </c>
      <c r="F29" s="216">
        <v>30</v>
      </c>
      <c r="G29" s="213">
        <f t="shared" si="7"/>
        <v>750</v>
      </c>
      <c r="H29" s="137">
        <v>25</v>
      </c>
      <c r="I29" s="213">
        <f t="shared" si="8"/>
        <v>625</v>
      </c>
      <c r="J29" s="141">
        <f t="shared" si="9"/>
        <v>1375</v>
      </c>
      <c r="K29" s="147">
        <f t="shared" si="10"/>
        <v>55</v>
      </c>
      <c r="L29" s="28"/>
      <c r="M29" s="117">
        <v>0</v>
      </c>
      <c r="N29" s="118">
        <v>0</v>
      </c>
      <c r="O29" s="9"/>
      <c r="P29" s="117"/>
      <c r="Q29" s="118"/>
      <c r="U29" s="109"/>
      <c r="W29" s="109"/>
    </row>
    <row r="30" spans="1:23" ht="15.75">
      <c r="A30" s="262">
        <f t="shared" si="11"/>
        <v>18</v>
      </c>
      <c r="B30" s="294" t="s">
        <v>43</v>
      </c>
      <c r="C30" s="295" t="s">
        <v>54</v>
      </c>
      <c r="D30" s="137">
        <v>1</v>
      </c>
      <c r="E30" s="334">
        <v>15</v>
      </c>
      <c r="F30" s="216">
        <v>35</v>
      </c>
      <c r="G30" s="213">
        <f t="shared" si="7"/>
        <v>525</v>
      </c>
      <c r="H30" s="137">
        <v>25</v>
      </c>
      <c r="I30" s="213">
        <f t="shared" si="8"/>
        <v>375</v>
      </c>
      <c r="J30" s="165">
        <f t="shared" si="9"/>
        <v>900</v>
      </c>
      <c r="K30" s="147">
        <f t="shared" si="10"/>
        <v>60</v>
      </c>
      <c r="L30" s="28"/>
      <c r="M30" s="117">
        <v>0</v>
      </c>
      <c r="N30" s="118">
        <v>0</v>
      </c>
      <c r="O30" s="9"/>
      <c r="P30" s="117"/>
      <c r="Q30" s="118"/>
      <c r="U30" s="109"/>
      <c r="W30" s="109"/>
    </row>
    <row r="31" spans="1:23" ht="15.75">
      <c r="A31" s="262">
        <f t="shared" si="11"/>
        <v>19</v>
      </c>
      <c r="B31" s="294" t="s">
        <v>44</v>
      </c>
      <c r="C31" s="295" t="s">
        <v>35</v>
      </c>
      <c r="D31" s="137">
        <v>1</v>
      </c>
      <c r="E31" s="334">
        <v>1200</v>
      </c>
      <c r="F31" s="216">
        <v>0.65</v>
      </c>
      <c r="G31" s="213">
        <f t="shared" si="7"/>
        <v>780</v>
      </c>
      <c r="H31" s="137">
        <v>0.5</v>
      </c>
      <c r="I31" s="213">
        <f t="shared" si="8"/>
        <v>600</v>
      </c>
      <c r="J31" s="141">
        <f t="shared" si="9"/>
        <v>1380</v>
      </c>
      <c r="K31" s="147">
        <f t="shared" si="10"/>
        <v>1.15</v>
      </c>
      <c r="L31" s="28"/>
      <c r="M31" s="117">
        <v>0</v>
      </c>
      <c r="N31" s="118">
        <v>0</v>
      </c>
      <c r="O31" s="9"/>
      <c r="P31" s="117"/>
      <c r="Q31" s="118"/>
      <c r="U31" s="109"/>
      <c r="W31" s="109"/>
    </row>
    <row r="32" spans="1:23" ht="15.75">
      <c r="A32" s="262">
        <f t="shared" si="11"/>
        <v>20</v>
      </c>
      <c r="B32" s="294" t="s">
        <v>45</v>
      </c>
      <c r="C32" s="295" t="s">
        <v>53</v>
      </c>
      <c r="D32" s="137">
        <v>1</v>
      </c>
      <c r="E32" s="334">
        <v>1</v>
      </c>
      <c r="F32" s="216">
        <v>800</v>
      </c>
      <c r="G32" s="213">
        <f t="shared" si="7"/>
        <v>800</v>
      </c>
      <c r="H32" s="137">
        <v>200</v>
      </c>
      <c r="I32" s="213">
        <f t="shared" si="8"/>
        <v>200</v>
      </c>
      <c r="J32" s="141">
        <f t="shared" si="9"/>
        <v>1000</v>
      </c>
      <c r="K32" s="147">
        <f t="shared" si="10"/>
        <v>1000</v>
      </c>
      <c r="L32" s="28"/>
      <c r="M32" s="117">
        <v>0</v>
      </c>
      <c r="N32" s="118">
        <v>0</v>
      </c>
      <c r="O32" s="9"/>
      <c r="P32" s="117"/>
      <c r="Q32" s="118"/>
      <c r="U32" s="109"/>
      <c r="W32" s="109"/>
    </row>
    <row r="33" spans="1:23" ht="15.75">
      <c r="A33" s="262">
        <f t="shared" si="11"/>
        <v>21</v>
      </c>
      <c r="B33" s="294" t="s">
        <v>46</v>
      </c>
      <c r="C33" s="295" t="s">
        <v>53</v>
      </c>
      <c r="D33" s="137">
        <v>1</v>
      </c>
      <c r="E33" s="334">
        <v>1</v>
      </c>
      <c r="F33" s="216">
        <v>35</v>
      </c>
      <c r="G33" s="213">
        <f t="shared" si="7"/>
        <v>35</v>
      </c>
      <c r="H33" s="137">
        <v>5</v>
      </c>
      <c r="I33" s="213">
        <f t="shared" si="8"/>
        <v>5</v>
      </c>
      <c r="J33" s="141">
        <f t="shared" si="9"/>
        <v>40</v>
      </c>
      <c r="K33" s="147">
        <f t="shared" si="10"/>
        <v>40</v>
      </c>
      <c r="L33" s="28"/>
      <c r="M33" s="117">
        <v>0</v>
      </c>
      <c r="N33" s="118">
        <v>0</v>
      </c>
      <c r="O33" s="9"/>
      <c r="P33" s="117"/>
      <c r="Q33" s="118"/>
      <c r="U33" s="109"/>
      <c r="W33" s="109"/>
    </row>
    <row r="34" spans="1:23" ht="15.75">
      <c r="A34" s="262">
        <f t="shared" si="11"/>
        <v>22</v>
      </c>
      <c r="B34" s="294" t="s">
        <v>47</v>
      </c>
      <c r="C34" s="295" t="s">
        <v>53</v>
      </c>
      <c r="D34" s="137">
        <v>1</v>
      </c>
      <c r="E34" s="334">
        <v>2</v>
      </c>
      <c r="F34" s="216">
        <v>20</v>
      </c>
      <c r="G34" s="213">
        <f t="shared" si="7"/>
        <v>40</v>
      </c>
      <c r="H34" s="137">
        <v>5</v>
      </c>
      <c r="I34" s="213">
        <f t="shared" si="8"/>
        <v>10</v>
      </c>
      <c r="J34" s="141">
        <f t="shared" si="9"/>
        <v>50</v>
      </c>
      <c r="K34" s="147">
        <f t="shared" si="10"/>
        <v>25</v>
      </c>
      <c r="L34" s="28"/>
      <c r="M34" s="117">
        <v>0</v>
      </c>
      <c r="N34" s="118">
        <v>0</v>
      </c>
      <c r="O34" s="9"/>
      <c r="P34" s="117"/>
      <c r="Q34" s="118"/>
      <c r="U34" s="109"/>
      <c r="W34" s="109"/>
    </row>
    <row r="35" spans="1:17" s="33" customFormat="1" ht="18">
      <c r="A35" s="284"/>
      <c r="B35" s="297" t="s">
        <v>48</v>
      </c>
      <c r="C35" s="286"/>
      <c r="D35" s="333"/>
      <c r="E35" s="335"/>
      <c r="F35" s="189"/>
      <c r="G35" s="289"/>
      <c r="H35" s="189"/>
      <c r="I35" s="289"/>
      <c r="J35" s="289"/>
      <c r="K35" s="290"/>
      <c r="L35" s="32"/>
      <c r="M35" s="199"/>
      <c r="N35" s="200"/>
      <c r="O35" s="9"/>
      <c r="P35" s="199"/>
      <c r="Q35" s="200"/>
    </row>
    <row r="36" spans="1:17" ht="15.75">
      <c r="A36" s="262">
        <f>A34+1</f>
        <v>23</v>
      </c>
      <c r="B36" s="298" t="s">
        <v>49</v>
      </c>
      <c r="C36" s="295"/>
      <c r="D36" s="137"/>
      <c r="E36" s="334"/>
      <c r="F36" s="216"/>
      <c r="G36" s="213"/>
      <c r="H36" s="137"/>
      <c r="I36" s="213"/>
      <c r="J36" s="141"/>
      <c r="K36" s="147"/>
      <c r="L36" s="28"/>
      <c r="M36" s="117"/>
      <c r="N36" s="118"/>
      <c r="O36" s="9"/>
      <c r="P36" s="117"/>
      <c r="Q36" s="118"/>
    </row>
    <row r="37" spans="1:23" ht="31.9" customHeight="1">
      <c r="A37" s="262">
        <f>A36+1</f>
        <v>24</v>
      </c>
      <c r="B37" s="294" t="s">
        <v>410</v>
      </c>
      <c r="C37" s="295" t="s">
        <v>53</v>
      </c>
      <c r="D37" s="137">
        <v>1</v>
      </c>
      <c r="E37" s="336">
        <v>40</v>
      </c>
      <c r="F37" s="216">
        <v>45</v>
      </c>
      <c r="G37" s="213">
        <f aca="true" t="shared" si="12" ref="G37:G45">F37*E37</f>
        <v>1800</v>
      </c>
      <c r="H37" s="137">
        <v>200</v>
      </c>
      <c r="I37" s="213">
        <f aca="true" t="shared" si="13" ref="I37:I45">H37*E37</f>
        <v>8000</v>
      </c>
      <c r="J37" s="141">
        <f aca="true" t="shared" si="14" ref="J37:J45">G37+I37</f>
        <v>9800</v>
      </c>
      <c r="K37" s="147">
        <f aca="true" t="shared" si="15" ref="K37:K45">J37/E37</f>
        <v>245</v>
      </c>
      <c r="L37" s="28"/>
      <c r="M37" s="117">
        <v>0</v>
      </c>
      <c r="N37" s="118">
        <v>0</v>
      </c>
      <c r="O37" s="9"/>
      <c r="P37" s="117"/>
      <c r="Q37" s="118"/>
      <c r="U37" s="109"/>
      <c r="W37" s="109"/>
    </row>
    <row r="38" spans="1:23" ht="15.75">
      <c r="A38" s="262">
        <f aca="true" t="shared" si="16" ref="A38:A43">A37+1</f>
        <v>25</v>
      </c>
      <c r="B38" s="294" t="s">
        <v>411</v>
      </c>
      <c r="C38" s="295" t="s">
        <v>53</v>
      </c>
      <c r="D38" s="137">
        <v>1</v>
      </c>
      <c r="E38" s="336">
        <v>1</v>
      </c>
      <c r="F38" s="216">
        <v>1800</v>
      </c>
      <c r="G38" s="213">
        <f t="shared" si="12"/>
        <v>1800</v>
      </c>
      <c r="H38" s="137">
        <v>100</v>
      </c>
      <c r="I38" s="213">
        <f t="shared" si="13"/>
        <v>100</v>
      </c>
      <c r="J38" s="141">
        <f t="shared" si="14"/>
        <v>1900</v>
      </c>
      <c r="K38" s="147">
        <f t="shared" si="15"/>
        <v>1900</v>
      </c>
      <c r="L38" s="28"/>
      <c r="M38" s="117">
        <v>0</v>
      </c>
      <c r="N38" s="118">
        <v>0</v>
      </c>
      <c r="O38" s="9"/>
      <c r="P38" s="117"/>
      <c r="Q38" s="118"/>
      <c r="U38" s="109"/>
      <c r="W38" s="109"/>
    </row>
    <row r="39" spans="1:23" ht="15.75">
      <c r="A39" s="262">
        <f t="shared" si="16"/>
        <v>26</v>
      </c>
      <c r="B39" s="294" t="s">
        <v>412</v>
      </c>
      <c r="C39" s="295" t="s">
        <v>53</v>
      </c>
      <c r="D39" s="137">
        <v>1</v>
      </c>
      <c r="E39" s="336">
        <v>1</v>
      </c>
      <c r="F39" s="216">
        <v>1400</v>
      </c>
      <c r="G39" s="213">
        <f t="shared" si="12"/>
        <v>1400</v>
      </c>
      <c r="H39" s="137">
        <v>100</v>
      </c>
      <c r="I39" s="213">
        <f t="shared" si="13"/>
        <v>100</v>
      </c>
      <c r="J39" s="141">
        <f t="shared" si="14"/>
        <v>1500</v>
      </c>
      <c r="K39" s="147">
        <f t="shared" si="15"/>
        <v>1500</v>
      </c>
      <c r="L39" s="28"/>
      <c r="M39" s="117">
        <v>0</v>
      </c>
      <c r="N39" s="118">
        <v>0</v>
      </c>
      <c r="O39" s="9"/>
      <c r="P39" s="117"/>
      <c r="Q39" s="118"/>
      <c r="U39" s="109"/>
      <c r="W39" s="109"/>
    </row>
    <row r="40" spans="1:23" ht="15.75">
      <c r="A40" s="262">
        <f t="shared" si="16"/>
        <v>27</v>
      </c>
      <c r="B40" s="294" t="s">
        <v>413</v>
      </c>
      <c r="C40" s="295" t="s">
        <v>53</v>
      </c>
      <c r="D40" s="137">
        <v>1</v>
      </c>
      <c r="E40" s="336">
        <v>1</v>
      </c>
      <c r="F40" s="216">
        <v>150</v>
      </c>
      <c r="G40" s="213">
        <f t="shared" si="12"/>
        <v>150</v>
      </c>
      <c r="H40" s="137">
        <v>15</v>
      </c>
      <c r="I40" s="213">
        <f t="shared" si="13"/>
        <v>15</v>
      </c>
      <c r="J40" s="141">
        <f t="shared" si="14"/>
        <v>165</v>
      </c>
      <c r="K40" s="147">
        <f t="shared" si="15"/>
        <v>165</v>
      </c>
      <c r="L40" s="28"/>
      <c r="M40" s="117">
        <v>0</v>
      </c>
      <c r="N40" s="118">
        <v>0</v>
      </c>
      <c r="O40" s="9"/>
      <c r="P40" s="117"/>
      <c r="Q40" s="118"/>
      <c r="U40" s="109"/>
      <c r="W40" s="109"/>
    </row>
    <row r="41" spans="1:23" ht="15.75">
      <c r="A41" s="262">
        <f t="shared" si="16"/>
        <v>28</v>
      </c>
      <c r="B41" s="294" t="s">
        <v>414</v>
      </c>
      <c r="C41" s="295" t="s">
        <v>53</v>
      </c>
      <c r="D41" s="137">
        <v>1</v>
      </c>
      <c r="E41" s="336">
        <v>1</v>
      </c>
      <c r="F41" s="216">
        <v>100</v>
      </c>
      <c r="G41" s="213">
        <f t="shared" si="12"/>
        <v>100</v>
      </c>
      <c r="H41" s="137">
        <v>15</v>
      </c>
      <c r="I41" s="213">
        <f t="shared" si="13"/>
        <v>15</v>
      </c>
      <c r="J41" s="141">
        <f t="shared" si="14"/>
        <v>115</v>
      </c>
      <c r="K41" s="147">
        <f t="shared" si="15"/>
        <v>115</v>
      </c>
      <c r="L41" s="28"/>
      <c r="M41" s="117">
        <v>0</v>
      </c>
      <c r="N41" s="118">
        <v>0</v>
      </c>
      <c r="O41" s="9"/>
      <c r="P41" s="117"/>
      <c r="Q41" s="118"/>
      <c r="U41" s="109"/>
      <c r="W41" s="109"/>
    </row>
    <row r="42" spans="1:23" ht="15.75">
      <c r="A42" s="262">
        <f>A41+1</f>
        <v>29</v>
      </c>
      <c r="B42" s="294" t="s">
        <v>415</v>
      </c>
      <c r="C42" s="295" t="s">
        <v>53</v>
      </c>
      <c r="D42" s="137">
        <v>1</v>
      </c>
      <c r="E42" s="336">
        <v>1</v>
      </c>
      <c r="F42" s="216">
        <v>800</v>
      </c>
      <c r="G42" s="213">
        <f t="shared" si="12"/>
        <v>800</v>
      </c>
      <c r="H42" s="137">
        <v>70</v>
      </c>
      <c r="I42" s="213">
        <f t="shared" si="13"/>
        <v>70</v>
      </c>
      <c r="J42" s="141">
        <f t="shared" si="14"/>
        <v>870</v>
      </c>
      <c r="K42" s="147">
        <f t="shared" si="15"/>
        <v>870</v>
      </c>
      <c r="L42" s="28"/>
      <c r="M42" s="117">
        <v>0</v>
      </c>
      <c r="N42" s="118">
        <v>0</v>
      </c>
      <c r="O42" s="9"/>
      <c r="P42" s="117"/>
      <c r="Q42" s="118"/>
      <c r="U42" s="109"/>
      <c r="W42" s="109"/>
    </row>
    <row r="43" spans="1:23" ht="15.75">
      <c r="A43" s="262">
        <f t="shared" si="16"/>
        <v>30</v>
      </c>
      <c r="B43" s="294" t="s">
        <v>416</v>
      </c>
      <c r="C43" s="295" t="s">
        <v>53</v>
      </c>
      <c r="D43" s="137">
        <v>1</v>
      </c>
      <c r="E43" s="336">
        <v>1</v>
      </c>
      <c r="F43" s="216">
        <v>900</v>
      </c>
      <c r="G43" s="213">
        <f t="shared" si="12"/>
        <v>900</v>
      </c>
      <c r="H43" s="137">
        <v>70</v>
      </c>
      <c r="I43" s="213">
        <f t="shared" si="13"/>
        <v>70</v>
      </c>
      <c r="J43" s="141">
        <f t="shared" si="14"/>
        <v>970</v>
      </c>
      <c r="K43" s="147">
        <f t="shared" si="15"/>
        <v>970</v>
      </c>
      <c r="L43" s="28"/>
      <c r="M43" s="117">
        <v>0</v>
      </c>
      <c r="N43" s="118">
        <v>0</v>
      </c>
      <c r="O43" s="9"/>
      <c r="P43" s="117"/>
      <c r="Q43" s="118"/>
      <c r="U43" s="109"/>
      <c r="W43" s="109"/>
    </row>
    <row r="44" spans="1:23" ht="15.75">
      <c r="A44" s="262">
        <f>A43+1</f>
        <v>31</v>
      </c>
      <c r="B44" s="294" t="s">
        <v>417</v>
      </c>
      <c r="C44" s="295" t="s">
        <v>53</v>
      </c>
      <c r="D44" s="137">
        <v>1</v>
      </c>
      <c r="E44" s="336">
        <v>2</v>
      </c>
      <c r="F44" s="216">
        <v>400</v>
      </c>
      <c r="G44" s="213">
        <f t="shared" si="12"/>
        <v>800</v>
      </c>
      <c r="H44" s="137">
        <v>70</v>
      </c>
      <c r="I44" s="213">
        <f t="shared" si="13"/>
        <v>140</v>
      </c>
      <c r="J44" s="141">
        <f t="shared" si="14"/>
        <v>940</v>
      </c>
      <c r="K44" s="147">
        <f t="shared" si="15"/>
        <v>470</v>
      </c>
      <c r="L44" s="28"/>
      <c r="M44" s="117">
        <v>0</v>
      </c>
      <c r="N44" s="118">
        <v>0</v>
      </c>
      <c r="O44" s="9"/>
      <c r="P44" s="117"/>
      <c r="Q44" s="118"/>
      <c r="U44" s="109"/>
      <c r="W44" s="109"/>
    </row>
    <row r="45" spans="1:23" ht="15.75">
      <c r="A45" s="262">
        <f>A44+1</f>
        <v>32</v>
      </c>
      <c r="B45" s="294" t="s">
        <v>418</v>
      </c>
      <c r="C45" s="295" t="s">
        <v>53</v>
      </c>
      <c r="D45" s="137">
        <v>1</v>
      </c>
      <c r="E45" s="336">
        <v>4</v>
      </c>
      <c r="F45" s="216">
        <v>500</v>
      </c>
      <c r="G45" s="213">
        <f t="shared" si="12"/>
        <v>2000</v>
      </c>
      <c r="H45" s="137">
        <v>50</v>
      </c>
      <c r="I45" s="213">
        <f t="shared" si="13"/>
        <v>200</v>
      </c>
      <c r="J45" s="141">
        <f t="shared" si="14"/>
        <v>2200</v>
      </c>
      <c r="K45" s="147">
        <f t="shared" si="15"/>
        <v>550</v>
      </c>
      <c r="L45" s="28"/>
      <c r="M45" s="117">
        <v>0</v>
      </c>
      <c r="N45" s="118">
        <v>0</v>
      </c>
      <c r="O45" s="9"/>
      <c r="P45" s="117"/>
      <c r="Q45" s="118"/>
      <c r="U45" s="109"/>
      <c r="W45" s="109"/>
    </row>
    <row r="46" spans="1:23" ht="15.75">
      <c r="A46" s="262">
        <f>A45+1</f>
        <v>33</v>
      </c>
      <c r="B46" s="294" t="s">
        <v>419</v>
      </c>
      <c r="C46" s="295" t="s">
        <v>53</v>
      </c>
      <c r="D46" s="137">
        <v>1</v>
      </c>
      <c r="E46" s="336">
        <v>1</v>
      </c>
      <c r="F46" s="216">
        <v>1100</v>
      </c>
      <c r="G46" s="213">
        <f aca="true" t="shared" si="17" ref="G46">F46*E46</f>
        <v>1100</v>
      </c>
      <c r="H46" s="137">
        <v>250</v>
      </c>
      <c r="I46" s="213">
        <f aca="true" t="shared" si="18" ref="I46">H46*E46</f>
        <v>250</v>
      </c>
      <c r="J46" s="141">
        <f aca="true" t="shared" si="19" ref="J46">G46+I46</f>
        <v>1350</v>
      </c>
      <c r="K46" s="147">
        <f aca="true" t="shared" si="20" ref="K46">J46/E46</f>
        <v>1350</v>
      </c>
      <c r="L46" s="28"/>
      <c r="M46" s="117">
        <v>0</v>
      </c>
      <c r="N46" s="118">
        <v>0</v>
      </c>
      <c r="O46" s="9"/>
      <c r="P46" s="117"/>
      <c r="Q46" s="118"/>
      <c r="U46" s="109"/>
      <c r="W46" s="109"/>
    </row>
    <row r="47" spans="1:17" ht="15.75">
      <c r="A47" s="262">
        <f>A46+1</f>
        <v>34</v>
      </c>
      <c r="B47" s="298" t="s">
        <v>50</v>
      </c>
      <c r="C47" s="295"/>
      <c r="D47" s="137"/>
      <c r="E47" s="336"/>
      <c r="F47" s="216"/>
      <c r="G47" s="213"/>
      <c r="H47" s="137"/>
      <c r="I47" s="213"/>
      <c r="J47" s="141"/>
      <c r="K47" s="147"/>
      <c r="L47" s="28"/>
      <c r="M47" s="117"/>
      <c r="N47" s="118"/>
      <c r="O47" s="9"/>
      <c r="P47" s="117"/>
      <c r="Q47" s="118"/>
    </row>
    <row r="48" spans="1:23" ht="26.25">
      <c r="A48" s="262">
        <f aca="true" t="shared" si="21" ref="A48:A51">A47+1</f>
        <v>35</v>
      </c>
      <c r="B48" s="294" t="s">
        <v>420</v>
      </c>
      <c r="C48" s="295" t="s">
        <v>53</v>
      </c>
      <c r="D48" s="137">
        <v>1</v>
      </c>
      <c r="E48" s="336">
        <v>29</v>
      </c>
      <c r="F48" s="216">
        <v>85</v>
      </c>
      <c r="G48" s="213">
        <f aca="true" t="shared" si="22" ref="G48">F48*E48</f>
        <v>2465</v>
      </c>
      <c r="H48" s="137">
        <v>25</v>
      </c>
      <c r="I48" s="213">
        <f aca="true" t="shared" si="23" ref="I48">H48*E48</f>
        <v>725</v>
      </c>
      <c r="J48" s="141">
        <f aca="true" t="shared" si="24" ref="J48">G48+I48</f>
        <v>3190</v>
      </c>
      <c r="K48" s="147">
        <f aca="true" t="shared" si="25" ref="K48">J48/E48</f>
        <v>110</v>
      </c>
      <c r="L48" s="28"/>
      <c r="M48" s="117">
        <v>0</v>
      </c>
      <c r="N48" s="118">
        <v>0</v>
      </c>
      <c r="O48" s="9"/>
      <c r="P48" s="117"/>
      <c r="Q48" s="118"/>
      <c r="U48" s="109"/>
      <c r="W48" s="109"/>
    </row>
    <row r="49" spans="1:17" ht="15.75">
      <c r="A49" s="262">
        <f t="shared" si="21"/>
        <v>36</v>
      </c>
      <c r="B49" s="298" t="s">
        <v>51</v>
      </c>
      <c r="C49" s="295"/>
      <c r="D49" s="137"/>
      <c r="E49" s="336"/>
      <c r="F49" s="216"/>
      <c r="G49" s="213"/>
      <c r="H49" s="137"/>
      <c r="I49" s="213"/>
      <c r="J49" s="141"/>
      <c r="K49" s="147"/>
      <c r="L49" s="28"/>
      <c r="M49" s="117"/>
      <c r="N49" s="118"/>
      <c r="O49" s="9"/>
      <c r="P49" s="117"/>
      <c r="Q49" s="118"/>
    </row>
    <row r="50" spans="1:23" ht="26.25">
      <c r="A50" s="262">
        <f t="shared" si="21"/>
        <v>37</v>
      </c>
      <c r="B50" s="294" t="s">
        <v>420</v>
      </c>
      <c r="C50" s="295" t="s">
        <v>53</v>
      </c>
      <c r="D50" s="137">
        <v>1</v>
      </c>
      <c r="E50" s="336">
        <v>11</v>
      </c>
      <c r="F50" s="216">
        <v>85</v>
      </c>
      <c r="G50" s="213">
        <f aca="true" t="shared" si="26" ref="G50:G52">F50*E50</f>
        <v>935</v>
      </c>
      <c r="H50" s="137">
        <v>25</v>
      </c>
      <c r="I50" s="213">
        <f aca="true" t="shared" si="27" ref="I50:I52">H50*E50</f>
        <v>275</v>
      </c>
      <c r="J50" s="141">
        <f aca="true" t="shared" si="28" ref="J50:J52">G50+I50</f>
        <v>1210</v>
      </c>
      <c r="K50" s="147">
        <f aca="true" t="shared" si="29" ref="K50:K52">J50/E50</f>
        <v>110</v>
      </c>
      <c r="L50" s="28"/>
      <c r="M50" s="117">
        <v>0</v>
      </c>
      <c r="N50" s="118">
        <v>0</v>
      </c>
      <c r="O50" s="9"/>
      <c r="P50" s="117"/>
      <c r="Q50" s="118"/>
      <c r="U50" s="109"/>
      <c r="W50" s="109"/>
    </row>
    <row r="51" spans="1:17" ht="15.75">
      <c r="A51" s="262">
        <f t="shared" si="21"/>
        <v>38</v>
      </c>
      <c r="B51" s="298" t="s">
        <v>52</v>
      </c>
      <c r="C51" s="295"/>
      <c r="D51" s="137"/>
      <c r="E51" s="336"/>
      <c r="F51" s="216"/>
      <c r="G51" s="213"/>
      <c r="H51" s="137"/>
      <c r="I51" s="213"/>
      <c r="J51" s="141"/>
      <c r="K51" s="147"/>
      <c r="L51" s="28"/>
      <c r="M51" s="117"/>
      <c r="N51" s="118"/>
      <c r="O51" s="9"/>
      <c r="P51" s="117"/>
      <c r="Q51" s="118"/>
    </row>
    <row r="52" spans="1:23" ht="27" thickBot="1">
      <c r="A52" s="273">
        <f>A51+1</f>
        <v>39</v>
      </c>
      <c r="B52" s="299" t="s">
        <v>420</v>
      </c>
      <c r="C52" s="300" t="s">
        <v>53</v>
      </c>
      <c r="D52" s="178">
        <v>1</v>
      </c>
      <c r="E52" s="337">
        <v>6</v>
      </c>
      <c r="F52" s="217">
        <v>85</v>
      </c>
      <c r="G52" s="212">
        <f t="shared" si="26"/>
        <v>510</v>
      </c>
      <c r="H52" s="178">
        <v>25</v>
      </c>
      <c r="I52" s="212">
        <f t="shared" si="27"/>
        <v>150</v>
      </c>
      <c r="J52" s="149">
        <f t="shared" si="28"/>
        <v>660</v>
      </c>
      <c r="K52" s="150">
        <f t="shared" si="29"/>
        <v>110</v>
      </c>
      <c r="L52" s="28"/>
      <c r="M52" s="158">
        <v>0</v>
      </c>
      <c r="N52" s="159">
        <v>0</v>
      </c>
      <c r="O52" s="9"/>
      <c r="P52" s="158"/>
      <c r="Q52" s="159"/>
      <c r="U52" s="109"/>
      <c r="W52" s="109"/>
    </row>
    <row r="53" spans="6:17" ht="16.5" thickBot="1">
      <c r="F53" s="34"/>
      <c r="G53" s="96">
        <f>SUM(G12:G52)</f>
        <v>58591</v>
      </c>
      <c r="H53" s="83"/>
      <c r="I53" s="96">
        <f>SUM(I12:I52)</f>
        <v>23347</v>
      </c>
      <c r="J53" s="97"/>
      <c r="K53" s="301"/>
      <c r="M53" s="36"/>
      <c r="N53" s="36"/>
      <c r="P53" s="36"/>
      <c r="Q53" s="36"/>
    </row>
    <row r="54" spans="6:17" ht="16.5" thickBot="1">
      <c r="F54" s="37"/>
      <c r="G54" s="85" t="s">
        <v>20</v>
      </c>
      <c r="H54" s="218">
        <v>0</v>
      </c>
      <c r="I54" s="250"/>
      <c r="J54" s="39">
        <f>H54*G53</f>
        <v>0</v>
      </c>
      <c r="K54" s="301"/>
      <c r="M54" s="36"/>
      <c r="N54" s="36"/>
      <c r="P54" s="36"/>
      <c r="Q54" s="36"/>
    </row>
    <row r="55" spans="6:17" ht="16.5" thickBot="1">
      <c r="F55" s="34"/>
      <c r="G55" s="40"/>
      <c r="H55" s="219"/>
      <c r="I55" s="251"/>
      <c r="J55" s="41"/>
      <c r="K55" s="301"/>
      <c r="M55" s="36"/>
      <c r="N55" s="36"/>
      <c r="P55" s="36"/>
      <c r="Q55" s="36"/>
    </row>
    <row r="56" spans="6:17" ht="16.5" thickBot="1">
      <c r="F56" s="37"/>
      <c r="G56" s="38" t="s">
        <v>21</v>
      </c>
      <c r="H56" s="218"/>
      <c r="I56" s="250"/>
      <c r="J56" s="39">
        <f>SUM(J11:J54)</f>
        <v>81938</v>
      </c>
      <c r="K56" s="301"/>
      <c r="M56" s="36"/>
      <c r="N56" s="36"/>
      <c r="P56" s="36"/>
      <c r="Q56" s="36"/>
    </row>
    <row r="57" spans="6:17" ht="16.5" thickBot="1">
      <c r="F57" s="42"/>
      <c r="G57" s="43"/>
      <c r="H57" s="220"/>
      <c r="I57" s="252"/>
      <c r="J57" s="44"/>
      <c r="K57" s="301"/>
      <c r="M57" s="36"/>
      <c r="N57" s="36"/>
      <c r="P57" s="36"/>
      <c r="Q57" s="36"/>
    </row>
    <row r="58" spans="6:17" ht="15.75">
      <c r="F58" s="45"/>
      <c r="G58" s="86" t="s">
        <v>22</v>
      </c>
      <c r="H58" s="221">
        <v>0</v>
      </c>
      <c r="I58" s="253"/>
      <c r="J58" s="47">
        <f>J56*H58</f>
        <v>0</v>
      </c>
      <c r="K58" s="301"/>
      <c r="M58" s="36"/>
      <c r="N58" s="36"/>
      <c r="P58" s="36"/>
      <c r="Q58" s="36"/>
    </row>
    <row r="59" spans="6:17" ht="16.5" thickBot="1">
      <c r="F59" s="48"/>
      <c r="G59" s="87" t="s">
        <v>23</v>
      </c>
      <c r="H59" s="222"/>
      <c r="I59" s="254"/>
      <c r="J59" s="50">
        <f>J56+J58</f>
        <v>81938</v>
      </c>
      <c r="K59" s="301"/>
      <c r="M59" s="36"/>
      <c r="N59" s="36"/>
      <c r="P59" s="36"/>
      <c r="Q59" s="36"/>
    </row>
    <row r="60" spans="6:17" ht="16.5" thickBot="1">
      <c r="F60" s="51"/>
      <c r="G60" s="88"/>
      <c r="H60" s="223"/>
      <c r="I60" s="255"/>
      <c r="J60" s="53"/>
      <c r="K60" s="301"/>
      <c r="M60" s="36"/>
      <c r="N60" s="36"/>
      <c r="P60" s="36"/>
      <c r="Q60" s="36"/>
    </row>
    <row r="61" spans="6:17" ht="15.75">
      <c r="F61" s="54"/>
      <c r="G61" s="86" t="s">
        <v>24</v>
      </c>
      <c r="H61" s="221">
        <v>0</v>
      </c>
      <c r="I61" s="253"/>
      <c r="J61" s="47">
        <f>J59*H61</f>
        <v>0</v>
      </c>
      <c r="K61" s="301"/>
      <c r="M61" s="36"/>
      <c r="N61" s="36"/>
      <c r="P61" s="36"/>
      <c r="Q61" s="36"/>
    </row>
    <row r="62" spans="6:17" ht="16.5" thickBot="1">
      <c r="F62" s="48"/>
      <c r="G62" s="87" t="s">
        <v>23</v>
      </c>
      <c r="H62" s="222"/>
      <c r="I62" s="254"/>
      <c r="J62" s="50">
        <f>J59+J61</f>
        <v>81938</v>
      </c>
      <c r="K62" s="301"/>
      <c r="M62" s="36"/>
      <c r="N62" s="36"/>
      <c r="P62" s="36"/>
      <c r="Q62" s="36"/>
    </row>
    <row r="63" spans="6:17" ht="16.5" thickBot="1">
      <c r="F63" s="51"/>
      <c r="G63" s="88"/>
      <c r="H63" s="223"/>
      <c r="I63" s="255"/>
      <c r="J63" s="53"/>
      <c r="K63" s="301"/>
      <c r="M63" s="36"/>
      <c r="N63" s="36"/>
      <c r="P63" s="36"/>
      <c r="Q63" s="36"/>
    </row>
    <row r="64" spans="6:17" ht="15.75">
      <c r="F64" s="54"/>
      <c r="G64" s="89" t="s">
        <v>25</v>
      </c>
      <c r="H64" s="221">
        <v>0.18</v>
      </c>
      <c r="I64" s="253"/>
      <c r="J64" s="55">
        <f>J62*H64</f>
        <v>14748.84</v>
      </c>
      <c r="K64" s="301"/>
      <c r="M64" s="36"/>
      <c r="N64" s="36"/>
      <c r="P64" s="36"/>
      <c r="Q64" s="36"/>
    </row>
    <row r="65" spans="6:17" ht="16.5" thickBot="1">
      <c r="F65" s="48"/>
      <c r="G65" s="90" t="s">
        <v>26</v>
      </c>
      <c r="H65" s="224" t="s">
        <v>9</v>
      </c>
      <c r="I65" s="256"/>
      <c r="J65" s="58">
        <f>J62+J64</f>
        <v>96686.84</v>
      </c>
      <c r="K65" s="301"/>
      <c r="M65" s="36"/>
      <c r="N65" s="36"/>
      <c r="P65" s="36"/>
      <c r="Q65" s="36"/>
    </row>
    <row r="66" spans="13:17" ht="15.75">
      <c r="M66" s="36"/>
      <c r="N66" s="36"/>
      <c r="P66" s="36"/>
      <c r="Q66" s="36"/>
    </row>
    <row r="67" spans="13:17" ht="15.75">
      <c r="M67" s="36"/>
      <c r="N67" s="36"/>
      <c r="P67" s="36"/>
      <c r="Q67" s="36"/>
    </row>
    <row r="68" spans="10:17" ht="15.75">
      <c r="J68" s="59"/>
      <c r="M68" s="36"/>
      <c r="N68" s="36"/>
      <c r="P68" s="36"/>
      <c r="Q68" s="36"/>
    </row>
    <row r="69" spans="13:17" ht="15.75">
      <c r="M69" s="36"/>
      <c r="N69" s="36"/>
      <c r="P69" s="36"/>
      <c r="Q69" s="36"/>
    </row>
  </sheetData>
  <sheetProtection algorithmName="SHA-512" hashValue="3+6Gw3zcCKYzJEnLVD3xKPl3S48r18ad4ZZ3j6fcFQbaTlNBgt9TmNj0Jgeysm19gsmmjISoQ+z3Fq6SRdF6ow==" saltValue="M0zgufRf84ORFelMqlPvJQ==" spinCount="100000" sheet="1" objects="1" scenarios="1"/>
  <mergeCells count="19">
    <mergeCell ref="Q7:Q8"/>
    <mergeCell ref="H7:I7"/>
    <mergeCell ref="J7:J8"/>
    <mergeCell ref="K7:K8"/>
    <mergeCell ref="M7:M8"/>
    <mergeCell ref="N7:N8"/>
    <mergeCell ref="P7:P8"/>
    <mergeCell ref="C7:C8"/>
    <mergeCell ref="D7:E7"/>
    <mergeCell ref="F7:G7"/>
    <mergeCell ref="A6:F6"/>
    <mergeCell ref="A7:A8"/>
    <mergeCell ref="B7:B8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U42"/>
  <sheetViews>
    <sheetView showGridLines="0" zoomScale="80" zoomScaleNormal="80" zoomScalePageLayoutView="115" workbookViewId="0" topLeftCell="A1">
      <pane ySplit="9" topLeftCell="A10" activePane="bottomLeft" state="frozen"/>
      <selection pane="topLeft" activeCell="A292" sqref="A292:XFD292"/>
      <selection pane="bottomLeft" activeCell="M33" sqref="M33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7.5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9.50390625" style="15" bestFit="1" customWidth="1"/>
    <col min="22" max="16384" width="8.875" style="15" customWidth="1"/>
  </cols>
  <sheetData>
    <row r="1" spans="1:17" ht="18.75" thickBot="1">
      <c r="A1" s="8"/>
      <c r="B1" s="365"/>
      <c r="C1" s="365"/>
      <c r="D1" s="365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366" t="s">
        <v>456</v>
      </c>
      <c r="B2" s="367"/>
      <c r="C2" s="16"/>
      <c r="D2" s="10"/>
      <c r="E2" s="9"/>
      <c r="F2" s="10"/>
      <c r="G2" s="17"/>
      <c r="H2" s="368" t="s">
        <v>445</v>
      </c>
      <c r="I2" s="369"/>
      <c r="J2" s="370"/>
      <c r="K2" s="18"/>
      <c r="L2" s="18"/>
      <c r="M2" s="14"/>
      <c r="N2" s="19"/>
      <c r="P2" s="14"/>
      <c r="Q2" s="19"/>
    </row>
    <row r="3" spans="1:17" ht="16.5" customHeight="1" thickBot="1">
      <c r="A3" s="371"/>
      <c r="B3" s="371"/>
      <c r="C3" s="371"/>
      <c r="D3" s="371"/>
      <c r="E3" s="371"/>
      <c r="F3" s="371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371"/>
      <c r="B4" s="371"/>
      <c r="C4" s="371"/>
      <c r="D4" s="371"/>
      <c r="E4" s="371"/>
      <c r="F4" s="371"/>
      <c r="G4" s="21"/>
      <c r="H4" s="214">
        <f>J38</f>
        <v>60481.1900069244</v>
      </c>
      <c r="I4" s="215">
        <f>H4*J4</f>
        <v>161121.8901784466</v>
      </c>
      <c r="J4" s="79">
        <f>TOTAL!C7</f>
        <v>2.664</v>
      </c>
      <c r="K4" s="18"/>
      <c r="L4" s="18"/>
      <c r="M4" s="14"/>
      <c r="N4" s="19"/>
      <c r="P4" s="14"/>
      <c r="Q4" s="19"/>
    </row>
    <row r="5" spans="1:17" ht="15.75">
      <c r="A5" s="364"/>
      <c r="B5" s="364"/>
      <c r="C5" s="364"/>
      <c r="D5" s="364"/>
      <c r="E5" s="364"/>
      <c r="F5" s="364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15" customHeight="1">
      <c r="A7" s="358" t="s">
        <v>429</v>
      </c>
      <c r="B7" s="360" t="s">
        <v>430</v>
      </c>
      <c r="C7" s="375" t="s">
        <v>434</v>
      </c>
      <c r="D7" s="377" t="s">
        <v>435</v>
      </c>
      <c r="E7" s="377"/>
      <c r="F7" s="377" t="s">
        <v>438</v>
      </c>
      <c r="G7" s="377"/>
      <c r="H7" s="377" t="s">
        <v>440</v>
      </c>
      <c r="I7" s="377"/>
      <c r="J7" s="380" t="s">
        <v>433</v>
      </c>
      <c r="K7" s="382" t="s">
        <v>441</v>
      </c>
      <c r="L7" s="80"/>
      <c r="M7" s="384" t="s">
        <v>443</v>
      </c>
      <c r="N7" s="378" t="s">
        <v>444</v>
      </c>
      <c r="O7" s="30"/>
      <c r="P7" s="384" t="s">
        <v>447</v>
      </c>
      <c r="Q7" s="378" t="s">
        <v>448</v>
      </c>
    </row>
    <row r="8" spans="1:17" ht="15.75">
      <c r="A8" s="359"/>
      <c r="B8" s="361"/>
      <c r="C8" s="386"/>
      <c r="D8" s="130" t="s">
        <v>436</v>
      </c>
      <c r="E8" s="131" t="s">
        <v>437</v>
      </c>
      <c r="F8" s="130" t="s">
        <v>439</v>
      </c>
      <c r="G8" s="131" t="s">
        <v>437</v>
      </c>
      <c r="H8" s="130" t="s">
        <v>439</v>
      </c>
      <c r="I8" s="131" t="s">
        <v>437</v>
      </c>
      <c r="J8" s="389"/>
      <c r="K8" s="390"/>
      <c r="L8" s="80"/>
      <c r="M8" s="385"/>
      <c r="N8" s="379"/>
      <c r="O8" s="30"/>
      <c r="P8" s="385"/>
      <c r="Q8" s="379"/>
    </row>
    <row r="9" spans="1:17" ht="15.75">
      <c r="A9" s="142" t="s">
        <v>0</v>
      </c>
      <c r="B9" s="133" t="s">
        <v>344</v>
      </c>
      <c r="C9" s="132" t="s">
        <v>1</v>
      </c>
      <c r="D9" s="132" t="s">
        <v>2</v>
      </c>
      <c r="E9" s="132" t="s">
        <v>10</v>
      </c>
      <c r="F9" s="132" t="s">
        <v>3</v>
      </c>
      <c r="G9" s="132" t="s">
        <v>4</v>
      </c>
      <c r="H9" s="132" t="s">
        <v>5</v>
      </c>
      <c r="I9" s="132" t="s">
        <v>6</v>
      </c>
      <c r="J9" s="132" t="s">
        <v>7</v>
      </c>
      <c r="K9" s="143">
        <v>11</v>
      </c>
      <c r="L9" s="80"/>
      <c r="M9" s="142" t="s">
        <v>442</v>
      </c>
      <c r="N9" s="143" t="s">
        <v>12</v>
      </c>
      <c r="O9" s="30"/>
      <c r="P9" s="142" t="s">
        <v>11</v>
      </c>
      <c r="Q9" s="143" t="s">
        <v>13</v>
      </c>
    </row>
    <row r="10" spans="1:17" ht="15.75">
      <c r="A10" s="259"/>
      <c r="B10" s="227"/>
      <c r="C10" s="228"/>
      <c r="D10" s="227"/>
      <c r="E10" s="227"/>
      <c r="F10" s="227"/>
      <c r="G10" s="227"/>
      <c r="H10" s="227"/>
      <c r="I10" s="227"/>
      <c r="J10" s="227"/>
      <c r="K10" s="283"/>
      <c r="L10" s="80"/>
      <c r="M10" s="230"/>
      <c r="N10" s="231"/>
      <c r="O10" s="30"/>
      <c r="P10" s="230"/>
      <c r="Q10" s="231"/>
    </row>
    <row r="11" spans="1:17" s="33" customFormat="1" ht="16.5" thickBot="1">
      <c r="A11" s="284"/>
      <c r="B11" s="285" t="s">
        <v>36</v>
      </c>
      <c r="C11" s="286"/>
      <c r="D11" s="286"/>
      <c r="E11" s="289"/>
      <c r="F11" s="289"/>
      <c r="G11" s="289"/>
      <c r="H11" s="289"/>
      <c r="I11" s="289"/>
      <c r="J11" s="289"/>
      <c r="K11" s="290"/>
      <c r="L11" s="291"/>
      <c r="M11" s="292"/>
      <c r="N11" s="293"/>
      <c r="O11" s="268"/>
      <c r="P11" s="292"/>
      <c r="Q11" s="293"/>
    </row>
    <row r="12" spans="1:21" ht="23.25" thickBot="1">
      <c r="A12" s="262">
        <v>1</v>
      </c>
      <c r="B12" s="294" t="s">
        <v>100</v>
      </c>
      <c r="C12" s="295" t="s">
        <v>35</v>
      </c>
      <c r="D12" s="137">
        <v>1</v>
      </c>
      <c r="E12" s="334">
        <v>623.7</v>
      </c>
      <c r="F12" s="350">
        <f>M12/$J$4</f>
        <v>5.376</v>
      </c>
      <c r="G12" s="213">
        <f aca="true" t="shared" si="0" ref="G12:G25">F12*E12</f>
        <v>3353.0112000000004</v>
      </c>
      <c r="H12" s="137">
        <f>N12/$J$4</f>
        <v>2.1504000000000003</v>
      </c>
      <c r="I12" s="213">
        <f aca="true" t="shared" si="1" ref="I12:I25">H12*E12</f>
        <v>1341.2044800000003</v>
      </c>
      <c r="J12" s="141">
        <f aca="true" t="shared" si="2" ref="J12:J25">G12+I12</f>
        <v>4694.215680000001</v>
      </c>
      <c r="K12" s="147">
        <f aca="true" t="shared" si="3" ref="K12:K25">J12/E12</f>
        <v>7.5264000000000015</v>
      </c>
      <c r="L12" s="28"/>
      <c r="M12" s="117">
        <v>14.321664000000002</v>
      </c>
      <c r="N12" s="118">
        <v>5.728665600000001</v>
      </c>
      <c r="O12" s="9"/>
      <c r="P12" s="117" t="s">
        <v>462</v>
      </c>
      <c r="Q12" s="118" t="s">
        <v>463</v>
      </c>
      <c r="R12" s="59"/>
      <c r="U12" s="109"/>
    </row>
    <row r="13" spans="1:21" ht="23.25" thickBot="1">
      <c r="A13" s="262">
        <f>A12+1</f>
        <v>2</v>
      </c>
      <c r="B13" s="294" t="s">
        <v>101</v>
      </c>
      <c r="C13" s="295" t="s">
        <v>35</v>
      </c>
      <c r="D13" s="137">
        <v>1</v>
      </c>
      <c r="E13" s="334">
        <v>136.4</v>
      </c>
      <c r="F13" s="350">
        <f aca="true" t="shared" si="4" ref="F13:F25">M13/$J$4</f>
        <v>6.9479999999999995</v>
      </c>
      <c r="G13" s="213">
        <f t="shared" si="0"/>
        <v>947.7072</v>
      </c>
      <c r="H13" s="137">
        <f aca="true" t="shared" si="5" ref="H13:H25">N13/$J$4</f>
        <v>2.7792</v>
      </c>
      <c r="I13" s="213">
        <f t="shared" si="1"/>
        <v>379.08288</v>
      </c>
      <c r="J13" s="141">
        <f t="shared" si="2"/>
        <v>1326.79008</v>
      </c>
      <c r="K13" s="147">
        <f t="shared" si="3"/>
        <v>9.7272</v>
      </c>
      <c r="L13" s="28"/>
      <c r="M13" s="117">
        <v>18.509472</v>
      </c>
      <c r="N13" s="118">
        <v>7.4037888</v>
      </c>
      <c r="O13" s="9"/>
      <c r="P13" s="117" t="s">
        <v>462</v>
      </c>
      <c r="Q13" s="118" t="s">
        <v>463</v>
      </c>
      <c r="R13" s="59"/>
      <c r="U13" s="109"/>
    </row>
    <row r="14" spans="1:21" ht="23.25" thickBot="1">
      <c r="A14" s="262">
        <f>A13+1</f>
        <v>3</v>
      </c>
      <c r="B14" s="294" t="s">
        <v>102</v>
      </c>
      <c r="C14" s="295" t="s">
        <v>35</v>
      </c>
      <c r="D14" s="137">
        <v>1</v>
      </c>
      <c r="E14" s="334">
        <v>143</v>
      </c>
      <c r="F14" s="350">
        <f t="shared" si="4"/>
        <v>8.904</v>
      </c>
      <c r="G14" s="213">
        <f t="shared" si="0"/>
        <v>1273.272</v>
      </c>
      <c r="H14" s="137">
        <f t="shared" si="5"/>
        <v>3.5616</v>
      </c>
      <c r="I14" s="213">
        <f t="shared" si="1"/>
        <v>509.30879999999996</v>
      </c>
      <c r="J14" s="141">
        <f t="shared" si="2"/>
        <v>1782.5808</v>
      </c>
      <c r="K14" s="147">
        <f t="shared" si="3"/>
        <v>12.4656</v>
      </c>
      <c r="L14" s="28"/>
      <c r="M14" s="117">
        <v>23.720256000000003</v>
      </c>
      <c r="N14" s="118">
        <v>9.4881024</v>
      </c>
      <c r="O14" s="9"/>
      <c r="P14" s="117" t="s">
        <v>462</v>
      </c>
      <c r="Q14" s="118" t="s">
        <v>463</v>
      </c>
      <c r="R14" s="59"/>
      <c r="U14" s="109"/>
    </row>
    <row r="15" spans="1:21" ht="23.25" thickBot="1">
      <c r="A15" s="262">
        <f>A14+1</f>
        <v>4</v>
      </c>
      <c r="B15" s="294" t="s">
        <v>103</v>
      </c>
      <c r="C15" s="295" t="s">
        <v>35</v>
      </c>
      <c r="D15" s="137">
        <v>1</v>
      </c>
      <c r="E15" s="334">
        <v>138.60000000000002</v>
      </c>
      <c r="F15" s="350">
        <f t="shared" si="4"/>
        <v>11.58</v>
      </c>
      <c r="G15" s="213">
        <f t="shared" si="0"/>
        <v>1604.9880000000003</v>
      </c>
      <c r="H15" s="137">
        <f t="shared" si="5"/>
        <v>4.632000000000001</v>
      </c>
      <c r="I15" s="213">
        <f t="shared" si="1"/>
        <v>641.9952000000002</v>
      </c>
      <c r="J15" s="141">
        <f t="shared" si="2"/>
        <v>2246.9832000000006</v>
      </c>
      <c r="K15" s="147">
        <f t="shared" si="3"/>
        <v>16.212</v>
      </c>
      <c r="L15" s="28"/>
      <c r="M15" s="117">
        <v>30.849120000000003</v>
      </c>
      <c r="N15" s="118">
        <v>12.339648000000002</v>
      </c>
      <c r="O15" s="9"/>
      <c r="P15" s="117" t="s">
        <v>462</v>
      </c>
      <c r="Q15" s="118" t="s">
        <v>463</v>
      </c>
      <c r="R15" s="59"/>
      <c r="U15" s="109"/>
    </row>
    <row r="16" spans="1:21" ht="23.25" thickBot="1">
      <c r="A16" s="262">
        <f aca="true" t="shared" si="6" ref="A16">A15+1</f>
        <v>5</v>
      </c>
      <c r="B16" s="294" t="s">
        <v>104</v>
      </c>
      <c r="C16" s="295" t="s">
        <v>35</v>
      </c>
      <c r="D16" s="137">
        <v>1</v>
      </c>
      <c r="E16" s="334">
        <v>126.50000000000001</v>
      </c>
      <c r="F16" s="350">
        <f t="shared" si="4"/>
        <v>24.732</v>
      </c>
      <c r="G16" s="213">
        <f t="shared" si="0"/>
        <v>3128.5980000000004</v>
      </c>
      <c r="H16" s="137">
        <f t="shared" si="5"/>
        <v>9.892800000000001</v>
      </c>
      <c r="I16" s="213">
        <f t="shared" si="1"/>
        <v>1251.4392000000003</v>
      </c>
      <c r="J16" s="165">
        <f t="shared" si="2"/>
        <v>4380.037200000001</v>
      </c>
      <c r="K16" s="147">
        <f t="shared" si="3"/>
        <v>34.6248</v>
      </c>
      <c r="L16" s="28"/>
      <c r="M16" s="117">
        <v>65.886048</v>
      </c>
      <c r="N16" s="118">
        <v>26.354419200000006</v>
      </c>
      <c r="O16" s="9"/>
      <c r="P16" s="117" t="s">
        <v>462</v>
      </c>
      <c r="Q16" s="118" t="s">
        <v>463</v>
      </c>
      <c r="R16" s="59"/>
      <c r="U16" s="109"/>
    </row>
    <row r="17" spans="1:21" ht="23.25" thickBot="1">
      <c r="A17" s="262">
        <f>A16+1</f>
        <v>6</v>
      </c>
      <c r="B17" s="294" t="s">
        <v>105</v>
      </c>
      <c r="C17" s="295" t="s">
        <v>35</v>
      </c>
      <c r="D17" s="137">
        <v>1</v>
      </c>
      <c r="E17" s="334">
        <v>79.2</v>
      </c>
      <c r="F17" s="350">
        <f t="shared" si="4"/>
        <v>33.696</v>
      </c>
      <c r="G17" s="213">
        <f t="shared" si="0"/>
        <v>2668.7232</v>
      </c>
      <c r="H17" s="137">
        <f t="shared" si="5"/>
        <v>13.4784</v>
      </c>
      <c r="I17" s="213">
        <f t="shared" si="1"/>
        <v>1067.48928</v>
      </c>
      <c r="J17" s="141">
        <f t="shared" si="2"/>
        <v>3736.21248</v>
      </c>
      <c r="K17" s="147">
        <f t="shared" si="3"/>
        <v>47.1744</v>
      </c>
      <c r="L17" s="28"/>
      <c r="M17" s="117">
        <v>89.766144</v>
      </c>
      <c r="N17" s="118">
        <v>35.9064576</v>
      </c>
      <c r="O17" s="9"/>
      <c r="P17" s="117" t="s">
        <v>462</v>
      </c>
      <c r="Q17" s="118" t="s">
        <v>463</v>
      </c>
      <c r="R17" s="59"/>
      <c r="U17" s="109"/>
    </row>
    <row r="18" spans="1:21" ht="23.25" thickBot="1">
      <c r="A18" s="262">
        <f>A17+1</f>
        <v>7</v>
      </c>
      <c r="B18" s="294" t="s">
        <v>106</v>
      </c>
      <c r="C18" s="295" t="s">
        <v>35</v>
      </c>
      <c r="D18" s="137">
        <v>1</v>
      </c>
      <c r="E18" s="334">
        <v>149.60000000000002</v>
      </c>
      <c r="F18" s="350">
        <f t="shared" si="4"/>
        <v>39.216</v>
      </c>
      <c r="G18" s="213">
        <f t="shared" si="0"/>
        <v>5866.713600000001</v>
      </c>
      <c r="H18" s="137">
        <f t="shared" si="5"/>
        <v>15.6864</v>
      </c>
      <c r="I18" s="213">
        <f t="shared" si="1"/>
        <v>2346.6854400000007</v>
      </c>
      <c r="J18" s="141">
        <f t="shared" si="2"/>
        <v>8213.399040000002</v>
      </c>
      <c r="K18" s="147">
        <f t="shared" si="3"/>
        <v>54.90240000000001</v>
      </c>
      <c r="L18" s="28"/>
      <c r="M18" s="117">
        <v>104.47142400000001</v>
      </c>
      <c r="N18" s="118">
        <v>41.7885696</v>
      </c>
      <c r="O18" s="9"/>
      <c r="P18" s="117" t="s">
        <v>462</v>
      </c>
      <c r="Q18" s="118" t="s">
        <v>463</v>
      </c>
      <c r="R18" s="59"/>
      <c r="U18" s="109"/>
    </row>
    <row r="19" spans="1:21" ht="23.25" thickBot="1">
      <c r="A19" s="262">
        <f>A18+1</f>
        <v>8</v>
      </c>
      <c r="B19" s="294" t="s">
        <v>107</v>
      </c>
      <c r="C19" s="295" t="s">
        <v>114</v>
      </c>
      <c r="D19" s="137">
        <v>1</v>
      </c>
      <c r="E19" s="334">
        <v>2</v>
      </c>
      <c r="F19" s="350">
        <f t="shared" si="4"/>
        <v>622.9799999999999</v>
      </c>
      <c r="G19" s="213">
        <f t="shared" si="0"/>
        <v>1245.9599999999998</v>
      </c>
      <c r="H19" s="137">
        <f t="shared" si="5"/>
        <v>249.19199999999998</v>
      </c>
      <c r="I19" s="213">
        <f t="shared" si="1"/>
        <v>498.38399999999996</v>
      </c>
      <c r="J19" s="141">
        <f t="shared" si="2"/>
        <v>1744.3439999999998</v>
      </c>
      <c r="K19" s="147">
        <f t="shared" si="3"/>
        <v>872.1719999999999</v>
      </c>
      <c r="L19" s="28"/>
      <c r="M19" s="117">
        <v>1659.61872</v>
      </c>
      <c r="N19" s="118">
        <v>663.847488</v>
      </c>
      <c r="O19" s="9"/>
      <c r="P19" s="117" t="s">
        <v>462</v>
      </c>
      <c r="Q19" s="118" t="s">
        <v>463</v>
      </c>
      <c r="R19" s="59"/>
      <c r="U19" s="109"/>
    </row>
    <row r="20" spans="1:21" ht="23.25" thickBot="1">
      <c r="A20" s="262">
        <f aca="true" t="shared" si="7" ref="A20">A19+1</f>
        <v>9</v>
      </c>
      <c r="B20" s="294" t="s">
        <v>108</v>
      </c>
      <c r="C20" s="295" t="s">
        <v>114</v>
      </c>
      <c r="D20" s="137">
        <v>1</v>
      </c>
      <c r="E20" s="334">
        <v>3</v>
      </c>
      <c r="F20" s="350">
        <f t="shared" si="4"/>
        <v>1309.836</v>
      </c>
      <c r="G20" s="213">
        <f t="shared" si="0"/>
        <v>3929.508</v>
      </c>
      <c r="H20" s="137">
        <f t="shared" si="5"/>
        <v>523.9344</v>
      </c>
      <c r="I20" s="213">
        <f t="shared" si="1"/>
        <v>1571.8031999999998</v>
      </c>
      <c r="J20" s="141">
        <f t="shared" si="2"/>
        <v>5501.3112</v>
      </c>
      <c r="K20" s="147">
        <f t="shared" si="3"/>
        <v>1833.7704</v>
      </c>
      <c r="L20" s="28"/>
      <c r="M20" s="117">
        <v>3489.4031040000004</v>
      </c>
      <c r="N20" s="118">
        <v>1395.7612416</v>
      </c>
      <c r="O20" s="9"/>
      <c r="P20" s="117" t="s">
        <v>462</v>
      </c>
      <c r="Q20" s="118" t="s">
        <v>463</v>
      </c>
      <c r="R20" s="59"/>
      <c r="U20" s="109"/>
    </row>
    <row r="21" spans="1:21" ht="23.25" thickBot="1">
      <c r="A21" s="262">
        <f>A20+1</f>
        <v>10</v>
      </c>
      <c r="B21" s="294" t="s">
        <v>109</v>
      </c>
      <c r="C21" s="295" t="s">
        <v>114</v>
      </c>
      <c r="D21" s="137">
        <v>1</v>
      </c>
      <c r="E21" s="334">
        <v>1</v>
      </c>
      <c r="F21" s="350">
        <f t="shared" si="4"/>
        <v>67.428</v>
      </c>
      <c r="G21" s="213">
        <f t="shared" si="0"/>
        <v>67.428</v>
      </c>
      <c r="H21" s="137">
        <f t="shared" si="5"/>
        <v>26.971200000000003</v>
      </c>
      <c r="I21" s="213">
        <f t="shared" si="1"/>
        <v>26.971200000000003</v>
      </c>
      <c r="J21" s="141">
        <f t="shared" si="2"/>
        <v>94.39920000000001</v>
      </c>
      <c r="K21" s="147">
        <f t="shared" si="3"/>
        <v>94.39920000000001</v>
      </c>
      <c r="L21" s="28"/>
      <c r="M21" s="117">
        <v>179.628192</v>
      </c>
      <c r="N21" s="118">
        <v>71.85127680000001</v>
      </c>
      <c r="O21" s="9"/>
      <c r="P21" s="117" t="s">
        <v>462</v>
      </c>
      <c r="Q21" s="118" t="s">
        <v>463</v>
      </c>
      <c r="R21" s="59"/>
      <c r="U21" s="109"/>
    </row>
    <row r="22" spans="1:21" ht="23.25" thickBot="1">
      <c r="A22" s="262">
        <f>A21+1</f>
        <v>11</v>
      </c>
      <c r="B22" s="294" t="s">
        <v>110</v>
      </c>
      <c r="C22" s="295" t="s">
        <v>115</v>
      </c>
      <c r="D22" s="137">
        <v>1</v>
      </c>
      <c r="E22" s="334">
        <v>1</v>
      </c>
      <c r="F22" s="350">
        <f t="shared" si="4"/>
        <v>65.868</v>
      </c>
      <c r="G22" s="213">
        <f t="shared" si="0"/>
        <v>65.868</v>
      </c>
      <c r="H22" s="137">
        <f t="shared" si="5"/>
        <v>26.347200000000004</v>
      </c>
      <c r="I22" s="213">
        <f t="shared" si="1"/>
        <v>26.347200000000004</v>
      </c>
      <c r="J22" s="141">
        <f t="shared" si="2"/>
        <v>92.2152</v>
      </c>
      <c r="K22" s="147">
        <f t="shared" si="3"/>
        <v>92.2152</v>
      </c>
      <c r="L22" s="28"/>
      <c r="M22" s="117">
        <v>175.472352</v>
      </c>
      <c r="N22" s="118">
        <v>70.18894080000001</v>
      </c>
      <c r="O22" s="9"/>
      <c r="P22" s="117" t="s">
        <v>462</v>
      </c>
      <c r="Q22" s="118" t="s">
        <v>463</v>
      </c>
      <c r="R22" s="59"/>
      <c r="U22" s="109"/>
    </row>
    <row r="23" spans="1:21" ht="23.25" thickBot="1">
      <c r="A23" s="262">
        <f aca="true" t="shared" si="8" ref="A23">A22+1</f>
        <v>12</v>
      </c>
      <c r="B23" s="294" t="s">
        <v>111</v>
      </c>
      <c r="C23" s="295" t="s">
        <v>115</v>
      </c>
      <c r="D23" s="161">
        <v>1</v>
      </c>
      <c r="E23" s="334">
        <v>236</v>
      </c>
      <c r="F23" s="350">
        <f t="shared" si="4"/>
        <v>22.08</v>
      </c>
      <c r="G23" s="163">
        <f t="shared" si="0"/>
        <v>5210.879999999999</v>
      </c>
      <c r="H23" s="137">
        <f t="shared" si="5"/>
        <v>8.831999999999999</v>
      </c>
      <c r="I23" s="163">
        <f t="shared" si="1"/>
        <v>2084.352</v>
      </c>
      <c r="J23" s="165">
        <f t="shared" si="2"/>
        <v>7295.231999999999</v>
      </c>
      <c r="K23" s="196">
        <f t="shared" si="3"/>
        <v>30.911999999999995</v>
      </c>
      <c r="L23" s="110"/>
      <c r="M23" s="117">
        <v>58.82112</v>
      </c>
      <c r="N23" s="118">
        <v>23.528447999999997</v>
      </c>
      <c r="O23" s="9"/>
      <c r="P23" s="117" t="s">
        <v>462</v>
      </c>
      <c r="Q23" s="118" t="s">
        <v>463</v>
      </c>
      <c r="R23" s="59"/>
      <c r="U23" s="109"/>
    </row>
    <row r="24" spans="1:21" ht="23.25" thickBot="1">
      <c r="A24" s="262">
        <f>A23+1</f>
        <v>13</v>
      </c>
      <c r="B24" s="294" t="s">
        <v>112</v>
      </c>
      <c r="C24" s="295" t="s">
        <v>114</v>
      </c>
      <c r="D24" s="161">
        <v>1</v>
      </c>
      <c r="E24" s="334">
        <v>1</v>
      </c>
      <c r="F24" s="350">
        <f t="shared" si="4"/>
        <v>67.428</v>
      </c>
      <c r="G24" s="163">
        <f t="shared" si="0"/>
        <v>67.428</v>
      </c>
      <c r="H24" s="137">
        <f t="shared" si="5"/>
        <v>26.971200000000003</v>
      </c>
      <c r="I24" s="163">
        <f t="shared" si="1"/>
        <v>26.971200000000003</v>
      </c>
      <c r="J24" s="165">
        <f t="shared" si="2"/>
        <v>94.39920000000001</v>
      </c>
      <c r="K24" s="196">
        <f t="shared" si="3"/>
        <v>94.39920000000001</v>
      </c>
      <c r="L24" s="110"/>
      <c r="M24" s="117">
        <v>179.628192</v>
      </c>
      <c r="N24" s="118">
        <v>71.85127680000001</v>
      </c>
      <c r="O24" s="9"/>
      <c r="P24" s="117" t="s">
        <v>462</v>
      </c>
      <c r="Q24" s="118" t="s">
        <v>463</v>
      </c>
      <c r="R24" s="59"/>
      <c r="U24" s="109"/>
    </row>
    <row r="25" spans="1:21" ht="23.25" thickBot="1">
      <c r="A25" s="273">
        <f>A24+1</f>
        <v>14</v>
      </c>
      <c r="B25" s="299" t="s">
        <v>113</v>
      </c>
      <c r="C25" s="300" t="s">
        <v>115</v>
      </c>
      <c r="D25" s="186">
        <v>1</v>
      </c>
      <c r="E25" s="338">
        <v>6</v>
      </c>
      <c r="F25" s="350">
        <f t="shared" si="4"/>
        <v>77.07600000000001</v>
      </c>
      <c r="G25" s="208">
        <f t="shared" si="0"/>
        <v>462.456</v>
      </c>
      <c r="H25" s="137">
        <f t="shared" si="5"/>
        <v>30.830400000000004</v>
      </c>
      <c r="I25" s="208">
        <f t="shared" si="1"/>
        <v>184.98240000000004</v>
      </c>
      <c r="J25" s="210">
        <f t="shared" si="2"/>
        <v>647.4384</v>
      </c>
      <c r="K25" s="211">
        <f t="shared" si="3"/>
        <v>107.9064</v>
      </c>
      <c r="L25" s="110"/>
      <c r="M25" s="117">
        <v>205.33046400000003</v>
      </c>
      <c r="N25" s="118">
        <v>82.13218560000001</v>
      </c>
      <c r="O25" s="9"/>
      <c r="P25" s="117" t="s">
        <v>462</v>
      </c>
      <c r="Q25" s="118" t="s">
        <v>463</v>
      </c>
      <c r="R25" s="59"/>
      <c r="U25" s="109"/>
    </row>
    <row r="26" spans="6:17" ht="16.5" thickBot="1">
      <c r="F26" s="34"/>
      <c r="G26" s="96">
        <f>SUM(G12:G25)</f>
        <v>29892.5412</v>
      </c>
      <c r="H26" s="83"/>
      <c r="I26" s="96">
        <f>SUM(I12:I25)</f>
        <v>11957.016480000002</v>
      </c>
      <c r="J26" s="97"/>
      <c r="K26" s="301"/>
      <c r="M26" s="36"/>
      <c r="N26" s="36"/>
      <c r="P26" s="36"/>
      <c r="Q26" s="36"/>
    </row>
    <row r="27" spans="6:17" ht="16.5" thickBot="1">
      <c r="F27" s="37"/>
      <c r="G27" s="85" t="s">
        <v>20</v>
      </c>
      <c r="H27" s="218">
        <v>0.02</v>
      </c>
      <c r="I27" s="250"/>
      <c r="J27" s="39">
        <f>H27*G26</f>
        <v>597.850824</v>
      </c>
      <c r="K27" s="301"/>
      <c r="M27" s="36"/>
      <c r="N27" s="36"/>
      <c r="P27" s="36"/>
      <c r="Q27" s="36"/>
    </row>
    <row r="28" spans="6:17" ht="16.5" thickBot="1">
      <c r="F28" s="34"/>
      <c r="G28" s="40"/>
      <c r="H28" s="219"/>
      <c r="I28" s="251"/>
      <c r="J28" s="41"/>
      <c r="K28" s="301"/>
      <c r="M28" s="36"/>
      <c r="N28" s="36"/>
      <c r="P28" s="36"/>
      <c r="Q28" s="36"/>
    </row>
    <row r="29" spans="6:17" ht="16.5" thickBot="1">
      <c r="F29" s="37"/>
      <c r="G29" s="38" t="s">
        <v>21</v>
      </c>
      <c r="H29" s="218"/>
      <c r="I29" s="250"/>
      <c r="J29" s="39">
        <f>SUM(J11:J27)</f>
        <v>42447.408504</v>
      </c>
      <c r="K29" s="301"/>
      <c r="M29" s="36"/>
      <c r="N29" s="36"/>
      <c r="P29" s="36"/>
      <c r="Q29" s="36"/>
    </row>
    <row r="30" spans="6:17" ht="16.5" thickBot="1">
      <c r="F30" s="42"/>
      <c r="G30" s="43"/>
      <c r="H30" s="220"/>
      <c r="I30" s="252"/>
      <c r="J30" s="44"/>
      <c r="K30" s="301"/>
      <c r="M30" s="36"/>
      <c r="N30" s="36"/>
      <c r="P30" s="36"/>
      <c r="Q30" s="36"/>
    </row>
    <row r="31" spans="6:17" ht="15.75">
      <c r="F31" s="45"/>
      <c r="G31" s="86" t="s">
        <v>22</v>
      </c>
      <c r="H31" s="221">
        <v>0.05</v>
      </c>
      <c r="I31" s="253"/>
      <c r="J31" s="47">
        <f>J29*H31</f>
        <v>2122.3704252</v>
      </c>
      <c r="K31" s="301"/>
      <c r="M31" s="36"/>
      <c r="N31" s="36"/>
      <c r="P31" s="36"/>
      <c r="Q31" s="36"/>
    </row>
    <row r="32" spans="6:17" ht="16.5" thickBot="1">
      <c r="F32" s="48"/>
      <c r="G32" s="87" t="s">
        <v>23</v>
      </c>
      <c r="H32" s="222"/>
      <c r="I32" s="254"/>
      <c r="J32" s="50">
        <f>J29+J31</f>
        <v>44569.7789292</v>
      </c>
      <c r="K32" s="301"/>
      <c r="M32" s="36"/>
      <c r="N32" s="36"/>
      <c r="P32" s="36"/>
      <c r="Q32" s="36"/>
    </row>
    <row r="33" spans="6:17" ht="16.5" thickBot="1">
      <c r="F33" s="51"/>
      <c r="G33" s="88"/>
      <c r="H33" s="223"/>
      <c r="I33" s="255"/>
      <c r="J33" s="53"/>
      <c r="K33" s="301"/>
      <c r="M33" s="36"/>
      <c r="N33" s="36"/>
      <c r="P33" s="36"/>
      <c r="Q33" s="36"/>
    </row>
    <row r="34" spans="6:17" ht="15.75">
      <c r="F34" s="54"/>
      <c r="G34" s="86" t="s">
        <v>24</v>
      </c>
      <c r="H34" s="221">
        <v>0.15</v>
      </c>
      <c r="I34" s="253"/>
      <c r="J34" s="47">
        <f>J32*H34</f>
        <v>6685.46683938</v>
      </c>
      <c r="K34" s="301"/>
      <c r="M34" s="36"/>
      <c r="N34" s="36"/>
      <c r="P34" s="36"/>
      <c r="Q34" s="36"/>
    </row>
    <row r="35" spans="6:17" ht="16.5" thickBot="1">
      <c r="F35" s="48"/>
      <c r="G35" s="87" t="s">
        <v>23</v>
      </c>
      <c r="H35" s="222"/>
      <c r="I35" s="254"/>
      <c r="J35" s="50">
        <f>J32+J34</f>
        <v>51255.245768580004</v>
      </c>
      <c r="K35" s="301"/>
      <c r="M35" s="36"/>
      <c r="N35" s="36"/>
      <c r="P35" s="36"/>
      <c r="Q35" s="36"/>
    </row>
    <row r="36" spans="6:17" ht="16.5" thickBot="1">
      <c r="F36" s="51"/>
      <c r="G36" s="88"/>
      <c r="H36" s="223"/>
      <c r="I36" s="255"/>
      <c r="J36" s="53"/>
      <c r="K36" s="301"/>
      <c r="M36" s="36"/>
      <c r="N36" s="36"/>
      <c r="P36" s="36"/>
      <c r="Q36" s="36"/>
    </row>
    <row r="37" spans="6:17" ht="15.75">
      <c r="F37" s="54"/>
      <c r="G37" s="89" t="s">
        <v>25</v>
      </c>
      <c r="H37" s="221">
        <v>0.18</v>
      </c>
      <c r="I37" s="253"/>
      <c r="J37" s="55">
        <f>J35*H37</f>
        <v>9225.9442383444</v>
      </c>
      <c r="K37" s="301"/>
      <c r="M37" s="36"/>
      <c r="N37" s="36"/>
      <c r="P37" s="36"/>
      <c r="Q37" s="36"/>
    </row>
    <row r="38" spans="6:17" ht="16.5" thickBot="1">
      <c r="F38" s="48"/>
      <c r="G38" s="90" t="s">
        <v>26</v>
      </c>
      <c r="H38" s="224" t="s">
        <v>9</v>
      </c>
      <c r="I38" s="256"/>
      <c r="J38" s="58">
        <f>J35+J37</f>
        <v>60481.1900069244</v>
      </c>
      <c r="K38" s="301"/>
      <c r="M38" s="36"/>
      <c r="N38" s="36"/>
      <c r="P38" s="36"/>
      <c r="Q38" s="36"/>
    </row>
    <row r="39" spans="13:17" ht="15.75">
      <c r="M39" s="36"/>
      <c r="N39" s="36"/>
      <c r="P39" s="36"/>
      <c r="Q39" s="36"/>
    </row>
    <row r="40" spans="13:17" ht="15.75">
      <c r="M40" s="36"/>
      <c r="N40" s="36"/>
      <c r="P40" s="36"/>
      <c r="Q40" s="36"/>
    </row>
    <row r="41" spans="10:17" ht="15.75">
      <c r="J41" s="59"/>
      <c r="M41" s="36"/>
      <c r="N41" s="36"/>
      <c r="P41" s="36"/>
      <c r="Q41" s="36"/>
    </row>
    <row r="42" spans="13:17" ht="15.75">
      <c r="M42" s="36"/>
      <c r="N42" s="36"/>
      <c r="P42" s="36"/>
      <c r="Q42" s="36"/>
    </row>
  </sheetData>
  <sheetProtection algorithmName="SHA-512" hashValue="Z+rK/JtbF0VsUSsX42zXZ1o32CL4Zja1Ntvce29CM4nfd6CldnksdJj5u5dcdLvRpznF6YFoHB+cOEcBeSvCPA==" saltValue="FIAYzhRunawoTBB2OZEmWg==" spinCount="100000" sheet="1" objects="1" scenarios="1"/>
  <mergeCells count="19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U92"/>
  <sheetViews>
    <sheetView showGridLines="0" zoomScale="70" zoomScaleNormal="70" zoomScalePageLayoutView="115" workbookViewId="0" topLeftCell="A1">
      <pane ySplit="9" topLeftCell="A10" activePane="bottomLeft" state="frozen"/>
      <selection pane="topLeft" activeCell="A292" sqref="A292:XFD292"/>
      <selection pane="bottomLeft" activeCell="N52" sqref="N52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7.5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9.50390625" style="15" bestFit="1" customWidth="1"/>
    <col min="22" max="16384" width="8.875" style="15" customWidth="1"/>
  </cols>
  <sheetData>
    <row r="1" spans="1:17" ht="18.75" thickBot="1">
      <c r="A1" s="8"/>
      <c r="B1" s="365"/>
      <c r="C1" s="365"/>
      <c r="D1" s="365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366" t="s">
        <v>460</v>
      </c>
      <c r="B2" s="367"/>
      <c r="C2" s="16"/>
      <c r="D2" s="10"/>
      <c r="E2" s="9"/>
      <c r="F2" s="10"/>
      <c r="G2" s="17"/>
      <c r="H2" s="368" t="s">
        <v>445</v>
      </c>
      <c r="I2" s="369"/>
      <c r="J2" s="370"/>
      <c r="K2" s="18"/>
      <c r="L2" s="18"/>
      <c r="M2" s="14"/>
      <c r="N2" s="19"/>
      <c r="P2" s="14"/>
      <c r="Q2" s="19"/>
    </row>
    <row r="3" spans="1:17" ht="16.5" customHeight="1" thickBot="1">
      <c r="A3" s="371"/>
      <c r="B3" s="371"/>
      <c r="C3" s="371"/>
      <c r="D3" s="371"/>
      <c r="E3" s="371"/>
      <c r="F3" s="371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371"/>
      <c r="B4" s="371"/>
      <c r="C4" s="371"/>
      <c r="D4" s="371"/>
      <c r="E4" s="371"/>
      <c r="F4" s="371"/>
      <c r="G4" s="21"/>
      <c r="H4" s="77">
        <f>J181</f>
        <v>0</v>
      </c>
      <c r="I4" s="78">
        <f>H4*J4</f>
        <v>0</v>
      </c>
      <c r="J4" s="79">
        <f>TOTAL!C7</f>
        <v>2.664</v>
      </c>
      <c r="K4" s="18"/>
      <c r="L4" s="18"/>
      <c r="M4" s="14"/>
      <c r="N4" s="19"/>
      <c r="P4" s="14"/>
      <c r="Q4" s="19"/>
    </row>
    <row r="5" spans="1:17" ht="15.75">
      <c r="A5" s="364"/>
      <c r="B5" s="364"/>
      <c r="C5" s="364"/>
      <c r="D5" s="364"/>
      <c r="E5" s="364"/>
      <c r="F5" s="364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372"/>
      <c r="B6" s="372"/>
      <c r="C6" s="372"/>
      <c r="D6" s="372"/>
      <c r="E6" s="372"/>
      <c r="F6" s="372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15" customHeight="1">
      <c r="A7" s="358" t="s">
        <v>429</v>
      </c>
      <c r="B7" s="360" t="s">
        <v>430</v>
      </c>
      <c r="C7" s="375" t="s">
        <v>434</v>
      </c>
      <c r="D7" s="377" t="s">
        <v>435</v>
      </c>
      <c r="E7" s="377"/>
      <c r="F7" s="377" t="s">
        <v>438</v>
      </c>
      <c r="G7" s="377"/>
      <c r="H7" s="377" t="s">
        <v>440</v>
      </c>
      <c r="I7" s="377"/>
      <c r="J7" s="380" t="s">
        <v>433</v>
      </c>
      <c r="K7" s="382" t="s">
        <v>441</v>
      </c>
      <c r="L7" s="80"/>
      <c r="M7" s="384" t="s">
        <v>443</v>
      </c>
      <c r="N7" s="378" t="s">
        <v>444</v>
      </c>
      <c r="O7" s="30"/>
      <c r="P7" s="384" t="s">
        <v>447</v>
      </c>
      <c r="Q7" s="378" t="s">
        <v>448</v>
      </c>
    </row>
    <row r="8" spans="1:17" ht="15.75">
      <c r="A8" s="359"/>
      <c r="B8" s="361"/>
      <c r="C8" s="386"/>
      <c r="D8" s="130" t="s">
        <v>436</v>
      </c>
      <c r="E8" s="131" t="s">
        <v>437</v>
      </c>
      <c r="F8" s="130" t="s">
        <v>439</v>
      </c>
      <c r="G8" s="131" t="s">
        <v>437</v>
      </c>
      <c r="H8" s="130" t="s">
        <v>439</v>
      </c>
      <c r="I8" s="131" t="s">
        <v>437</v>
      </c>
      <c r="J8" s="389"/>
      <c r="K8" s="390"/>
      <c r="L8" s="80"/>
      <c r="M8" s="385"/>
      <c r="N8" s="379"/>
      <c r="O8" s="30"/>
      <c r="P8" s="385"/>
      <c r="Q8" s="379"/>
    </row>
    <row r="9" spans="1:17" ht="15.75">
      <c r="A9" s="142" t="s">
        <v>0</v>
      </c>
      <c r="B9" s="133" t="s">
        <v>344</v>
      </c>
      <c r="C9" s="132" t="s">
        <v>1</v>
      </c>
      <c r="D9" s="132" t="s">
        <v>2</v>
      </c>
      <c r="E9" s="132" t="s">
        <v>10</v>
      </c>
      <c r="F9" s="132" t="s">
        <v>3</v>
      </c>
      <c r="G9" s="132" t="s">
        <v>4</v>
      </c>
      <c r="H9" s="132" t="s">
        <v>5</v>
      </c>
      <c r="I9" s="132" t="s">
        <v>6</v>
      </c>
      <c r="J9" s="132" t="s">
        <v>7</v>
      </c>
      <c r="K9" s="143">
        <v>11</v>
      </c>
      <c r="L9" s="80"/>
      <c r="M9" s="142" t="s">
        <v>442</v>
      </c>
      <c r="N9" s="143" t="s">
        <v>12</v>
      </c>
      <c r="O9" s="30"/>
      <c r="P9" s="142" t="s">
        <v>11</v>
      </c>
      <c r="Q9" s="143" t="s">
        <v>13</v>
      </c>
    </row>
    <row r="10" spans="1:17" ht="15.75">
      <c r="A10" s="144"/>
      <c r="B10" s="135"/>
      <c r="C10" s="134"/>
      <c r="D10" s="135"/>
      <c r="E10" s="135"/>
      <c r="F10" s="135"/>
      <c r="G10" s="135"/>
      <c r="H10" s="135"/>
      <c r="I10" s="135"/>
      <c r="J10" s="135"/>
      <c r="K10" s="145"/>
      <c r="L10" s="31"/>
      <c r="M10" s="156"/>
      <c r="N10" s="157"/>
      <c r="P10" s="156"/>
      <c r="Q10" s="157"/>
    </row>
    <row r="11" spans="1:17" s="33" customFormat="1" ht="15.75">
      <c r="A11" s="194"/>
      <c r="B11" s="190"/>
      <c r="C11" s="191"/>
      <c r="D11" s="191"/>
      <c r="E11" s="189"/>
      <c r="F11" s="189"/>
      <c r="G11" s="189"/>
      <c r="H11" s="189"/>
      <c r="I11" s="189"/>
      <c r="J11" s="189"/>
      <c r="K11" s="195"/>
      <c r="L11" s="32"/>
      <c r="M11" s="199"/>
      <c r="N11" s="200"/>
      <c r="O11" s="9"/>
      <c r="P11" s="199"/>
      <c r="Q11" s="200"/>
    </row>
    <row r="12" spans="1:21" ht="15.75">
      <c r="A12" s="146"/>
      <c r="B12" s="192"/>
      <c r="C12" s="136"/>
      <c r="D12" s="137"/>
      <c r="E12" s="193"/>
      <c r="F12" s="138">
        <f>M12/$J$4</f>
        <v>0</v>
      </c>
      <c r="G12" s="139">
        <f>F12*E12</f>
        <v>0</v>
      </c>
      <c r="H12" s="140">
        <f>N12/$J$4</f>
        <v>0</v>
      </c>
      <c r="I12" s="139">
        <f>H12*E12</f>
        <v>0</v>
      </c>
      <c r="J12" s="141">
        <f>G12+I12</f>
        <v>0</v>
      </c>
      <c r="K12" s="147" t="e">
        <f>J12/E12</f>
        <v>#DIV/0!</v>
      </c>
      <c r="L12" s="28"/>
      <c r="M12" s="117">
        <v>0</v>
      </c>
      <c r="N12" s="118">
        <v>0</v>
      </c>
      <c r="O12" s="9"/>
      <c r="P12" s="117"/>
      <c r="Q12" s="118"/>
      <c r="U12" s="109"/>
    </row>
    <row r="13" spans="1:21" ht="15.75">
      <c r="A13" s="146"/>
      <c r="B13" s="192"/>
      <c r="C13" s="136"/>
      <c r="D13" s="137"/>
      <c r="E13" s="193"/>
      <c r="F13" s="138">
        <f aca="true" t="shared" si="0" ref="F13:F75">M13/$J$4</f>
        <v>0</v>
      </c>
      <c r="G13" s="139">
        <f aca="true" t="shared" si="1" ref="G13:G75">F13*E13</f>
        <v>0</v>
      </c>
      <c r="H13" s="140">
        <f aca="true" t="shared" si="2" ref="H13:H75">N13/$J$4</f>
        <v>0</v>
      </c>
      <c r="I13" s="139">
        <f aca="true" t="shared" si="3" ref="I13:I75">H13*E13</f>
        <v>0</v>
      </c>
      <c r="J13" s="141">
        <f aca="true" t="shared" si="4" ref="J13:J75">G13+I13</f>
        <v>0</v>
      </c>
      <c r="K13" s="147" t="e">
        <f aca="true" t="shared" si="5" ref="K13:K75">J13/E13</f>
        <v>#DIV/0!</v>
      </c>
      <c r="L13" s="28"/>
      <c r="M13" s="117">
        <v>0</v>
      </c>
      <c r="N13" s="118">
        <v>0</v>
      </c>
      <c r="O13" s="9"/>
      <c r="P13" s="117"/>
      <c r="Q13" s="118"/>
      <c r="U13" s="109"/>
    </row>
    <row r="14" spans="1:21" ht="15.75">
      <c r="A14" s="146"/>
      <c r="B14" s="192"/>
      <c r="C14" s="136"/>
      <c r="D14" s="137"/>
      <c r="E14" s="193"/>
      <c r="F14" s="138">
        <f t="shared" si="0"/>
        <v>0</v>
      </c>
      <c r="G14" s="139">
        <f t="shared" si="1"/>
        <v>0</v>
      </c>
      <c r="H14" s="140">
        <f t="shared" si="2"/>
        <v>0</v>
      </c>
      <c r="I14" s="139">
        <f t="shared" si="3"/>
        <v>0</v>
      </c>
      <c r="J14" s="141">
        <f t="shared" si="4"/>
        <v>0</v>
      </c>
      <c r="K14" s="147" t="e">
        <f t="shared" si="5"/>
        <v>#DIV/0!</v>
      </c>
      <c r="L14" s="28"/>
      <c r="M14" s="117">
        <v>0</v>
      </c>
      <c r="N14" s="118">
        <v>0</v>
      </c>
      <c r="O14" s="9"/>
      <c r="P14" s="117"/>
      <c r="Q14" s="118"/>
      <c r="U14" s="109"/>
    </row>
    <row r="15" spans="1:21" ht="15.75">
      <c r="A15" s="146"/>
      <c r="B15" s="192"/>
      <c r="C15" s="136"/>
      <c r="D15" s="137"/>
      <c r="E15" s="193"/>
      <c r="F15" s="138">
        <f aca="true" t="shared" si="6" ref="F15:F64">M15/$J$4</f>
        <v>0</v>
      </c>
      <c r="G15" s="139">
        <f aca="true" t="shared" si="7" ref="G15:G64">F15*E15</f>
        <v>0</v>
      </c>
      <c r="H15" s="140">
        <f aca="true" t="shared" si="8" ref="H15:H64">N15/$J$4</f>
        <v>0</v>
      </c>
      <c r="I15" s="139">
        <f aca="true" t="shared" si="9" ref="I15:I64">H15*E15</f>
        <v>0</v>
      </c>
      <c r="J15" s="141">
        <f aca="true" t="shared" si="10" ref="J15:J64">G15+I15</f>
        <v>0</v>
      </c>
      <c r="K15" s="147" t="e">
        <f aca="true" t="shared" si="11" ref="K15:K64">J15/E15</f>
        <v>#DIV/0!</v>
      </c>
      <c r="L15" s="28"/>
      <c r="M15" s="117">
        <v>0</v>
      </c>
      <c r="N15" s="118">
        <v>0</v>
      </c>
      <c r="O15" s="9"/>
      <c r="P15" s="117"/>
      <c r="Q15" s="118"/>
      <c r="U15" s="109"/>
    </row>
    <row r="16" spans="1:21" ht="15.75">
      <c r="A16" s="146"/>
      <c r="B16" s="192"/>
      <c r="C16" s="136"/>
      <c r="D16" s="137"/>
      <c r="E16" s="193"/>
      <c r="F16" s="138">
        <f t="shared" si="6"/>
        <v>0</v>
      </c>
      <c r="G16" s="139">
        <f t="shared" si="7"/>
        <v>0</v>
      </c>
      <c r="H16" s="140">
        <f t="shared" si="8"/>
        <v>0</v>
      </c>
      <c r="I16" s="139">
        <f t="shared" si="9"/>
        <v>0</v>
      </c>
      <c r="J16" s="141">
        <f t="shared" si="10"/>
        <v>0</v>
      </c>
      <c r="K16" s="147" t="e">
        <f t="shared" si="11"/>
        <v>#DIV/0!</v>
      </c>
      <c r="L16" s="28"/>
      <c r="M16" s="117">
        <v>0</v>
      </c>
      <c r="N16" s="118">
        <v>0</v>
      </c>
      <c r="O16" s="9"/>
      <c r="P16" s="117"/>
      <c r="Q16" s="118"/>
      <c r="U16" s="109"/>
    </row>
    <row r="17" spans="1:21" ht="15.75">
      <c r="A17" s="146"/>
      <c r="B17" s="192"/>
      <c r="C17" s="136"/>
      <c r="D17" s="137"/>
      <c r="E17" s="193"/>
      <c r="F17" s="138">
        <f t="shared" si="6"/>
        <v>0</v>
      </c>
      <c r="G17" s="139">
        <f t="shared" si="7"/>
        <v>0</v>
      </c>
      <c r="H17" s="140">
        <f t="shared" si="8"/>
        <v>0</v>
      </c>
      <c r="I17" s="139">
        <f t="shared" si="9"/>
        <v>0</v>
      </c>
      <c r="J17" s="141">
        <f t="shared" si="10"/>
        <v>0</v>
      </c>
      <c r="K17" s="147" t="e">
        <f t="shared" si="11"/>
        <v>#DIV/0!</v>
      </c>
      <c r="L17" s="28"/>
      <c r="M17" s="117">
        <v>0</v>
      </c>
      <c r="N17" s="118">
        <v>0</v>
      </c>
      <c r="O17" s="9"/>
      <c r="P17" s="117"/>
      <c r="Q17" s="118"/>
      <c r="U17" s="109"/>
    </row>
    <row r="18" spans="1:21" ht="15.75">
      <c r="A18" s="146"/>
      <c r="B18" s="192"/>
      <c r="C18" s="136"/>
      <c r="D18" s="137"/>
      <c r="E18" s="193"/>
      <c r="F18" s="138">
        <f t="shared" si="6"/>
        <v>0</v>
      </c>
      <c r="G18" s="139">
        <f t="shared" si="7"/>
        <v>0</v>
      </c>
      <c r="H18" s="140">
        <f t="shared" si="8"/>
        <v>0</v>
      </c>
      <c r="I18" s="139">
        <f t="shared" si="9"/>
        <v>0</v>
      </c>
      <c r="J18" s="141">
        <f t="shared" si="10"/>
        <v>0</v>
      </c>
      <c r="K18" s="147" t="e">
        <f t="shared" si="11"/>
        <v>#DIV/0!</v>
      </c>
      <c r="L18" s="28"/>
      <c r="M18" s="117">
        <v>0</v>
      </c>
      <c r="N18" s="118">
        <v>0</v>
      </c>
      <c r="O18" s="9"/>
      <c r="P18" s="117"/>
      <c r="Q18" s="118"/>
      <c r="U18" s="109"/>
    </row>
    <row r="19" spans="1:21" ht="15.75">
      <c r="A19" s="146"/>
      <c r="B19" s="192"/>
      <c r="C19" s="136"/>
      <c r="D19" s="137"/>
      <c r="E19" s="193"/>
      <c r="F19" s="138">
        <f t="shared" si="6"/>
        <v>0</v>
      </c>
      <c r="G19" s="139">
        <f t="shared" si="7"/>
        <v>0</v>
      </c>
      <c r="H19" s="140">
        <f t="shared" si="8"/>
        <v>0</v>
      </c>
      <c r="I19" s="139">
        <f t="shared" si="9"/>
        <v>0</v>
      </c>
      <c r="J19" s="141">
        <f t="shared" si="10"/>
        <v>0</v>
      </c>
      <c r="K19" s="147" t="e">
        <f t="shared" si="11"/>
        <v>#DIV/0!</v>
      </c>
      <c r="L19" s="28"/>
      <c r="M19" s="117">
        <v>0</v>
      </c>
      <c r="N19" s="118">
        <v>0</v>
      </c>
      <c r="O19" s="9"/>
      <c r="P19" s="117"/>
      <c r="Q19" s="118"/>
      <c r="U19" s="109"/>
    </row>
    <row r="20" spans="1:21" ht="15.75">
      <c r="A20" s="146"/>
      <c r="B20" s="192"/>
      <c r="C20" s="136"/>
      <c r="D20" s="137"/>
      <c r="E20" s="193"/>
      <c r="F20" s="138">
        <f t="shared" si="6"/>
        <v>0</v>
      </c>
      <c r="G20" s="139">
        <f t="shared" si="7"/>
        <v>0</v>
      </c>
      <c r="H20" s="140">
        <f t="shared" si="8"/>
        <v>0</v>
      </c>
      <c r="I20" s="139">
        <f t="shared" si="9"/>
        <v>0</v>
      </c>
      <c r="J20" s="141">
        <f t="shared" si="10"/>
        <v>0</v>
      </c>
      <c r="K20" s="147" t="e">
        <f t="shared" si="11"/>
        <v>#DIV/0!</v>
      </c>
      <c r="L20" s="28"/>
      <c r="M20" s="117">
        <v>0</v>
      </c>
      <c r="N20" s="118">
        <v>0</v>
      </c>
      <c r="O20" s="9"/>
      <c r="P20" s="117"/>
      <c r="Q20" s="118"/>
      <c r="U20" s="109"/>
    </row>
    <row r="21" spans="1:21" ht="15.75">
      <c r="A21" s="146"/>
      <c r="B21" s="192"/>
      <c r="C21" s="136"/>
      <c r="D21" s="137"/>
      <c r="E21" s="193"/>
      <c r="F21" s="138">
        <f t="shared" si="6"/>
        <v>0</v>
      </c>
      <c r="G21" s="139">
        <f t="shared" si="7"/>
        <v>0</v>
      </c>
      <c r="H21" s="140">
        <f t="shared" si="8"/>
        <v>0</v>
      </c>
      <c r="I21" s="139">
        <f t="shared" si="9"/>
        <v>0</v>
      </c>
      <c r="J21" s="141">
        <f t="shared" si="10"/>
        <v>0</v>
      </c>
      <c r="K21" s="147" t="e">
        <f t="shared" si="11"/>
        <v>#DIV/0!</v>
      </c>
      <c r="L21" s="28"/>
      <c r="M21" s="117">
        <v>0</v>
      </c>
      <c r="N21" s="118">
        <v>0</v>
      </c>
      <c r="O21" s="9"/>
      <c r="P21" s="117"/>
      <c r="Q21" s="118"/>
      <c r="U21" s="109"/>
    </row>
    <row r="22" spans="1:21" ht="15.75">
      <c r="A22" s="146"/>
      <c r="B22" s="192"/>
      <c r="C22" s="136"/>
      <c r="D22" s="137"/>
      <c r="E22" s="193"/>
      <c r="F22" s="138">
        <f t="shared" si="6"/>
        <v>0</v>
      </c>
      <c r="G22" s="139">
        <f t="shared" si="7"/>
        <v>0</v>
      </c>
      <c r="H22" s="140">
        <f t="shared" si="8"/>
        <v>0</v>
      </c>
      <c r="I22" s="139">
        <f t="shared" si="9"/>
        <v>0</v>
      </c>
      <c r="J22" s="141">
        <f t="shared" si="10"/>
        <v>0</v>
      </c>
      <c r="K22" s="147" t="e">
        <f t="shared" si="11"/>
        <v>#DIV/0!</v>
      </c>
      <c r="L22" s="28"/>
      <c r="M22" s="117">
        <v>0</v>
      </c>
      <c r="N22" s="118">
        <v>0</v>
      </c>
      <c r="O22" s="9"/>
      <c r="P22" s="117"/>
      <c r="Q22" s="118"/>
      <c r="U22" s="109"/>
    </row>
    <row r="23" spans="1:21" ht="15.75">
      <c r="A23" s="146"/>
      <c r="B23" s="192"/>
      <c r="C23" s="136"/>
      <c r="D23" s="137"/>
      <c r="E23" s="193"/>
      <c r="F23" s="138">
        <f t="shared" si="6"/>
        <v>0</v>
      </c>
      <c r="G23" s="139">
        <f t="shared" si="7"/>
        <v>0</v>
      </c>
      <c r="H23" s="140">
        <f t="shared" si="8"/>
        <v>0</v>
      </c>
      <c r="I23" s="139">
        <f t="shared" si="9"/>
        <v>0</v>
      </c>
      <c r="J23" s="141">
        <f t="shared" si="10"/>
        <v>0</v>
      </c>
      <c r="K23" s="147" t="e">
        <f t="shared" si="11"/>
        <v>#DIV/0!</v>
      </c>
      <c r="L23" s="28"/>
      <c r="M23" s="117">
        <v>0</v>
      </c>
      <c r="N23" s="118">
        <v>0</v>
      </c>
      <c r="O23" s="9"/>
      <c r="P23" s="117"/>
      <c r="Q23" s="118"/>
      <c r="U23" s="109"/>
    </row>
    <row r="24" spans="1:21" ht="15.75">
      <c r="A24" s="146"/>
      <c r="B24" s="192"/>
      <c r="C24" s="136"/>
      <c r="D24" s="137"/>
      <c r="E24" s="193"/>
      <c r="F24" s="138">
        <f t="shared" si="6"/>
        <v>0</v>
      </c>
      <c r="G24" s="139">
        <f t="shared" si="7"/>
        <v>0</v>
      </c>
      <c r="H24" s="140">
        <f t="shared" si="8"/>
        <v>0</v>
      </c>
      <c r="I24" s="139">
        <f t="shared" si="9"/>
        <v>0</v>
      </c>
      <c r="J24" s="141">
        <f t="shared" si="10"/>
        <v>0</v>
      </c>
      <c r="K24" s="147" t="e">
        <f t="shared" si="11"/>
        <v>#DIV/0!</v>
      </c>
      <c r="L24" s="28"/>
      <c r="M24" s="117">
        <v>0</v>
      </c>
      <c r="N24" s="118">
        <v>0</v>
      </c>
      <c r="O24" s="9"/>
      <c r="P24" s="117"/>
      <c r="Q24" s="118"/>
      <c r="U24" s="109"/>
    </row>
    <row r="25" spans="1:21" ht="15.75">
      <c r="A25" s="146"/>
      <c r="B25" s="192"/>
      <c r="C25" s="136"/>
      <c r="D25" s="137"/>
      <c r="E25" s="193"/>
      <c r="F25" s="138">
        <f t="shared" si="6"/>
        <v>0</v>
      </c>
      <c r="G25" s="139">
        <f t="shared" si="7"/>
        <v>0</v>
      </c>
      <c r="H25" s="140">
        <f t="shared" si="8"/>
        <v>0</v>
      </c>
      <c r="I25" s="139">
        <f t="shared" si="9"/>
        <v>0</v>
      </c>
      <c r="J25" s="141">
        <f t="shared" si="10"/>
        <v>0</v>
      </c>
      <c r="K25" s="147" t="e">
        <f t="shared" si="11"/>
        <v>#DIV/0!</v>
      </c>
      <c r="L25" s="28"/>
      <c r="M25" s="117">
        <v>0</v>
      </c>
      <c r="N25" s="118">
        <v>0</v>
      </c>
      <c r="O25" s="9"/>
      <c r="P25" s="117"/>
      <c r="Q25" s="118"/>
      <c r="U25" s="109"/>
    </row>
    <row r="26" spans="1:21" ht="15.75">
      <c r="A26" s="146"/>
      <c r="B26" s="192"/>
      <c r="C26" s="136"/>
      <c r="D26" s="137"/>
      <c r="E26" s="193"/>
      <c r="F26" s="138">
        <f t="shared" si="6"/>
        <v>0</v>
      </c>
      <c r="G26" s="139">
        <f t="shared" si="7"/>
        <v>0</v>
      </c>
      <c r="H26" s="140">
        <f t="shared" si="8"/>
        <v>0</v>
      </c>
      <c r="I26" s="139">
        <f t="shared" si="9"/>
        <v>0</v>
      </c>
      <c r="J26" s="141">
        <f t="shared" si="10"/>
        <v>0</v>
      </c>
      <c r="K26" s="147" t="e">
        <f t="shared" si="11"/>
        <v>#DIV/0!</v>
      </c>
      <c r="L26" s="28"/>
      <c r="M26" s="117">
        <v>0</v>
      </c>
      <c r="N26" s="118">
        <v>0</v>
      </c>
      <c r="O26" s="9"/>
      <c r="P26" s="117"/>
      <c r="Q26" s="118"/>
      <c r="U26" s="109"/>
    </row>
    <row r="27" spans="1:21" ht="15.75">
      <c r="A27" s="146"/>
      <c r="B27" s="192"/>
      <c r="C27" s="136"/>
      <c r="D27" s="137"/>
      <c r="E27" s="193"/>
      <c r="F27" s="138">
        <f t="shared" si="6"/>
        <v>0</v>
      </c>
      <c r="G27" s="139">
        <f t="shared" si="7"/>
        <v>0</v>
      </c>
      <c r="H27" s="140">
        <f t="shared" si="8"/>
        <v>0</v>
      </c>
      <c r="I27" s="139">
        <f t="shared" si="9"/>
        <v>0</v>
      </c>
      <c r="J27" s="141">
        <f t="shared" si="10"/>
        <v>0</v>
      </c>
      <c r="K27" s="147" t="e">
        <f t="shared" si="11"/>
        <v>#DIV/0!</v>
      </c>
      <c r="L27" s="28"/>
      <c r="M27" s="117">
        <v>0</v>
      </c>
      <c r="N27" s="118">
        <v>0</v>
      </c>
      <c r="O27" s="9"/>
      <c r="P27" s="117"/>
      <c r="Q27" s="118"/>
      <c r="U27" s="109"/>
    </row>
    <row r="28" spans="1:21" ht="15.75">
      <c r="A28" s="146"/>
      <c r="B28" s="192"/>
      <c r="C28" s="136"/>
      <c r="D28" s="137"/>
      <c r="E28" s="193"/>
      <c r="F28" s="138">
        <f t="shared" si="6"/>
        <v>0</v>
      </c>
      <c r="G28" s="139">
        <f t="shared" si="7"/>
        <v>0</v>
      </c>
      <c r="H28" s="140">
        <f t="shared" si="8"/>
        <v>0</v>
      </c>
      <c r="I28" s="139">
        <f t="shared" si="9"/>
        <v>0</v>
      </c>
      <c r="J28" s="141">
        <f t="shared" si="10"/>
        <v>0</v>
      </c>
      <c r="K28" s="147" t="e">
        <f t="shared" si="11"/>
        <v>#DIV/0!</v>
      </c>
      <c r="L28" s="28"/>
      <c r="M28" s="117">
        <v>0</v>
      </c>
      <c r="N28" s="118">
        <v>0</v>
      </c>
      <c r="O28" s="9"/>
      <c r="P28" s="117"/>
      <c r="Q28" s="118"/>
      <c r="U28" s="109"/>
    </row>
    <row r="29" spans="1:21" ht="15.75">
      <c r="A29" s="146"/>
      <c r="B29" s="192"/>
      <c r="C29" s="136"/>
      <c r="D29" s="137"/>
      <c r="E29" s="193"/>
      <c r="F29" s="138">
        <f t="shared" si="6"/>
        <v>0</v>
      </c>
      <c r="G29" s="139">
        <f t="shared" si="7"/>
        <v>0</v>
      </c>
      <c r="H29" s="140">
        <f t="shared" si="8"/>
        <v>0</v>
      </c>
      <c r="I29" s="139">
        <f t="shared" si="9"/>
        <v>0</v>
      </c>
      <c r="J29" s="141">
        <f t="shared" si="10"/>
        <v>0</v>
      </c>
      <c r="K29" s="147" t="e">
        <f t="shared" si="11"/>
        <v>#DIV/0!</v>
      </c>
      <c r="L29" s="28"/>
      <c r="M29" s="117">
        <v>0</v>
      </c>
      <c r="N29" s="118">
        <v>0</v>
      </c>
      <c r="O29" s="9"/>
      <c r="P29" s="117"/>
      <c r="Q29" s="118"/>
      <c r="U29" s="109"/>
    </row>
    <row r="30" spans="1:21" ht="15.75">
      <c r="A30" s="146"/>
      <c r="B30" s="192"/>
      <c r="C30" s="136"/>
      <c r="D30" s="137"/>
      <c r="E30" s="193"/>
      <c r="F30" s="138">
        <f t="shared" si="6"/>
        <v>0</v>
      </c>
      <c r="G30" s="139">
        <f t="shared" si="7"/>
        <v>0</v>
      </c>
      <c r="H30" s="140">
        <f t="shared" si="8"/>
        <v>0</v>
      </c>
      <c r="I30" s="139">
        <f t="shared" si="9"/>
        <v>0</v>
      </c>
      <c r="J30" s="141">
        <f t="shared" si="10"/>
        <v>0</v>
      </c>
      <c r="K30" s="147" t="e">
        <f t="shared" si="11"/>
        <v>#DIV/0!</v>
      </c>
      <c r="L30" s="28"/>
      <c r="M30" s="117">
        <v>0</v>
      </c>
      <c r="N30" s="118">
        <v>0</v>
      </c>
      <c r="O30" s="9"/>
      <c r="P30" s="117"/>
      <c r="Q30" s="118"/>
      <c r="U30" s="109"/>
    </row>
    <row r="31" spans="1:21" ht="15.75">
      <c r="A31" s="146"/>
      <c r="B31" s="192"/>
      <c r="C31" s="136"/>
      <c r="D31" s="137"/>
      <c r="E31" s="193"/>
      <c r="F31" s="138">
        <f t="shared" si="6"/>
        <v>0</v>
      </c>
      <c r="G31" s="139">
        <f t="shared" si="7"/>
        <v>0</v>
      </c>
      <c r="H31" s="140">
        <f t="shared" si="8"/>
        <v>0</v>
      </c>
      <c r="I31" s="139">
        <f t="shared" si="9"/>
        <v>0</v>
      </c>
      <c r="J31" s="141">
        <f t="shared" si="10"/>
        <v>0</v>
      </c>
      <c r="K31" s="147" t="e">
        <f t="shared" si="11"/>
        <v>#DIV/0!</v>
      </c>
      <c r="L31" s="28"/>
      <c r="M31" s="117">
        <v>0</v>
      </c>
      <c r="N31" s="118">
        <v>0</v>
      </c>
      <c r="O31" s="9"/>
      <c r="P31" s="117"/>
      <c r="Q31" s="118"/>
      <c r="U31" s="109"/>
    </row>
    <row r="32" spans="1:21" ht="15.75">
      <c r="A32" s="146"/>
      <c r="B32" s="192"/>
      <c r="C32" s="136"/>
      <c r="D32" s="137"/>
      <c r="E32" s="193"/>
      <c r="F32" s="138">
        <f t="shared" si="6"/>
        <v>0</v>
      </c>
      <c r="G32" s="139">
        <f t="shared" si="7"/>
        <v>0</v>
      </c>
      <c r="H32" s="140">
        <f t="shared" si="8"/>
        <v>0</v>
      </c>
      <c r="I32" s="139">
        <f t="shared" si="9"/>
        <v>0</v>
      </c>
      <c r="J32" s="141">
        <f t="shared" si="10"/>
        <v>0</v>
      </c>
      <c r="K32" s="147" t="e">
        <f t="shared" si="11"/>
        <v>#DIV/0!</v>
      </c>
      <c r="L32" s="28"/>
      <c r="M32" s="117">
        <v>0</v>
      </c>
      <c r="N32" s="118">
        <v>0</v>
      </c>
      <c r="O32" s="9"/>
      <c r="P32" s="117"/>
      <c r="Q32" s="118"/>
      <c r="U32" s="109"/>
    </row>
    <row r="33" spans="1:21" ht="15.75">
      <c r="A33" s="146"/>
      <c r="B33" s="192"/>
      <c r="C33" s="136"/>
      <c r="D33" s="137"/>
      <c r="E33" s="193"/>
      <c r="F33" s="138">
        <f t="shared" si="6"/>
        <v>0</v>
      </c>
      <c r="G33" s="139">
        <f t="shared" si="7"/>
        <v>0</v>
      </c>
      <c r="H33" s="140">
        <f t="shared" si="8"/>
        <v>0</v>
      </c>
      <c r="I33" s="139">
        <f t="shared" si="9"/>
        <v>0</v>
      </c>
      <c r="J33" s="141">
        <f t="shared" si="10"/>
        <v>0</v>
      </c>
      <c r="K33" s="147" t="e">
        <f t="shared" si="11"/>
        <v>#DIV/0!</v>
      </c>
      <c r="L33" s="28"/>
      <c r="M33" s="117">
        <v>0</v>
      </c>
      <c r="N33" s="118">
        <v>0</v>
      </c>
      <c r="O33" s="9"/>
      <c r="P33" s="117"/>
      <c r="Q33" s="118"/>
      <c r="U33" s="109"/>
    </row>
    <row r="34" spans="1:21" ht="15.75">
      <c r="A34" s="146"/>
      <c r="B34" s="192"/>
      <c r="C34" s="136"/>
      <c r="D34" s="137"/>
      <c r="E34" s="193"/>
      <c r="F34" s="138">
        <f t="shared" si="6"/>
        <v>0</v>
      </c>
      <c r="G34" s="139">
        <f t="shared" si="7"/>
        <v>0</v>
      </c>
      <c r="H34" s="140">
        <f t="shared" si="8"/>
        <v>0</v>
      </c>
      <c r="I34" s="139">
        <f t="shared" si="9"/>
        <v>0</v>
      </c>
      <c r="J34" s="141">
        <f t="shared" si="10"/>
        <v>0</v>
      </c>
      <c r="K34" s="147" t="e">
        <f t="shared" si="11"/>
        <v>#DIV/0!</v>
      </c>
      <c r="L34" s="28"/>
      <c r="M34" s="117">
        <v>0</v>
      </c>
      <c r="N34" s="118">
        <v>0</v>
      </c>
      <c r="O34" s="9"/>
      <c r="P34" s="117"/>
      <c r="Q34" s="118"/>
      <c r="U34" s="109"/>
    </row>
    <row r="35" spans="1:21" ht="15.75">
      <c r="A35" s="146"/>
      <c r="B35" s="192"/>
      <c r="C35" s="136"/>
      <c r="D35" s="137"/>
      <c r="E35" s="193"/>
      <c r="F35" s="138">
        <f t="shared" si="6"/>
        <v>0</v>
      </c>
      <c r="G35" s="139">
        <f t="shared" si="7"/>
        <v>0</v>
      </c>
      <c r="H35" s="140">
        <f t="shared" si="8"/>
        <v>0</v>
      </c>
      <c r="I35" s="139">
        <f t="shared" si="9"/>
        <v>0</v>
      </c>
      <c r="J35" s="141">
        <f t="shared" si="10"/>
        <v>0</v>
      </c>
      <c r="K35" s="147" t="e">
        <f t="shared" si="11"/>
        <v>#DIV/0!</v>
      </c>
      <c r="L35" s="28"/>
      <c r="M35" s="117">
        <v>0</v>
      </c>
      <c r="N35" s="118">
        <v>0</v>
      </c>
      <c r="O35" s="9"/>
      <c r="P35" s="117"/>
      <c r="Q35" s="118"/>
      <c r="U35" s="109"/>
    </row>
    <row r="36" spans="1:21" ht="15.75">
      <c r="A36" s="146"/>
      <c r="B36" s="192"/>
      <c r="C36" s="136"/>
      <c r="D36" s="137"/>
      <c r="E36" s="193"/>
      <c r="F36" s="138">
        <f t="shared" si="6"/>
        <v>0</v>
      </c>
      <c r="G36" s="139">
        <f t="shared" si="7"/>
        <v>0</v>
      </c>
      <c r="H36" s="140">
        <f t="shared" si="8"/>
        <v>0</v>
      </c>
      <c r="I36" s="139">
        <f t="shared" si="9"/>
        <v>0</v>
      </c>
      <c r="J36" s="141">
        <f t="shared" si="10"/>
        <v>0</v>
      </c>
      <c r="K36" s="147" t="e">
        <f t="shared" si="11"/>
        <v>#DIV/0!</v>
      </c>
      <c r="L36" s="28"/>
      <c r="M36" s="117">
        <v>0</v>
      </c>
      <c r="N36" s="118">
        <v>0</v>
      </c>
      <c r="O36" s="9"/>
      <c r="P36" s="117"/>
      <c r="Q36" s="118"/>
      <c r="U36" s="109"/>
    </row>
    <row r="37" spans="1:21" ht="15.75">
      <c r="A37" s="146"/>
      <c r="B37" s="192"/>
      <c r="C37" s="136"/>
      <c r="D37" s="137"/>
      <c r="E37" s="193"/>
      <c r="F37" s="138">
        <f t="shared" si="6"/>
        <v>0</v>
      </c>
      <c r="G37" s="139">
        <f t="shared" si="7"/>
        <v>0</v>
      </c>
      <c r="H37" s="140">
        <f t="shared" si="8"/>
        <v>0</v>
      </c>
      <c r="I37" s="139">
        <f t="shared" si="9"/>
        <v>0</v>
      </c>
      <c r="J37" s="141">
        <f t="shared" si="10"/>
        <v>0</v>
      </c>
      <c r="K37" s="147" t="e">
        <f t="shared" si="11"/>
        <v>#DIV/0!</v>
      </c>
      <c r="L37" s="28"/>
      <c r="M37" s="117">
        <v>0</v>
      </c>
      <c r="N37" s="118">
        <v>0</v>
      </c>
      <c r="O37" s="9"/>
      <c r="P37" s="117"/>
      <c r="Q37" s="118"/>
      <c r="U37" s="109"/>
    </row>
    <row r="38" spans="1:21" ht="15.75">
      <c r="A38" s="146"/>
      <c r="B38" s="192"/>
      <c r="C38" s="136"/>
      <c r="D38" s="137"/>
      <c r="E38" s="193"/>
      <c r="F38" s="138">
        <f t="shared" si="6"/>
        <v>0</v>
      </c>
      <c r="G38" s="139">
        <f t="shared" si="7"/>
        <v>0</v>
      </c>
      <c r="H38" s="140">
        <f t="shared" si="8"/>
        <v>0</v>
      </c>
      <c r="I38" s="139">
        <f t="shared" si="9"/>
        <v>0</v>
      </c>
      <c r="J38" s="141">
        <f t="shared" si="10"/>
        <v>0</v>
      </c>
      <c r="K38" s="147" t="e">
        <f t="shared" si="11"/>
        <v>#DIV/0!</v>
      </c>
      <c r="L38" s="28"/>
      <c r="M38" s="117">
        <v>0</v>
      </c>
      <c r="N38" s="118">
        <v>0</v>
      </c>
      <c r="O38" s="9"/>
      <c r="P38" s="117"/>
      <c r="Q38" s="118"/>
      <c r="U38" s="109"/>
    </row>
    <row r="39" spans="1:21" ht="15.75">
      <c r="A39" s="146"/>
      <c r="B39" s="192"/>
      <c r="C39" s="136"/>
      <c r="D39" s="137"/>
      <c r="E39" s="193"/>
      <c r="F39" s="138">
        <f t="shared" si="6"/>
        <v>0</v>
      </c>
      <c r="G39" s="139">
        <f t="shared" si="7"/>
        <v>0</v>
      </c>
      <c r="H39" s="140">
        <f t="shared" si="8"/>
        <v>0</v>
      </c>
      <c r="I39" s="139">
        <f t="shared" si="9"/>
        <v>0</v>
      </c>
      <c r="J39" s="141">
        <f t="shared" si="10"/>
        <v>0</v>
      </c>
      <c r="K39" s="147" t="e">
        <f t="shared" si="11"/>
        <v>#DIV/0!</v>
      </c>
      <c r="L39" s="28"/>
      <c r="M39" s="117">
        <v>0</v>
      </c>
      <c r="N39" s="118">
        <v>0</v>
      </c>
      <c r="O39" s="9"/>
      <c r="P39" s="117"/>
      <c r="Q39" s="118"/>
      <c r="U39" s="109"/>
    </row>
    <row r="40" spans="1:21" ht="15.75">
      <c r="A40" s="146"/>
      <c r="B40" s="192"/>
      <c r="C40" s="136"/>
      <c r="D40" s="137"/>
      <c r="E40" s="193"/>
      <c r="F40" s="138">
        <f t="shared" si="6"/>
        <v>0</v>
      </c>
      <c r="G40" s="139">
        <f t="shared" si="7"/>
        <v>0</v>
      </c>
      <c r="H40" s="140">
        <f t="shared" si="8"/>
        <v>0</v>
      </c>
      <c r="I40" s="139">
        <f t="shared" si="9"/>
        <v>0</v>
      </c>
      <c r="J40" s="141">
        <f t="shared" si="10"/>
        <v>0</v>
      </c>
      <c r="K40" s="147" t="e">
        <f t="shared" si="11"/>
        <v>#DIV/0!</v>
      </c>
      <c r="L40" s="28"/>
      <c r="M40" s="117">
        <v>0</v>
      </c>
      <c r="N40" s="118">
        <v>0</v>
      </c>
      <c r="O40" s="9"/>
      <c r="P40" s="117"/>
      <c r="Q40" s="118"/>
      <c r="U40" s="109"/>
    </row>
    <row r="41" spans="1:21" ht="15.75">
      <c r="A41" s="146"/>
      <c r="B41" s="192"/>
      <c r="C41" s="136"/>
      <c r="D41" s="137"/>
      <c r="E41" s="193"/>
      <c r="F41" s="138">
        <f t="shared" si="6"/>
        <v>0</v>
      </c>
      <c r="G41" s="139">
        <f t="shared" si="7"/>
        <v>0</v>
      </c>
      <c r="H41" s="140">
        <f t="shared" si="8"/>
        <v>0</v>
      </c>
      <c r="I41" s="139">
        <f t="shared" si="9"/>
        <v>0</v>
      </c>
      <c r="J41" s="141">
        <f t="shared" si="10"/>
        <v>0</v>
      </c>
      <c r="K41" s="147" t="e">
        <f t="shared" si="11"/>
        <v>#DIV/0!</v>
      </c>
      <c r="L41" s="28"/>
      <c r="M41" s="117">
        <v>0</v>
      </c>
      <c r="N41" s="118">
        <v>0</v>
      </c>
      <c r="O41" s="9"/>
      <c r="P41" s="117"/>
      <c r="Q41" s="118"/>
      <c r="U41" s="109"/>
    </row>
    <row r="42" spans="1:21" ht="15.75">
      <c r="A42" s="146"/>
      <c r="B42" s="192"/>
      <c r="C42" s="136"/>
      <c r="D42" s="137"/>
      <c r="E42" s="193"/>
      <c r="F42" s="138">
        <f t="shared" si="6"/>
        <v>0</v>
      </c>
      <c r="G42" s="139">
        <f t="shared" si="7"/>
        <v>0</v>
      </c>
      <c r="H42" s="140">
        <f t="shared" si="8"/>
        <v>0</v>
      </c>
      <c r="I42" s="139">
        <f t="shared" si="9"/>
        <v>0</v>
      </c>
      <c r="J42" s="141">
        <f t="shared" si="10"/>
        <v>0</v>
      </c>
      <c r="K42" s="147" t="e">
        <f t="shared" si="11"/>
        <v>#DIV/0!</v>
      </c>
      <c r="L42" s="28"/>
      <c r="M42" s="117">
        <v>0</v>
      </c>
      <c r="N42" s="118">
        <v>0</v>
      </c>
      <c r="O42" s="9"/>
      <c r="P42" s="117"/>
      <c r="Q42" s="118"/>
      <c r="U42" s="109"/>
    </row>
    <row r="43" spans="1:21" ht="15.75">
      <c r="A43" s="146"/>
      <c r="B43" s="192"/>
      <c r="C43" s="136"/>
      <c r="D43" s="137"/>
      <c r="E43" s="193"/>
      <c r="F43" s="138">
        <f t="shared" si="6"/>
        <v>0</v>
      </c>
      <c r="G43" s="139">
        <f t="shared" si="7"/>
        <v>0</v>
      </c>
      <c r="H43" s="140">
        <f t="shared" si="8"/>
        <v>0</v>
      </c>
      <c r="I43" s="139">
        <f t="shared" si="9"/>
        <v>0</v>
      </c>
      <c r="J43" s="141">
        <f t="shared" si="10"/>
        <v>0</v>
      </c>
      <c r="K43" s="147" t="e">
        <f t="shared" si="11"/>
        <v>#DIV/0!</v>
      </c>
      <c r="L43" s="28"/>
      <c r="M43" s="117">
        <v>0</v>
      </c>
      <c r="N43" s="118">
        <v>0</v>
      </c>
      <c r="O43" s="9"/>
      <c r="P43" s="117"/>
      <c r="Q43" s="118"/>
      <c r="U43" s="109"/>
    </row>
    <row r="44" spans="1:21" ht="15.75">
      <c r="A44" s="146"/>
      <c r="B44" s="192"/>
      <c r="C44" s="136"/>
      <c r="D44" s="137"/>
      <c r="E44" s="193"/>
      <c r="F44" s="138">
        <f t="shared" si="6"/>
        <v>0</v>
      </c>
      <c r="G44" s="139">
        <f t="shared" si="7"/>
        <v>0</v>
      </c>
      <c r="H44" s="140">
        <f t="shared" si="8"/>
        <v>0</v>
      </c>
      <c r="I44" s="139">
        <f t="shared" si="9"/>
        <v>0</v>
      </c>
      <c r="J44" s="141">
        <f t="shared" si="10"/>
        <v>0</v>
      </c>
      <c r="K44" s="147" t="e">
        <f t="shared" si="11"/>
        <v>#DIV/0!</v>
      </c>
      <c r="L44" s="28"/>
      <c r="M44" s="117">
        <v>0</v>
      </c>
      <c r="N44" s="118">
        <v>0</v>
      </c>
      <c r="O44" s="9"/>
      <c r="P44" s="117"/>
      <c r="Q44" s="118"/>
      <c r="U44" s="109"/>
    </row>
    <row r="45" spans="1:21" ht="15.75">
      <c r="A45" s="146"/>
      <c r="B45" s="192"/>
      <c r="C45" s="136"/>
      <c r="D45" s="137"/>
      <c r="E45" s="193"/>
      <c r="F45" s="138">
        <f t="shared" si="6"/>
        <v>0</v>
      </c>
      <c r="G45" s="139">
        <f t="shared" si="7"/>
        <v>0</v>
      </c>
      <c r="H45" s="140">
        <f t="shared" si="8"/>
        <v>0</v>
      </c>
      <c r="I45" s="139">
        <f t="shared" si="9"/>
        <v>0</v>
      </c>
      <c r="J45" s="141">
        <f t="shared" si="10"/>
        <v>0</v>
      </c>
      <c r="K45" s="147" t="e">
        <f t="shared" si="11"/>
        <v>#DIV/0!</v>
      </c>
      <c r="L45" s="28"/>
      <c r="M45" s="117">
        <v>0</v>
      </c>
      <c r="N45" s="118">
        <v>0</v>
      </c>
      <c r="O45" s="9"/>
      <c r="P45" s="117"/>
      <c r="Q45" s="118"/>
      <c r="U45" s="109"/>
    </row>
    <row r="46" spans="1:21" ht="15.75">
      <c r="A46" s="146"/>
      <c r="B46" s="192"/>
      <c r="C46" s="136"/>
      <c r="D46" s="137"/>
      <c r="E46" s="193"/>
      <c r="F46" s="138">
        <f t="shared" si="6"/>
        <v>0</v>
      </c>
      <c r="G46" s="139">
        <f t="shared" si="7"/>
        <v>0</v>
      </c>
      <c r="H46" s="140">
        <f t="shared" si="8"/>
        <v>0</v>
      </c>
      <c r="I46" s="139">
        <f t="shared" si="9"/>
        <v>0</v>
      </c>
      <c r="J46" s="141">
        <f t="shared" si="10"/>
        <v>0</v>
      </c>
      <c r="K46" s="147" t="e">
        <f t="shared" si="11"/>
        <v>#DIV/0!</v>
      </c>
      <c r="L46" s="28"/>
      <c r="M46" s="117">
        <v>0</v>
      </c>
      <c r="N46" s="118">
        <v>0</v>
      </c>
      <c r="O46" s="9"/>
      <c r="P46" s="117"/>
      <c r="Q46" s="118"/>
      <c r="U46" s="109"/>
    </row>
    <row r="47" spans="1:21" ht="15.75">
      <c r="A47" s="146"/>
      <c r="B47" s="192"/>
      <c r="C47" s="136"/>
      <c r="D47" s="137"/>
      <c r="E47" s="193"/>
      <c r="F47" s="138">
        <f t="shared" si="6"/>
        <v>0</v>
      </c>
      <c r="G47" s="139">
        <f t="shared" si="7"/>
        <v>0</v>
      </c>
      <c r="H47" s="140">
        <f t="shared" si="8"/>
        <v>0</v>
      </c>
      <c r="I47" s="139">
        <f t="shared" si="9"/>
        <v>0</v>
      </c>
      <c r="J47" s="141">
        <f t="shared" si="10"/>
        <v>0</v>
      </c>
      <c r="K47" s="147" t="e">
        <f t="shared" si="11"/>
        <v>#DIV/0!</v>
      </c>
      <c r="L47" s="28"/>
      <c r="M47" s="117">
        <v>0</v>
      </c>
      <c r="N47" s="118">
        <v>0</v>
      </c>
      <c r="O47" s="9"/>
      <c r="P47" s="117"/>
      <c r="Q47" s="118"/>
      <c r="U47" s="109"/>
    </row>
    <row r="48" spans="1:21" ht="15.75">
      <c r="A48" s="146"/>
      <c r="B48" s="192"/>
      <c r="C48" s="136"/>
      <c r="D48" s="137"/>
      <c r="E48" s="193"/>
      <c r="F48" s="138">
        <f t="shared" si="6"/>
        <v>0</v>
      </c>
      <c r="G48" s="139">
        <f t="shared" si="7"/>
        <v>0</v>
      </c>
      <c r="H48" s="140">
        <f t="shared" si="8"/>
        <v>0</v>
      </c>
      <c r="I48" s="139">
        <f t="shared" si="9"/>
        <v>0</v>
      </c>
      <c r="J48" s="141">
        <f t="shared" si="10"/>
        <v>0</v>
      </c>
      <c r="K48" s="147" t="e">
        <f t="shared" si="11"/>
        <v>#DIV/0!</v>
      </c>
      <c r="L48" s="28"/>
      <c r="M48" s="117">
        <v>0</v>
      </c>
      <c r="N48" s="118">
        <v>0</v>
      </c>
      <c r="O48" s="9"/>
      <c r="P48" s="117"/>
      <c r="Q48" s="118"/>
      <c r="U48" s="109"/>
    </row>
    <row r="49" spans="1:21" ht="15.75">
      <c r="A49" s="146"/>
      <c r="B49" s="192"/>
      <c r="C49" s="136"/>
      <c r="D49" s="137"/>
      <c r="E49" s="193"/>
      <c r="F49" s="138">
        <f t="shared" si="6"/>
        <v>0</v>
      </c>
      <c r="G49" s="139">
        <f t="shared" si="7"/>
        <v>0</v>
      </c>
      <c r="H49" s="140">
        <f t="shared" si="8"/>
        <v>0</v>
      </c>
      <c r="I49" s="139">
        <f t="shared" si="9"/>
        <v>0</v>
      </c>
      <c r="J49" s="141">
        <f t="shared" si="10"/>
        <v>0</v>
      </c>
      <c r="K49" s="147" t="e">
        <f t="shared" si="11"/>
        <v>#DIV/0!</v>
      </c>
      <c r="L49" s="28"/>
      <c r="M49" s="117">
        <v>0</v>
      </c>
      <c r="N49" s="118">
        <v>0</v>
      </c>
      <c r="O49" s="9"/>
      <c r="P49" s="117"/>
      <c r="Q49" s="118"/>
      <c r="U49" s="109"/>
    </row>
    <row r="50" spans="1:21" ht="15.75">
      <c r="A50" s="146"/>
      <c r="B50" s="192"/>
      <c r="C50" s="136"/>
      <c r="D50" s="137"/>
      <c r="E50" s="193"/>
      <c r="F50" s="138">
        <f t="shared" si="6"/>
        <v>0</v>
      </c>
      <c r="G50" s="139">
        <f t="shared" si="7"/>
        <v>0</v>
      </c>
      <c r="H50" s="140">
        <f t="shared" si="8"/>
        <v>0</v>
      </c>
      <c r="I50" s="139">
        <f t="shared" si="9"/>
        <v>0</v>
      </c>
      <c r="J50" s="141">
        <f t="shared" si="10"/>
        <v>0</v>
      </c>
      <c r="K50" s="147" t="e">
        <f t="shared" si="11"/>
        <v>#DIV/0!</v>
      </c>
      <c r="L50" s="28"/>
      <c r="M50" s="117">
        <v>0</v>
      </c>
      <c r="N50" s="118">
        <v>0</v>
      </c>
      <c r="O50" s="9"/>
      <c r="P50" s="117"/>
      <c r="Q50" s="118"/>
      <c r="U50" s="109"/>
    </row>
    <row r="51" spans="1:21" ht="15.75">
      <c r="A51" s="146"/>
      <c r="B51" s="192"/>
      <c r="C51" s="136"/>
      <c r="D51" s="137"/>
      <c r="E51" s="193"/>
      <c r="F51" s="138">
        <f t="shared" si="6"/>
        <v>0</v>
      </c>
      <c r="G51" s="139">
        <f t="shared" si="7"/>
        <v>0</v>
      </c>
      <c r="H51" s="140">
        <f t="shared" si="8"/>
        <v>0</v>
      </c>
      <c r="I51" s="139">
        <f t="shared" si="9"/>
        <v>0</v>
      </c>
      <c r="J51" s="141">
        <f t="shared" si="10"/>
        <v>0</v>
      </c>
      <c r="K51" s="147" t="e">
        <f t="shared" si="11"/>
        <v>#DIV/0!</v>
      </c>
      <c r="L51" s="28"/>
      <c r="M51" s="117">
        <v>0</v>
      </c>
      <c r="N51" s="118">
        <v>0</v>
      </c>
      <c r="O51" s="9"/>
      <c r="P51" s="117"/>
      <c r="Q51" s="118"/>
      <c r="U51" s="109"/>
    </row>
    <row r="52" spans="1:21" ht="15.75">
      <c r="A52" s="146"/>
      <c r="B52" s="192"/>
      <c r="C52" s="136"/>
      <c r="D52" s="137"/>
      <c r="E52" s="193"/>
      <c r="F52" s="138">
        <f t="shared" si="6"/>
        <v>0</v>
      </c>
      <c r="G52" s="139">
        <f t="shared" si="7"/>
        <v>0</v>
      </c>
      <c r="H52" s="140">
        <f t="shared" si="8"/>
        <v>0</v>
      </c>
      <c r="I52" s="139">
        <f t="shared" si="9"/>
        <v>0</v>
      </c>
      <c r="J52" s="141">
        <f t="shared" si="10"/>
        <v>0</v>
      </c>
      <c r="K52" s="147" t="e">
        <f t="shared" si="11"/>
        <v>#DIV/0!</v>
      </c>
      <c r="L52" s="28"/>
      <c r="M52" s="117">
        <v>0</v>
      </c>
      <c r="N52" s="118">
        <v>0</v>
      </c>
      <c r="O52" s="9"/>
      <c r="P52" s="117"/>
      <c r="Q52" s="118"/>
      <c r="U52" s="109"/>
    </row>
    <row r="53" spans="1:21" ht="15.75">
      <c r="A53" s="146"/>
      <c r="B53" s="192"/>
      <c r="C53" s="136"/>
      <c r="D53" s="137"/>
      <c r="E53" s="193"/>
      <c r="F53" s="138">
        <f t="shared" si="6"/>
        <v>0</v>
      </c>
      <c r="G53" s="139">
        <f t="shared" si="7"/>
        <v>0</v>
      </c>
      <c r="H53" s="140">
        <f t="shared" si="8"/>
        <v>0</v>
      </c>
      <c r="I53" s="139">
        <f t="shared" si="9"/>
        <v>0</v>
      </c>
      <c r="J53" s="141">
        <f t="shared" si="10"/>
        <v>0</v>
      </c>
      <c r="K53" s="147" t="e">
        <f t="shared" si="11"/>
        <v>#DIV/0!</v>
      </c>
      <c r="L53" s="28"/>
      <c r="M53" s="117">
        <v>0</v>
      </c>
      <c r="N53" s="118">
        <v>0</v>
      </c>
      <c r="O53" s="9"/>
      <c r="P53" s="117"/>
      <c r="Q53" s="118"/>
      <c r="U53" s="109"/>
    </row>
    <row r="54" spans="1:21" ht="15.75">
      <c r="A54" s="146"/>
      <c r="B54" s="192"/>
      <c r="C54" s="136"/>
      <c r="D54" s="137"/>
      <c r="E54" s="193"/>
      <c r="F54" s="138">
        <f t="shared" si="6"/>
        <v>0</v>
      </c>
      <c r="G54" s="139">
        <f t="shared" si="7"/>
        <v>0</v>
      </c>
      <c r="H54" s="140">
        <f t="shared" si="8"/>
        <v>0</v>
      </c>
      <c r="I54" s="139">
        <f t="shared" si="9"/>
        <v>0</v>
      </c>
      <c r="J54" s="141">
        <f t="shared" si="10"/>
        <v>0</v>
      </c>
      <c r="K54" s="147" t="e">
        <f t="shared" si="11"/>
        <v>#DIV/0!</v>
      </c>
      <c r="L54" s="28"/>
      <c r="M54" s="117">
        <v>0</v>
      </c>
      <c r="N54" s="118">
        <v>0</v>
      </c>
      <c r="O54" s="9"/>
      <c r="P54" s="117"/>
      <c r="Q54" s="118"/>
      <c r="U54" s="109"/>
    </row>
    <row r="55" spans="1:21" ht="15.75">
      <c r="A55" s="146"/>
      <c r="B55" s="192"/>
      <c r="C55" s="136"/>
      <c r="D55" s="137"/>
      <c r="E55" s="193"/>
      <c r="F55" s="138">
        <f t="shared" si="6"/>
        <v>0</v>
      </c>
      <c r="G55" s="139">
        <f t="shared" si="7"/>
        <v>0</v>
      </c>
      <c r="H55" s="140">
        <f t="shared" si="8"/>
        <v>0</v>
      </c>
      <c r="I55" s="139">
        <f t="shared" si="9"/>
        <v>0</v>
      </c>
      <c r="J55" s="141">
        <f t="shared" si="10"/>
        <v>0</v>
      </c>
      <c r="K55" s="147" t="e">
        <f t="shared" si="11"/>
        <v>#DIV/0!</v>
      </c>
      <c r="L55" s="28"/>
      <c r="M55" s="117">
        <v>0</v>
      </c>
      <c r="N55" s="118">
        <v>0</v>
      </c>
      <c r="O55" s="9"/>
      <c r="P55" s="117"/>
      <c r="Q55" s="118"/>
      <c r="U55" s="109"/>
    </row>
    <row r="56" spans="1:21" ht="15.75">
      <c r="A56" s="146"/>
      <c r="B56" s="192"/>
      <c r="C56" s="136"/>
      <c r="D56" s="137"/>
      <c r="E56" s="193"/>
      <c r="F56" s="138">
        <f t="shared" si="6"/>
        <v>0</v>
      </c>
      <c r="G56" s="139">
        <f t="shared" si="7"/>
        <v>0</v>
      </c>
      <c r="H56" s="140">
        <f t="shared" si="8"/>
        <v>0</v>
      </c>
      <c r="I56" s="139">
        <f t="shared" si="9"/>
        <v>0</v>
      </c>
      <c r="J56" s="141">
        <f t="shared" si="10"/>
        <v>0</v>
      </c>
      <c r="K56" s="147" t="e">
        <f t="shared" si="11"/>
        <v>#DIV/0!</v>
      </c>
      <c r="L56" s="28"/>
      <c r="M56" s="117">
        <v>0</v>
      </c>
      <c r="N56" s="118">
        <v>0</v>
      </c>
      <c r="O56" s="9"/>
      <c r="P56" s="117"/>
      <c r="Q56" s="118"/>
      <c r="U56" s="109"/>
    </row>
    <row r="57" spans="1:21" ht="15.75">
      <c r="A57" s="146"/>
      <c r="B57" s="192"/>
      <c r="C57" s="136"/>
      <c r="D57" s="137"/>
      <c r="E57" s="193"/>
      <c r="F57" s="138">
        <f t="shared" si="6"/>
        <v>0</v>
      </c>
      <c r="G57" s="139">
        <f t="shared" si="7"/>
        <v>0</v>
      </c>
      <c r="H57" s="140">
        <f t="shared" si="8"/>
        <v>0</v>
      </c>
      <c r="I57" s="139">
        <f t="shared" si="9"/>
        <v>0</v>
      </c>
      <c r="J57" s="141">
        <f t="shared" si="10"/>
        <v>0</v>
      </c>
      <c r="K57" s="147" t="e">
        <f t="shared" si="11"/>
        <v>#DIV/0!</v>
      </c>
      <c r="L57" s="28"/>
      <c r="M57" s="117">
        <v>0</v>
      </c>
      <c r="N57" s="118">
        <v>0</v>
      </c>
      <c r="O57" s="9"/>
      <c r="P57" s="117"/>
      <c r="Q57" s="118"/>
      <c r="U57" s="109"/>
    </row>
    <row r="58" spans="1:21" ht="15.75">
      <c r="A58" s="146"/>
      <c r="B58" s="192"/>
      <c r="C58" s="136"/>
      <c r="D58" s="137"/>
      <c r="E58" s="193"/>
      <c r="F58" s="138">
        <f t="shared" si="6"/>
        <v>0</v>
      </c>
      <c r="G58" s="139">
        <f t="shared" si="7"/>
        <v>0</v>
      </c>
      <c r="H58" s="140">
        <f t="shared" si="8"/>
        <v>0</v>
      </c>
      <c r="I58" s="139">
        <f t="shared" si="9"/>
        <v>0</v>
      </c>
      <c r="J58" s="141">
        <f t="shared" si="10"/>
        <v>0</v>
      </c>
      <c r="K58" s="147" t="e">
        <f t="shared" si="11"/>
        <v>#DIV/0!</v>
      </c>
      <c r="L58" s="28"/>
      <c r="M58" s="117">
        <v>0</v>
      </c>
      <c r="N58" s="118">
        <v>0</v>
      </c>
      <c r="O58" s="9"/>
      <c r="P58" s="117"/>
      <c r="Q58" s="118"/>
      <c r="U58" s="109"/>
    </row>
    <row r="59" spans="1:21" ht="15.75">
      <c r="A59" s="146"/>
      <c r="B59" s="192"/>
      <c r="C59" s="136"/>
      <c r="D59" s="137"/>
      <c r="E59" s="193"/>
      <c r="F59" s="138">
        <f t="shared" si="6"/>
        <v>0</v>
      </c>
      <c r="G59" s="139">
        <f t="shared" si="7"/>
        <v>0</v>
      </c>
      <c r="H59" s="140">
        <f t="shared" si="8"/>
        <v>0</v>
      </c>
      <c r="I59" s="139">
        <f t="shared" si="9"/>
        <v>0</v>
      </c>
      <c r="J59" s="141">
        <f t="shared" si="10"/>
        <v>0</v>
      </c>
      <c r="K59" s="147" t="e">
        <f t="shared" si="11"/>
        <v>#DIV/0!</v>
      </c>
      <c r="L59" s="28"/>
      <c r="M59" s="117">
        <v>0</v>
      </c>
      <c r="N59" s="118">
        <v>0</v>
      </c>
      <c r="O59" s="9"/>
      <c r="P59" s="117"/>
      <c r="Q59" s="118"/>
      <c r="U59" s="109"/>
    </row>
    <row r="60" spans="1:21" ht="15.75">
      <c r="A60" s="146"/>
      <c r="B60" s="192"/>
      <c r="C60" s="136"/>
      <c r="D60" s="137"/>
      <c r="E60" s="193"/>
      <c r="F60" s="138">
        <f t="shared" si="6"/>
        <v>0</v>
      </c>
      <c r="G60" s="139">
        <f t="shared" si="7"/>
        <v>0</v>
      </c>
      <c r="H60" s="140">
        <f t="shared" si="8"/>
        <v>0</v>
      </c>
      <c r="I60" s="139">
        <f t="shared" si="9"/>
        <v>0</v>
      </c>
      <c r="J60" s="141">
        <f t="shared" si="10"/>
        <v>0</v>
      </c>
      <c r="K60" s="147" t="e">
        <f t="shared" si="11"/>
        <v>#DIV/0!</v>
      </c>
      <c r="L60" s="28"/>
      <c r="M60" s="117">
        <v>0</v>
      </c>
      <c r="N60" s="118">
        <v>0</v>
      </c>
      <c r="O60" s="9"/>
      <c r="P60" s="117"/>
      <c r="Q60" s="118"/>
      <c r="U60" s="109"/>
    </row>
    <row r="61" spans="1:21" ht="15.75">
      <c r="A61" s="146"/>
      <c r="B61" s="192"/>
      <c r="C61" s="136"/>
      <c r="D61" s="137"/>
      <c r="E61" s="193"/>
      <c r="F61" s="138">
        <f t="shared" si="6"/>
        <v>0</v>
      </c>
      <c r="G61" s="139">
        <f t="shared" si="7"/>
        <v>0</v>
      </c>
      <c r="H61" s="140">
        <f t="shared" si="8"/>
        <v>0</v>
      </c>
      <c r="I61" s="139">
        <f t="shared" si="9"/>
        <v>0</v>
      </c>
      <c r="J61" s="141">
        <f t="shared" si="10"/>
        <v>0</v>
      </c>
      <c r="K61" s="147" t="e">
        <f t="shared" si="11"/>
        <v>#DIV/0!</v>
      </c>
      <c r="L61" s="28"/>
      <c r="M61" s="117">
        <v>0</v>
      </c>
      <c r="N61" s="118">
        <v>0</v>
      </c>
      <c r="O61" s="9"/>
      <c r="P61" s="117"/>
      <c r="Q61" s="118"/>
      <c r="U61" s="109"/>
    </row>
    <row r="62" spans="1:21" ht="15.75">
      <c r="A62" s="146"/>
      <c r="B62" s="192"/>
      <c r="C62" s="136"/>
      <c r="D62" s="137"/>
      <c r="E62" s="193"/>
      <c r="F62" s="138">
        <f t="shared" si="6"/>
        <v>0</v>
      </c>
      <c r="G62" s="139">
        <f t="shared" si="7"/>
        <v>0</v>
      </c>
      <c r="H62" s="140">
        <f t="shared" si="8"/>
        <v>0</v>
      </c>
      <c r="I62" s="139">
        <f t="shared" si="9"/>
        <v>0</v>
      </c>
      <c r="J62" s="141">
        <f t="shared" si="10"/>
        <v>0</v>
      </c>
      <c r="K62" s="147" t="e">
        <f t="shared" si="11"/>
        <v>#DIV/0!</v>
      </c>
      <c r="L62" s="28"/>
      <c r="M62" s="117">
        <v>0</v>
      </c>
      <c r="N62" s="118">
        <v>0</v>
      </c>
      <c r="O62" s="9"/>
      <c r="P62" s="117"/>
      <c r="Q62" s="118"/>
      <c r="U62" s="109"/>
    </row>
    <row r="63" spans="1:21" ht="15.75">
      <c r="A63" s="146"/>
      <c r="B63" s="192"/>
      <c r="C63" s="136"/>
      <c r="D63" s="137"/>
      <c r="E63" s="193"/>
      <c r="F63" s="138">
        <f t="shared" si="6"/>
        <v>0</v>
      </c>
      <c r="G63" s="139">
        <f t="shared" si="7"/>
        <v>0</v>
      </c>
      <c r="H63" s="140">
        <f t="shared" si="8"/>
        <v>0</v>
      </c>
      <c r="I63" s="139">
        <f t="shared" si="9"/>
        <v>0</v>
      </c>
      <c r="J63" s="141">
        <f t="shared" si="10"/>
        <v>0</v>
      </c>
      <c r="K63" s="147" t="e">
        <f t="shared" si="11"/>
        <v>#DIV/0!</v>
      </c>
      <c r="L63" s="28"/>
      <c r="M63" s="117">
        <v>0</v>
      </c>
      <c r="N63" s="118">
        <v>0</v>
      </c>
      <c r="O63" s="9"/>
      <c r="P63" s="117"/>
      <c r="Q63" s="118"/>
      <c r="U63" s="109"/>
    </row>
    <row r="64" spans="1:21" ht="15.75">
      <c r="A64" s="146"/>
      <c r="B64" s="192"/>
      <c r="C64" s="136"/>
      <c r="D64" s="137"/>
      <c r="E64" s="193"/>
      <c r="F64" s="138">
        <f t="shared" si="6"/>
        <v>0</v>
      </c>
      <c r="G64" s="139">
        <f t="shared" si="7"/>
        <v>0</v>
      </c>
      <c r="H64" s="140">
        <f t="shared" si="8"/>
        <v>0</v>
      </c>
      <c r="I64" s="139">
        <f t="shared" si="9"/>
        <v>0</v>
      </c>
      <c r="J64" s="141">
        <f t="shared" si="10"/>
        <v>0</v>
      </c>
      <c r="K64" s="147" t="e">
        <f t="shared" si="11"/>
        <v>#DIV/0!</v>
      </c>
      <c r="L64" s="28"/>
      <c r="M64" s="117">
        <v>0</v>
      </c>
      <c r="N64" s="118">
        <v>0</v>
      </c>
      <c r="O64" s="9"/>
      <c r="P64" s="117"/>
      <c r="Q64" s="118"/>
      <c r="U64" s="109"/>
    </row>
    <row r="65" spans="1:21" ht="15.75">
      <c r="A65" s="146"/>
      <c r="B65" s="192"/>
      <c r="C65" s="136"/>
      <c r="D65" s="137"/>
      <c r="E65" s="193"/>
      <c r="F65" s="138">
        <f t="shared" si="0"/>
        <v>0</v>
      </c>
      <c r="G65" s="139">
        <f t="shared" si="1"/>
        <v>0</v>
      </c>
      <c r="H65" s="140">
        <f t="shared" si="2"/>
        <v>0</v>
      </c>
      <c r="I65" s="139">
        <f t="shared" si="3"/>
        <v>0</v>
      </c>
      <c r="J65" s="141">
        <f t="shared" si="4"/>
        <v>0</v>
      </c>
      <c r="K65" s="147" t="e">
        <f t="shared" si="5"/>
        <v>#DIV/0!</v>
      </c>
      <c r="L65" s="28"/>
      <c r="M65" s="117">
        <v>0</v>
      </c>
      <c r="N65" s="118">
        <v>0</v>
      </c>
      <c r="O65" s="9"/>
      <c r="P65" s="117"/>
      <c r="Q65" s="118"/>
      <c r="U65" s="109"/>
    </row>
    <row r="66" spans="1:21" ht="15.75">
      <c r="A66" s="146"/>
      <c r="B66" s="192"/>
      <c r="C66" s="136"/>
      <c r="D66" s="137"/>
      <c r="E66" s="193"/>
      <c r="F66" s="138">
        <f t="shared" si="0"/>
        <v>0</v>
      </c>
      <c r="G66" s="139">
        <f t="shared" si="1"/>
        <v>0</v>
      </c>
      <c r="H66" s="140">
        <f t="shared" si="2"/>
        <v>0</v>
      </c>
      <c r="I66" s="139">
        <f t="shared" si="3"/>
        <v>0</v>
      </c>
      <c r="J66" s="165">
        <f t="shared" si="4"/>
        <v>0</v>
      </c>
      <c r="K66" s="147" t="e">
        <f t="shared" si="5"/>
        <v>#DIV/0!</v>
      </c>
      <c r="L66" s="28"/>
      <c r="M66" s="117">
        <v>0</v>
      </c>
      <c r="N66" s="118">
        <v>0</v>
      </c>
      <c r="O66" s="9"/>
      <c r="P66" s="117"/>
      <c r="Q66" s="118"/>
      <c r="U66" s="109"/>
    </row>
    <row r="67" spans="1:21" ht="15.75">
      <c r="A67" s="146"/>
      <c r="B67" s="192"/>
      <c r="C67" s="136"/>
      <c r="D67" s="137"/>
      <c r="E67" s="193"/>
      <c r="F67" s="138">
        <f t="shared" si="0"/>
        <v>0</v>
      </c>
      <c r="G67" s="139">
        <f t="shared" si="1"/>
        <v>0</v>
      </c>
      <c r="H67" s="140">
        <f t="shared" si="2"/>
        <v>0</v>
      </c>
      <c r="I67" s="139">
        <f t="shared" si="3"/>
        <v>0</v>
      </c>
      <c r="J67" s="141">
        <f t="shared" si="4"/>
        <v>0</v>
      </c>
      <c r="K67" s="147" t="e">
        <f t="shared" si="5"/>
        <v>#DIV/0!</v>
      </c>
      <c r="L67" s="28"/>
      <c r="M67" s="117">
        <v>0</v>
      </c>
      <c r="N67" s="118">
        <v>0</v>
      </c>
      <c r="O67" s="9"/>
      <c r="P67" s="117"/>
      <c r="Q67" s="118"/>
      <c r="U67" s="109"/>
    </row>
    <row r="68" spans="1:21" ht="15.75">
      <c r="A68" s="146"/>
      <c r="B68" s="192"/>
      <c r="C68" s="136"/>
      <c r="D68" s="137"/>
      <c r="E68" s="193"/>
      <c r="F68" s="138">
        <f t="shared" si="0"/>
        <v>0</v>
      </c>
      <c r="G68" s="139">
        <f t="shared" si="1"/>
        <v>0</v>
      </c>
      <c r="H68" s="140">
        <f t="shared" si="2"/>
        <v>0</v>
      </c>
      <c r="I68" s="139">
        <f t="shared" si="3"/>
        <v>0</v>
      </c>
      <c r="J68" s="141">
        <f t="shared" si="4"/>
        <v>0</v>
      </c>
      <c r="K68" s="147" t="e">
        <f t="shared" si="5"/>
        <v>#DIV/0!</v>
      </c>
      <c r="L68" s="28"/>
      <c r="M68" s="117">
        <v>0</v>
      </c>
      <c r="N68" s="118">
        <v>0</v>
      </c>
      <c r="O68" s="9"/>
      <c r="P68" s="117"/>
      <c r="Q68" s="118"/>
      <c r="U68" s="109"/>
    </row>
    <row r="69" spans="1:21" ht="15.75">
      <c r="A69" s="146"/>
      <c r="B69" s="192"/>
      <c r="C69" s="136"/>
      <c r="D69" s="137"/>
      <c r="E69" s="193"/>
      <c r="F69" s="138">
        <f t="shared" si="0"/>
        <v>0</v>
      </c>
      <c r="G69" s="139">
        <f t="shared" si="1"/>
        <v>0</v>
      </c>
      <c r="H69" s="140">
        <f t="shared" si="2"/>
        <v>0</v>
      </c>
      <c r="I69" s="139">
        <f t="shared" si="3"/>
        <v>0</v>
      </c>
      <c r="J69" s="141">
        <f t="shared" si="4"/>
        <v>0</v>
      </c>
      <c r="K69" s="147" t="e">
        <f t="shared" si="5"/>
        <v>#DIV/0!</v>
      </c>
      <c r="L69" s="28"/>
      <c r="M69" s="117">
        <v>0</v>
      </c>
      <c r="N69" s="118">
        <v>0</v>
      </c>
      <c r="O69" s="9"/>
      <c r="P69" s="117"/>
      <c r="Q69" s="118"/>
      <c r="U69" s="109"/>
    </row>
    <row r="70" spans="1:21" ht="15.75">
      <c r="A70" s="146"/>
      <c r="B70" s="192"/>
      <c r="C70" s="136"/>
      <c r="D70" s="137"/>
      <c r="E70" s="193"/>
      <c r="F70" s="138">
        <f t="shared" si="0"/>
        <v>0</v>
      </c>
      <c r="G70" s="139">
        <f t="shared" si="1"/>
        <v>0</v>
      </c>
      <c r="H70" s="140">
        <f t="shared" si="2"/>
        <v>0</v>
      </c>
      <c r="I70" s="139">
        <f t="shared" si="3"/>
        <v>0</v>
      </c>
      <c r="J70" s="141">
        <f t="shared" si="4"/>
        <v>0</v>
      </c>
      <c r="K70" s="147" t="e">
        <f t="shared" si="5"/>
        <v>#DIV/0!</v>
      </c>
      <c r="L70" s="28"/>
      <c r="M70" s="117">
        <v>0</v>
      </c>
      <c r="N70" s="118">
        <v>0</v>
      </c>
      <c r="O70" s="9"/>
      <c r="P70" s="117"/>
      <c r="Q70" s="118"/>
      <c r="U70" s="109"/>
    </row>
    <row r="71" spans="1:21" ht="15.75">
      <c r="A71" s="146"/>
      <c r="B71" s="192"/>
      <c r="C71" s="136"/>
      <c r="D71" s="137"/>
      <c r="E71" s="193"/>
      <c r="F71" s="138">
        <f t="shared" si="0"/>
        <v>0</v>
      </c>
      <c r="G71" s="139">
        <f t="shared" si="1"/>
        <v>0</v>
      </c>
      <c r="H71" s="140">
        <f t="shared" si="2"/>
        <v>0</v>
      </c>
      <c r="I71" s="139">
        <f t="shared" si="3"/>
        <v>0</v>
      </c>
      <c r="J71" s="141">
        <f t="shared" si="4"/>
        <v>0</v>
      </c>
      <c r="K71" s="147" t="e">
        <f t="shared" si="5"/>
        <v>#DIV/0!</v>
      </c>
      <c r="L71" s="28"/>
      <c r="M71" s="117">
        <v>0</v>
      </c>
      <c r="N71" s="118">
        <v>0</v>
      </c>
      <c r="O71" s="9"/>
      <c r="P71" s="117"/>
      <c r="Q71" s="118"/>
      <c r="U71" s="109"/>
    </row>
    <row r="72" spans="1:21" ht="15.75">
      <c r="A72" s="146"/>
      <c r="B72" s="192"/>
      <c r="C72" s="136"/>
      <c r="D72" s="137"/>
      <c r="E72" s="193"/>
      <c r="F72" s="138">
        <f t="shared" si="0"/>
        <v>0</v>
      </c>
      <c r="G72" s="139">
        <f t="shared" si="1"/>
        <v>0</v>
      </c>
      <c r="H72" s="140">
        <f t="shared" si="2"/>
        <v>0</v>
      </c>
      <c r="I72" s="139">
        <f t="shared" si="3"/>
        <v>0</v>
      </c>
      <c r="J72" s="141">
        <f t="shared" si="4"/>
        <v>0</v>
      </c>
      <c r="K72" s="147" t="e">
        <f t="shared" si="5"/>
        <v>#DIV/0!</v>
      </c>
      <c r="L72" s="28"/>
      <c r="M72" s="117">
        <v>0</v>
      </c>
      <c r="N72" s="118">
        <v>0</v>
      </c>
      <c r="O72" s="9"/>
      <c r="P72" s="117"/>
      <c r="Q72" s="118"/>
      <c r="U72" s="109"/>
    </row>
    <row r="73" spans="1:21" ht="15.75">
      <c r="A73" s="146"/>
      <c r="B73" s="192"/>
      <c r="C73" s="136"/>
      <c r="D73" s="161"/>
      <c r="E73" s="193"/>
      <c r="F73" s="162">
        <f t="shared" si="0"/>
        <v>0</v>
      </c>
      <c r="G73" s="163">
        <f t="shared" si="1"/>
        <v>0</v>
      </c>
      <c r="H73" s="164">
        <f t="shared" si="2"/>
        <v>0</v>
      </c>
      <c r="I73" s="163">
        <f t="shared" si="3"/>
        <v>0</v>
      </c>
      <c r="J73" s="165">
        <f t="shared" si="4"/>
        <v>0</v>
      </c>
      <c r="K73" s="196" t="e">
        <f t="shared" si="5"/>
        <v>#DIV/0!</v>
      </c>
      <c r="L73" s="110"/>
      <c r="M73" s="117">
        <v>0</v>
      </c>
      <c r="N73" s="118">
        <v>0</v>
      </c>
      <c r="O73" s="9"/>
      <c r="P73" s="117"/>
      <c r="Q73" s="118"/>
      <c r="U73" s="109"/>
    </row>
    <row r="74" spans="1:21" ht="15.75">
      <c r="A74" s="146"/>
      <c r="B74" s="192"/>
      <c r="C74" s="136"/>
      <c r="D74" s="161"/>
      <c r="E74" s="193"/>
      <c r="F74" s="162">
        <f t="shared" si="0"/>
        <v>0</v>
      </c>
      <c r="G74" s="163">
        <f t="shared" si="1"/>
        <v>0</v>
      </c>
      <c r="H74" s="164">
        <f t="shared" si="2"/>
        <v>0</v>
      </c>
      <c r="I74" s="163">
        <f t="shared" si="3"/>
        <v>0</v>
      </c>
      <c r="J74" s="165">
        <f t="shared" si="4"/>
        <v>0</v>
      </c>
      <c r="K74" s="196" t="e">
        <f t="shared" si="5"/>
        <v>#DIV/0!</v>
      </c>
      <c r="L74" s="110"/>
      <c r="M74" s="117">
        <v>0</v>
      </c>
      <c r="N74" s="118">
        <v>0</v>
      </c>
      <c r="O74" s="9"/>
      <c r="P74" s="117"/>
      <c r="Q74" s="118"/>
      <c r="U74" s="109"/>
    </row>
    <row r="75" spans="1:21" ht="16.5" thickBot="1">
      <c r="A75" s="148"/>
      <c r="B75" s="197"/>
      <c r="C75" s="198"/>
      <c r="D75" s="186"/>
      <c r="E75" s="207"/>
      <c r="F75" s="187">
        <f t="shared" si="0"/>
        <v>0</v>
      </c>
      <c r="G75" s="208">
        <f t="shared" si="1"/>
        <v>0</v>
      </c>
      <c r="H75" s="209">
        <f t="shared" si="2"/>
        <v>0</v>
      </c>
      <c r="I75" s="208">
        <f t="shared" si="3"/>
        <v>0</v>
      </c>
      <c r="J75" s="210">
        <f t="shared" si="4"/>
        <v>0</v>
      </c>
      <c r="K75" s="211" t="e">
        <f t="shared" si="5"/>
        <v>#DIV/0!</v>
      </c>
      <c r="L75" s="110"/>
      <c r="M75" s="158">
        <v>0</v>
      </c>
      <c r="N75" s="159">
        <v>0</v>
      </c>
      <c r="O75" s="9"/>
      <c r="P75" s="158"/>
      <c r="Q75" s="159"/>
      <c r="U75" s="109"/>
    </row>
    <row r="76" spans="6:17" ht="16.5" thickBot="1">
      <c r="F76" s="34"/>
      <c r="G76" s="82">
        <f>SUM(G12:G75)</f>
        <v>0</v>
      </c>
      <c r="H76" s="83"/>
      <c r="I76" s="82">
        <f>SUM(I12:I75)</f>
        <v>0</v>
      </c>
      <c r="J76" s="84"/>
      <c r="M76" s="36"/>
      <c r="N76" s="36"/>
      <c r="P76" s="36"/>
      <c r="Q76" s="36"/>
    </row>
    <row r="77" spans="6:17" ht="16.5" thickBot="1">
      <c r="F77" s="37"/>
      <c r="G77" s="85" t="s">
        <v>20</v>
      </c>
      <c r="H77" s="1">
        <v>0</v>
      </c>
      <c r="I77" s="38"/>
      <c r="J77" s="39">
        <f>H77*G76</f>
        <v>0</v>
      </c>
      <c r="M77" s="36"/>
      <c r="N77" s="36"/>
      <c r="P77" s="36"/>
      <c r="Q77" s="36"/>
    </row>
    <row r="78" spans="6:17" ht="16.5" thickBot="1">
      <c r="F78" s="34"/>
      <c r="G78" s="40"/>
      <c r="H78" s="2"/>
      <c r="I78" s="40"/>
      <c r="J78" s="41"/>
      <c r="M78" s="36"/>
      <c r="N78" s="36"/>
      <c r="P78" s="36"/>
      <c r="Q78" s="36"/>
    </row>
    <row r="79" spans="6:17" ht="16.5" thickBot="1">
      <c r="F79" s="37"/>
      <c r="G79" s="38" t="s">
        <v>21</v>
      </c>
      <c r="H79" s="1"/>
      <c r="I79" s="38"/>
      <c r="J79" s="39">
        <f>SUM(J11:J77)</f>
        <v>0</v>
      </c>
      <c r="M79" s="36"/>
      <c r="N79" s="36"/>
      <c r="P79" s="36"/>
      <c r="Q79" s="36"/>
    </row>
    <row r="80" spans="6:17" ht="16.5" thickBot="1">
      <c r="F80" s="42"/>
      <c r="G80" s="43"/>
      <c r="H80" s="3"/>
      <c r="I80" s="43"/>
      <c r="J80" s="44"/>
      <c r="M80" s="36"/>
      <c r="N80" s="36"/>
      <c r="P80" s="36"/>
      <c r="Q80" s="36"/>
    </row>
    <row r="81" spans="6:17" ht="15.75">
      <c r="F81" s="45"/>
      <c r="G81" s="86" t="s">
        <v>22</v>
      </c>
      <c r="H81" s="4">
        <v>0</v>
      </c>
      <c r="I81" s="46"/>
      <c r="J81" s="47">
        <f>J79*H81</f>
        <v>0</v>
      </c>
      <c r="M81" s="36"/>
      <c r="N81" s="36"/>
      <c r="P81" s="36"/>
      <c r="Q81" s="36"/>
    </row>
    <row r="82" spans="6:17" ht="16.5" thickBot="1">
      <c r="F82" s="48"/>
      <c r="G82" s="87" t="s">
        <v>23</v>
      </c>
      <c r="H82" s="5"/>
      <c r="I82" s="49"/>
      <c r="J82" s="50">
        <f>J79+J81</f>
        <v>0</v>
      </c>
      <c r="M82" s="36"/>
      <c r="N82" s="36"/>
      <c r="P82" s="36"/>
      <c r="Q82" s="36"/>
    </row>
    <row r="83" spans="6:17" ht="16.5" thickBot="1">
      <c r="F83" s="51"/>
      <c r="G83" s="88"/>
      <c r="H83" s="6"/>
      <c r="I83" s="52"/>
      <c r="J83" s="53"/>
      <c r="M83" s="36"/>
      <c r="N83" s="36"/>
      <c r="P83" s="36"/>
      <c r="Q83" s="36"/>
    </row>
    <row r="84" spans="6:17" ht="15.75">
      <c r="F84" s="54"/>
      <c r="G84" s="86" t="s">
        <v>24</v>
      </c>
      <c r="H84" s="4">
        <v>0</v>
      </c>
      <c r="I84" s="46"/>
      <c r="J84" s="47">
        <f>J82*H84</f>
        <v>0</v>
      </c>
      <c r="M84" s="36"/>
      <c r="N84" s="36"/>
      <c r="P84" s="36"/>
      <c r="Q84" s="36"/>
    </row>
    <row r="85" spans="6:17" ht="16.5" thickBot="1">
      <c r="F85" s="48"/>
      <c r="G85" s="87" t="s">
        <v>23</v>
      </c>
      <c r="H85" s="5"/>
      <c r="I85" s="49"/>
      <c r="J85" s="50">
        <f>J82+J84</f>
        <v>0</v>
      </c>
      <c r="M85" s="36"/>
      <c r="N85" s="36"/>
      <c r="P85" s="36"/>
      <c r="Q85" s="36"/>
    </row>
    <row r="86" spans="6:17" ht="16.5" thickBot="1">
      <c r="F86" s="51"/>
      <c r="G86" s="88"/>
      <c r="H86" s="6"/>
      <c r="I86" s="52"/>
      <c r="J86" s="53"/>
      <c r="M86" s="36"/>
      <c r="N86" s="36"/>
      <c r="P86" s="36"/>
      <c r="Q86" s="36"/>
    </row>
    <row r="87" spans="6:17" ht="15.75">
      <c r="F87" s="54"/>
      <c r="G87" s="89" t="s">
        <v>25</v>
      </c>
      <c r="H87" s="4">
        <v>0.18</v>
      </c>
      <c r="I87" s="46"/>
      <c r="J87" s="55">
        <f>J85*H87</f>
        <v>0</v>
      </c>
      <c r="M87" s="36"/>
      <c r="N87" s="36"/>
      <c r="P87" s="36"/>
      <c r="Q87" s="36"/>
    </row>
    <row r="88" spans="6:17" ht="16.5" thickBot="1">
      <c r="F88" s="48"/>
      <c r="G88" s="90" t="s">
        <v>26</v>
      </c>
      <c r="H88" s="56" t="s">
        <v>9</v>
      </c>
      <c r="I88" s="57"/>
      <c r="J88" s="58">
        <f>J85+J87</f>
        <v>0</v>
      </c>
      <c r="M88" s="36"/>
      <c r="N88" s="36"/>
      <c r="P88" s="36"/>
      <c r="Q88" s="36"/>
    </row>
    <row r="89" spans="13:17" ht="15.75">
      <c r="M89" s="36"/>
      <c r="N89" s="36"/>
      <c r="P89" s="36"/>
      <c r="Q89" s="36"/>
    </row>
    <row r="90" spans="13:17" ht="15.75">
      <c r="M90" s="36"/>
      <c r="N90" s="36"/>
      <c r="P90" s="36"/>
      <c r="Q90" s="36"/>
    </row>
    <row r="91" spans="10:17" ht="15.75">
      <c r="J91" s="59"/>
      <c r="M91" s="36"/>
      <c r="N91" s="36"/>
      <c r="P91" s="36"/>
      <c r="Q91" s="36"/>
    </row>
    <row r="92" spans="13:17" ht="15.75">
      <c r="M92" s="36"/>
      <c r="N92" s="36"/>
      <c r="P92" s="36"/>
      <c r="Q92" s="36"/>
    </row>
  </sheetData>
  <mergeCells count="19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Usere</dc:creator>
  <cp:keywords/>
  <dc:description/>
  <cp:lastModifiedBy>Tiko</cp:lastModifiedBy>
  <cp:lastPrinted>2013-11-21T13:03:32Z</cp:lastPrinted>
  <dcterms:created xsi:type="dcterms:W3CDTF">2013-10-10T07:32:43Z</dcterms:created>
  <dcterms:modified xsi:type="dcterms:W3CDTF">2018-11-22T15:44:00Z</dcterms:modified>
  <cp:category/>
  <cp:version/>
  <cp:contentType/>
  <cp:contentStatus/>
</cp:coreProperties>
</file>