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20730" windowHeight="9030" activeTab="0"/>
  </bookViews>
  <sheets>
    <sheet name="TOTAL" sheetId="1" r:id="rId1"/>
    <sheet name="1-SITE PREPARATION" sheetId="2" r:id="rId2"/>
    <sheet name="3-SHELL &amp; CORE BASEMENT" sheetId="60" r:id="rId3"/>
    <sheet name="3-SHELL &amp; CORE WORKS HOTEL" sheetId="14" r:id="rId4"/>
  </sheets>
  <externalReferences>
    <externalReference r:id="rId7"/>
    <externalReference r:id="rId8"/>
  </externalReferences>
  <definedNames>
    <definedName name="___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__mal2" hidden="1">{"'KABA MALZEME'!$B$5:$G$101","'KABA MALZEME'!$B$5:$G$101"}</definedName>
    <definedName name="__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_mal2" hidden="1">{"'KABA MALZEME'!$B$5:$G$101","'KABA MALZEME'!$B$5:$G$101"}</definedName>
    <definedName name="__123Graph_ACURRENT" hidden="1">#REF!</definedName>
    <definedName name="__IntlFixup" hidden="1">TRUE</definedName>
    <definedName name="__mal2" hidden="1">{"'KABA MALZEME'!$B$5:$G$101","'KABA MALZEME'!$B$5:$G$101"}</definedName>
    <definedName name="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xlfn.BAHTTEXT" hidden="1">#NAME?</definedName>
    <definedName name="__ZA36" hidden="1">{"'Appendix 3 Currency'!$A$1:$U$96"}</definedName>
    <definedName name="_mal2" hidden="1">{"'KABA MALZEME'!$B$5:$G$101","'KABA MALZEME'!$B$5:$G$101"}</definedName>
    <definedName name="_old2" hidden="1">{"'Sheet1'!$A$1:$X$25"}</definedName>
    <definedName name="_Order1" hidden="1">255</definedName>
    <definedName name="_Order2" hidden="1">255</definedName>
    <definedName name="_Regression_Int" hidden="1">1</definedName>
    <definedName name="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Access_Button" hidden="1">"Активное_оборудование_Cabletron_Devices_Таблица1"</definedName>
    <definedName name="anscount" hidden="1">1</definedName>
    <definedName name="AS2DocOpenMode" hidden="1">"AS2DocumentEdit"</definedName>
    <definedName name="aüeatt" hidden="1">{0,0,0,0;0,0,0,0;0,0,0,0;0,0,0,0;0,0,0,0;0,0,0,0;0,0,0,0;0,0,0,0;0,0,0,0;0,0,0,0;0,0,0,0;0,0,0,0;0,0,0,0;0,0,0,0;0,0,0,0;0,0,0,0;0,0,0,0;0,0,0,0;0,0,0,0;0,0,0,0;0,0,0,0;0,0,0,0;0,0,0,0;0,0,0,0;0,0,0,0;0,0,0,0;0,0,0,0;0,0,0,0;0,0,0,0;0,0,0,0;0,0,0,0;0,0,0,0;0,0,0,0}</definedName>
    <definedName name="B5a" hidden="1">{"'Break down'!$A$4"}</definedName>
    <definedName name="BSIWhichPageSetup" hidden="1">1</definedName>
    <definedName name="BSIWhichPageSetup_0" hidden="1">"0þ"</definedName>
    <definedName name="CBWorkbookPriority" hidden="1">-1289300559</definedName>
    <definedName name="eeeee" hidden="1">{"'Sheet1'!$A$1:$X$25"}</definedName>
    <definedName name="Ele" hidden="1">{"'Break down'!$A$4"}</definedName>
    <definedName name="euro">#REF!</definedName>
    <definedName name="euro1">#REF!</definedName>
    <definedName name="gbf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gwag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HAVUZ" hidden="1">{"'KABA MALZEME'!$B$5:$G$101","'KABA MALZEME'!$B$5:$G$101"}</definedName>
    <definedName name="HTML_CodePage" hidden="1">1252</definedName>
    <definedName name="HTML_Control" hidden="1">{"'Appendix 3 Currency'!$A$1:$U$96"}</definedName>
    <definedName name="HTML_Control1" hidden="1">{"'Sheet1'!$A$1:$X$25"}</definedName>
    <definedName name="HTML_Description" hidden="1">""</definedName>
    <definedName name="HTML_Email" hidden="1">""</definedName>
    <definedName name="HTML_Header" hidden="1">"Appendix 3 Currency"</definedName>
    <definedName name="HTML_LastUpdate" hidden="1">"2/2/99"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Title" hidden="1">"Cash Flow Form"</definedName>
    <definedName name="İIPŞYK" hidden="1">{"'Cash Requirements 5F '!$A$1:$AC$48"}</definedName>
    <definedName name="kurz">#REF!</definedName>
    <definedName name="kurz1">#REF!</definedName>
    <definedName name="kyd.Dim.01." hidden="1">"currency"</definedName>
    <definedName name="kyd.Dim.02." hidden="1">"currency"</definedName>
    <definedName name="kyd.ElementType.01." hidden="1">3</definedName>
    <definedName name="kyd.ElementType.02." hidden="1">3</definedName>
    <definedName name="kyd.MemoSortHide." hidden="1">FALSE</definedName>
    <definedName name="kyd.NumLevels.01." hidden="1">999</definedName>
    <definedName name="kyd.NumLevels.02." hidden="1">999</definedName>
    <definedName name="kyd.ParentName.01." hidden="1">"AUD"</definedName>
    <definedName name="kyd.ParentName.02." hidden="1">"AUD"</definedName>
    <definedName name="kyd.PreScreenData." hidden="1">FALSE</definedName>
    <definedName name="kyd.PrintMemo." hidden="1">FALSE</definedName>
    <definedName name="kyd.PrintParent.01." hidden="1">TRUE</definedName>
    <definedName name="kyd.PrintParent.02." hidden="1">TRUE</definedName>
    <definedName name="kyd.PrintStdWhen." hidden="1">3</definedName>
    <definedName name="kyd.SaveAsFile." hidden="1">FALSE</definedName>
    <definedName name="kyd.SaveMemo." hidden="1">FALSE</definedName>
    <definedName name="kyd.SelectString.01." hidden="1">"*"</definedName>
    <definedName name="kyd.SelectString.02." hidden="1">"*"</definedName>
    <definedName name="kyd.StdSortHide." hidden="1">FALSE</definedName>
    <definedName name="kyd.StopRow." hidden="1">16384</definedName>
    <definedName name="kyd.WriteMemWhenOptn." hidden="1">3</definedName>
    <definedName name="limcount" hidden="1">1</definedName>
    <definedName name="material">'[2]Rekapitulace'!$H$13</definedName>
    <definedName name="materials">'[2]Rekapitulace'!$H$13</definedName>
    <definedName name="MCL_sheet_inc" hidden="1">{"'Sheet1'!$A$1:$X$25"}</definedName>
    <definedName name="montaz">'[2]Rekapitulace'!$G$13</definedName>
    <definedName name="montazs">'[2]Rekapitulace'!$G$13</definedName>
    <definedName name="nrnr1" hidden="1">{"'KABA MALZEME'!$B$5:$G$101","'KABA MALZEME'!$B$5:$G$101"}</definedName>
    <definedName name="nrnr2" hidden="1">{"'KABA MALZEME'!$B$5:$G$101","'KABA MALZEME'!$B$5:$G$101"}</definedName>
    <definedName name="nrnr6" hidden="1">{"'KABA MALZEME'!$B$5:$G$101","'KABA MALZEME'!$B$5:$G$101"}</definedName>
    <definedName name="sadff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Scaffolding" hidden="1">{"'Break down'!$A$4"}</definedName>
    <definedName name="scdsf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sencount" hidden="1">1</definedName>
    <definedName name="sfsadf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rel10" hidden="1">2</definedName>
    <definedName name="solver_rel11" hidden="1">2</definedName>
    <definedName name="solver_rel5" hidden="1">2</definedName>
    <definedName name="solver_rel6" hidden="1">2</definedName>
    <definedName name="solver_rel7" hidden="1">2</definedName>
    <definedName name="solver_rel8" hidden="1">2</definedName>
    <definedName name="solver_rel9" hidden="1">2</definedName>
    <definedName name="solver_rhs10" hidden="1">315430</definedName>
    <definedName name="solver_rhs11" hidden="1">284920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22000000000</definedName>
    <definedName name="temp" hidden="1">{"'Break down'!$A$4"}</definedName>
    <definedName name="TextRefCopyRangeCount" hidden="1">4</definedName>
    <definedName name="tmp" hidden="1">{"'Break down'!$A$4"}</definedName>
    <definedName name="ulul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şş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www" hidden="1">{"'Sheet1'!$A$1:$X$25"}</definedName>
    <definedName name="xls." hidden="1">{"'Break down'!$A$4"}</definedName>
    <definedName name="_xlnm.Print_Titles" localSheetId="2">'3-SHELL &amp; CORE BASEMENT'!$7:$10</definedName>
    <definedName name="_xlnm.Print_Titles" localSheetId="3">'3-SHELL &amp; CORE WORKS HOTEL'!$7:$10</definedName>
  </definedNames>
  <calcPr calcId="162913"/>
</workbook>
</file>

<file path=xl/sharedStrings.xml><?xml version="1.0" encoding="utf-8"?>
<sst xmlns="http://schemas.openxmlformats.org/spreadsheetml/2006/main" count="925" uniqueCount="141">
  <si>
    <t>##</t>
  </si>
  <si>
    <t>1</t>
  </si>
  <si>
    <t>3</t>
  </si>
  <si>
    <t>4</t>
  </si>
  <si>
    <t>6</t>
  </si>
  <si>
    <t>8</t>
  </si>
  <si>
    <t>11</t>
  </si>
  <si>
    <t>TOTAL VALUE</t>
  </si>
  <si>
    <t>GEL</t>
  </si>
  <si>
    <t>USD</t>
  </si>
  <si>
    <t>RATE</t>
  </si>
  <si>
    <t>Sub Total</t>
  </si>
  <si>
    <t>Profit:</t>
  </si>
  <si>
    <t>Overhead Costs:</t>
  </si>
  <si>
    <t>Sub-Total</t>
  </si>
  <si>
    <t>Unforseen Expenses:</t>
  </si>
  <si>
    <t>VAT</t>
  </si>
  <si>
    <t>GRAND TOTAL</t>
  </si>
  <si>
    <t>5</t>
  </si>
  <si>
    <t>Description</t>
  </si>
  <si>
    <t>Unit</t>
  </si>
  <si>
    <t>Quantity</t>
  </si>
  <si>
    <t>Material</t>
  </si>
  <si>
    <t>Unit Price</t>
  </si>
  <si>
    <t>Total</t>
  </si>
  <si>
    <t>Labor</t>
  </si>
  <si>
    <t>TOTAL</t>
  </si>
  <si>
    <t>Sand</t>
  </si>
  <si>
    <t>Cement M 400</t>
  </si>
  <si>
    <t>Steel Reinforcement every 3rd row</t>
  </si>
  <si>
    <t>m/2</t>
  </si>
  <si>
    <t>M/3</t>
  </si>
  <si>
    <t>200 mm Block Wall</t>
  </si>
  <si>
    <t>Block 20X20X40 cm</t>
  </si>
  <si>
    <t>Steel Angle at Ceiling Connection</t>
  </si>
  <si>
    <t>Normative Ratio</t>
  </si>
  <si>
    <t>TOTAL PER ITEM</t>
  </si>
  <si>
    <t>14</t>
  </si>
  <si>
    <t>COST PER UNIT</t>
  </si>
  <si>
    <t xml:space="preserve">                                                  WALLS</t>
  </si>
  <si>
    <t xml:space="preserve">                                                  CEILINGS</t>
  </si>
  <si>
    <t>l/m</t>
  </si>
  <si>
    <t>Screw MN 30</t>
  </si>
  <si>
    <t>Concrete Anchor K 6/35</t>
  </si>
  <si>
    <t>Vertical Stud CD 60/27</t>
  </si>
  <si>
    <t>Horizontal Channel UD 28/27</t>
  </si>
  <si>
    <t>Stud Fixing Element 60/27</t>
  </si>
  <si>
    <t>Screw LN 9</t>
  </si>
  <si>
    <t>Screw TN 25</t>
  </si>
  <si>
    <t>t</t>
  </si>
  <si>
    <t>SUMMARY PAGE</t>
  </si>
  <si>
    <t>BoQ</t>
  </si>
  <si>
    <t>1 - SITE PREPARATION - ***PROVISIONAL SUM</t>
  </si>
  <si>
    <t>***Provisional Sum to be Agreed with the Contractor before Contract Signature</t>
  </si>
  <si>
    <t>Transportation Costs:</t>
  </si>
  <si>
    <t>Ceiling Stud CD 60/27</t>
  </si>
  <si>
    <t>Stud Fixing Element CD</t>
  </si>
  <si>
    <t>Screw FN 5.1x35</t>
  </si>
  <si>
    <t>Screw LN 3.5x9</t>
  </si>
  <si>
    <t>Temporary Utilities</t>
  </si>
  <si>
    <t>Site Preparation - Provisional Sums</t>
  </si>
  <si>
    <t>Unit Price Material</t>
  </si>
  <si>
    <t>Unit Price Labor</t>
  </si>
  <si>
    <t>13</t>
  </si>
  <si>
    <t>15</t>
  </si>
  <si>
    <t>The Total Construction Area (m/2)</t>
  </si>
  <si>
    <t>The Price Per Square Meter</t>
  </si>
  <si>
    <t xml:space="preserve">Grand Total/Per Total % </t>
  </si>
  <si>
    <t>Single layer Gypsum Board Ceiling Lining</t>
  </si>
  <si>
    <t>Single layer Gypsum Board Ceiling Lining - Moisture Resistant</t>
  </si>
  <si>
    <t>12</t>
  </si>
  <si>
    <t>Gypsum Board</t>
  </si>
  <si>
    <t>unit</t>
  </si>
  <si>
    <t>Fire resistant board 25 mm</t>
  </si>
  <si>
    <t>Gypsum Board (Green)</t>
  </si>
  <si>
    <t>FINISHES</t>
  </si>
  <si>
    <t>3 - SHELL &amp; CORE WORKS HOTEL</t>
  </si>
  <si>
    <t>100 mm Block Wall</t>
  </si>
  <si>
    <t>LE MERIDIEN_HOTEL PART</t>
  </si>
  <si>
    <t xml:space="preserve">Floor 1 </t>
  </si>
  <si>
    <t>Floor 2</t>
  </si>
  <si>
    <t>Floor 3</t>
  </si>
  <si>
    <t>Floor 4</t>
  </si>
  <si>
    <t>Floor 5</t>
  </si>
  <si>
    <t>Floor 6</t>
  </si>
  <si>
    <t>Floor 7</t>
  </si>
  <si>
    <t>Floor 8</t>
  </si>
  <si>
    <t>Floor 9</t>
  </si>
  <si>
    <t>Floor 10</t>
  </si>
  <si>
    <t>Floor 11</t>
  </si>
  <si>
    <t>Floor 12</t>
  </si>
  <si>
    <t>Shell &amp; Core Works Basement</t>
  </si>
  <si>
    <t>Shell &amp; Core Works Hotel</t>
  </si>
  <si>
    <t>SHELL AND CORE</t>
  </si>
  <si>
    <t>BUDGET</t>
  </si>
  <si>
    <t>Gypsum Board Waterproof</t>
  </si>
  <si>
    <t>Single layer Gypsum Board Wall Lining BG 08</t>
  </si>
  <si>
    <t>Single layer Betopan Wall Lining BG 08/1</t>
  </si>
  <si>
    <t xml:space="preserve">Betopan </t>
  </si>
  <si>
    <t>Double layer combined Wall Lining BG 09</t>
  </si>
  <si>
    <t>Dry plaster</t>
  </si>
  <si>
    <t>Double layer Gypsum board Wall Lining BG 08/2</t>
  </si>
  <si>
    <t xml:space="preserve">Gypsum Board </t>
  </si>
  <si>
    <t>Mineral wool</t>
  </si>
  <si>
    <t>Double layer Gypsum Board Wall Lining BG 10,10/1</t>
  </si>
  <si>
    <t xml:space="preserve">Floor 0 </t>
  </si>
  <si>
    <t>Gypsum Board FR</t>
  </si>
  <si>
    <t>Double Gypsum Board Wall - 155 mm GB 02/1</t>
  </si>
  <si>
    <t>Double Gypsum Board Wall - 155 mm GB 02, 03/1</t>
  </si>
  <si>
    <t>Double layer Gypsum Board Wall Lining BG 11</t>
  </si>
  <si>
    <t>Double Gypsum Board Wall GB 04</t>
  </si>
  <si>
    <t>Double Gypsum Board Wall - 87.5 mm GB 07/4</t>
  </si>
  <si>
    <t>Double Gypsum Board Wall - 155 mm GB 04/1</t>
  </si>
  <si>
    <t>Double Gypsum Board Wall - 155 mm GB 01,05,06</t>
  </si>
  <si>
    <t>Double Gypsum Board Wall - 100 mm GB 07</t>
  </si>
  <si>
    <t>Double Gypsum Board Wall - 100 mm GB 07/1</t>
  </si>
  <si>
    <t>Double Gypsum Board Wall - 155 mm GB 12</t>
  </si>
  <si>
    <t>Gupsum board FR</t>
  </si>
  <si>
    <t>Double Gypsum Board Wall - 155 mm GB 13</t>
  </si>
  <si>
    <t>Double Gypsum Board Wall - 155 mm GB 14</t>
  </si>
  <si>
    <t xml:space="preserve">Queen room </t>
  </si>
  <si>
    <t xml:space="preserve">Suite room </t>
  </si>
  <si>
    <t>Block 10X20X40 cm</t>
  </si>
  <si>
    <t>GR Floor</t>
  </si>
  <si>
    <t>1st Floor</t>
  </si>
  <si>
    <t>12th Floor</t>
  </si>
  <si>
    <t>Corridors</t>
  </si>
  <si>
    <t>Staircase</t>
  </si>
  <si>
    <t>Doors</t>
  </si>
  <si>
    <t xml:space="preserve">BOH </t>
  </si>
  <si>
    <t>Plaster</t>
  </si>
  <si>
    <t>2 - Basement</t>
  </si>
  <si>
    <t>Double Gypsum Board Wall - 155 mm GB 03</t>
  </si>
  <si>
    <t>Double layer combined Wall Lining BG 16</t>
  </si>
  <si>
    <t>Presidental suite</t>
  </si>
  <si>
    <t>King room</t>
  </si>
  <si>
    <t>Handicup Room (king room)</t>
  </si>
  <si>
    <t>Double Gypsum Board Wall - GB 17</t>
  </si>
  <si>
    <t>HOTEL PART</t>
  </si>
  <si>
    <t>NOTE*</t>
  </si>
  <si>
    <t>Appartments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</si>
</sst>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&quot;GEL&quot;* #,##0.00_);_(&quot;GEL&quot;* \(#,##0.00\);_(&quot;GEL&quot;* &quot;-&quot;??_);_(@_)"/>
    <numFmt numFmtId="166" formatCode="0.0"/>
    <numFmt numFmtId="167" formatCode="_([$$-409]* #,##0.00_);_([$$-409]* \(#,##0.00\);_([$$-409]* &quot;-&quot;??_);_(@_)"/>
    <numFmt numFmtId="168" formatCode="_(* #,##0.0000_);_(* \(#,##0.0000\);_(* &quot;-&quot;??_);_(@_)"/>
    <numFmt numFmtId="169" formatCode="0.000"/>
    <numFmt numFmtId="170" formatCode="_-* #,##0.00\ _L_a_r_i_-;\-* #,##0.00\ _L_a_r_i_-;_-* &quot;-&quot;??\ _L_a_r_i_-;_-@_-"/>
    <numFmt numFmtId="171" formatCode="_(* #,##0.000_);_(* \(#,##0.000\);_(* &quot;-&quot;??_);_(@_)"/>
    <numFmt numFmtId="172" formatCode="_([$$-409]* #,##0.000_);_([$$-409]* \(#,##0.000\);_([$$-409]* &quot;-&quot;??_);_(@_)"/>
    <numFmt numFmtId="173" formatCode="#,##0.00\ [$Lari-437]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_-* #,##0.00\ [$MNT]_-;\-* #,##0.00\ [$MNT]_-;_-* &quot;-&quot;??\ [$MNT]_-;_-@_-"/>
    <numFmt numFmtId="183" formatCode="&quot;fl&quot;#,##0.00_);\(&quot;fl&quot;#,##0.00\)"/>
    <numFmt numFmtId="184" formatCode="0.00000"/>
    <numFmt numFmtId="185" formatCode="General_)"/>
    <numFmt numFmtId="186" formatCode="&quot;fl&quot;#,##0_);\(&quot;fl&quot;#,##0\)"/>
    <numFmt numFmtId="187" formatCode="&quot;fl&quot;#,##0_);[Red]\(&quot;fl&quot;#,##0\)"/>
    <numFmt numFmtId="188" formatCode="_(* #,##0.0_);_(* \(#,##0.00\);_(* &quot;-&quot;??_);_(@_)"/>
    <numFmt numFmtId="189" formatCode="0.000_)"/>
    <numFmt numFmtId="190" formatCode="_ * #,##0_ ;_ * \-#,##0_ ;_ * &quot;-&quot;_ ;_ @_ "/>
    <numFmt numFmtId="191" formatCode="_ * #,##0.00_ ;_ * \-#,##0.00_ ;_ * &quot;-&quot;??_ ;_ @_ "/>
    <numFmt numFmtId="192" formatCode="_-* #,##0.00\ [$€-1]_-;\-* #,##0.00\ [$€-1]_-;_-* &quot;-&quot;??\ [$€-1]_-"/>
    <numFmt numFmtId="193" formatCode="&quot;ج.م.&quot;#,##0_-;&quot;ج.م.&quot;#,##0\-"/>
    <numFmt numFmtId="194" formatCode="0.00_)"/>
    <numFmt numFmtId="195" formatCode="&quot;$&quot;#,##0.0_);\(&quot;$&quot;#,##0.0\)"/>
    <numFmt numFmtId="196" formatCode="\60\4\7\:"/>
    <numFmt numFmtId="197" formatCode="&quot;$&quot;#,##0;\-&quot;$&quot;#,##0"/>
    <numFmt numFmtId="198" formatCode="mm/dd/yy"/>
    <numFmt numFmtId="199" formatCode="&quot;fl&quot;#,##0.00_);[Red]\(&quot;fl&quot;#,##0.00\)"/>
    <numFmt numFmtId="200" formatCode="_(&quot;fl&quot;* #,##0_);_(&quot;fl&quot;* \(#,##0\);_(&quot;fl&quot;* &quot;-&quot;_);_(@_)"/>
    <numFmt numFmtId="201" formatCode="_-* #,##0.0\ _T_L_-;\-* #,##0.0\ _T_L_-;_-* &quot;-&quot;??\ _T_L_-;_-@_-"/>
    <numFmt numFmtId="202" formatCode="_-* #,##0.000\ _T_L_-;\-* #,##0.000\ _T_L_-;_-* &quot;-&quot;??\ _T_L_-;_-@_-"/>
  </numFmts>
  <fonts count="76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8"/>
      <color theme="1"/>
      <name val="Calibri"/>
      <family val="2"/>
      <scheme val="minor"/>
    </font>
    <font>
      <b/>
      <sz val="12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8"/>
      <name val="Arial"/>
      <family val="2"/>
    </font>
    <font>
      <b/>
      <u val="single"/>
      <sz val="12"/>
      <color theme="1"/>
      <name val="Calibri"/>
      <family val="2"/>
      <scheme val="minor"/>
    </font>
    <font>
      <b/>
      <u val="single"/>
      <sz val="14"/>
      <name val="Arial"/>
      <family val="2"/>
    </font>
    <font>
      <sz val="12"/>
      <name val="Arial"/>
      <family val="2"/>
    </font>
    <font>
      <sz val="12"/>
      <name val="AcadNusx"/>
      <family val="2"/>
    </font>
    <font>
      <sz val="9"/>
      <name val="Tahoma"/>
      <family val="2"/>
    </font>
    <font>
      <b/>
      <i/>
      <sz val="12"/>
      <color theme="1"/>
      <name val="Calibri"/>
      <family val="2"/>
      <scheme val="minor"/>
    </font>
    <font>
      <u val="single"/>
      <sz val="12"/>
      <color rgb="FFFF0000"/>
      <name val="Arial"/>
      <family val="2"/>
    </font>
    <font>
      <sz val="10"/>
      <name val="AcadNusx"/>
      <family val="2"/>
    </font>
    <font>
      <sz val="12"/>
      <color indexed="10"/>
      <name val="არიალ"/>
      <family val="2"/>
    </font>
    <font>
      <sz val="12"/>
      <name val="არიალ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Cyr"/>
      <family val="2"/>
    </font>
    <font>
      <i/>
      <sz val="10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b/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ms Rmn"/>
      <family val="2"/>
    </font>
    <font>
      <sz val="10"/>
      <color indexed="63"/>
      <name val="MS Sans Serif"/>
      <family val="2"/>
    </font>
    <font>
      <sz val="10"/>
      <name val="MS Serif"/>
      <family val="1"/>
    </font>
    <font>
      <sz val="10"/>
      <name val="Courier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16"/>
      <name val="MS Serif"/>
      <family val="1"/>
    </font>
    <font>
      <sz val="10"/>
      <name val="Arial CE"/>
      <family val="2"/>
    </font>
    <font>
      <sz val="11"/>
      <color indexed="62"/>
      <name val="Calibri"/>
      <family val="2"/>
    </font>
    <font>
      <i/>
      <sz val="12"/>
      <name val="Arial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name val="Arial Narrow"/>
      <family val="2"/>
    </font>
    <font>
      <sz val="10"/>
      <name val="Arabic Transparent"/>
      <family val="2"/>
    </font>
    <font>
      <b/>
      <i/>
      <sz val="16"/>
      <name val="Helv"/>
      <family val="2"/>
    </font>
    <font>
      <sz val="12"/>
      <name val="Arial MT"/>
      <family val="2"/>
    </font>
    <font>
      <sz val="11"/>
      <color indexed="60"/>
      <name val="Calibri"/>
      <family val="2"/>
    </font>
    <font>
      <b/>
      <i/>
      <sz val="10"/>
      <name val="Arial"/>
      <family val="2"/>
    </font>
    <font>
      <sz val="10"/>
      <name val="Tms Rmn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sz val="11"/>
      <color indexed="8"/>
      <name val="Calibri"/>
      <family val="2"/>
    </font>
    <font>
      <sz val="8"/>
      <color indexed="10"/>
      <name val="Arial Narrow"/>
      <family val="2"/>
    </font>
    <font>
      <sz val="11"/>
      <color indexed="10"/>
      <name val="Calibri"/>
      <family val="2"/>
    </font>
    <font>
      <sz val="12"/>
      <color rgb="FFFF0000"/>
      <name val="Calibri"/>
      <family val="2"/>
      <scheme val="minor"/>
    </font>
    <font>
      <sz val="12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6" tint="0.7999799847602844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/>
      <right style="dashed"/>
      <top style="dashed"/>
      <bottom style="dashed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thin"/>
      <right style="medium"/>
      <top style="medium"/>
      <bottom/>
    </border>
  </borders>
  <cellStyleXfs count="15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0" fillId="0" borderId="0">
      <alignment/>
      <protection/>
    </xf>
    <xf numFmtId="170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0" fontId="2" fillId="0" borderId="0">
      <alignment/>
      <protection/>
    </xf>
    <xf numFmtId="166" fontId="0" fillId="0" borderId="0" applyFont="0" applyFill="0" applyBorder="0" applyAlignment="0" applyProtection="0"/>
    <xf numFmtId="0" fontId="2" fillId="0" borderId="0">
      <alignment/>
      <protection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168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181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182" fontId="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>
      <alignment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9" fontId="1" fillId="4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 horizontal="center" wrapText="1"/>
      <protection locked="0"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5" fontId="44" fillId="0" borderId="5" applyAlignment="0" applyProtection="0"/>
    <xf numFmtId="184" fontId="1" fillId="0" borderId="0" applyFill="0" applyBorder="0" applyAlignment="0">
      <protection/>
    </xf>
    <xf numFmtId="185" fontId="45" fillId="0" borderId="0" applyFill="0" applyBorder="0" applyAlignment="0">
      <protection/>
    </xf>
    <xf numFmtId="169" fontId="45" fillId="0" borderId="0" applyFill="0" applyBorder="0" applyAlignment="0">
      <protection/>
    </xf>
    <xf numFmtId="186" fontId="45" fillId="0" borderId="0" applyFill="0" applyBorder="0" applyAlignment="0">
      <protection/>
    </xf>
    <xf numFmtId="187" fontId="45" fillId="0" borderId="0" applyFill="0" applyBorder="0" applyAlignment="0">
      <protection/>
    </xf>
    <xf numFmtId="188" fontId="45" fillId="0" borderId="0" applyFill="0" applyBorder="0" applyAlignment="0">
      <protection/>
    </xf>
    <xf numFmtId="183" fontId="45" fillId="0" borderId="0" applyFill="0" applyBorder="0" applyAlignment="0">
      <protection/>
    </xf>
    <xf numFmtId="185" fontId="45" fillId="0" borderId="0" applyFill="0" applyBorder="0" applyAlignment="0">
      <protection/>
    </xf>
    <xf numFmtId="0" fontId="46" fillId="0" borderId="6">
      <alignment horizontal="left"/>
      <protection/>
    </xf>
    <xf numFmtId="189" fontId="47" fillId="0" borderId="0">
      <alignment/>
      <protection/>
    </xf>
    <xf numFmtId="189" fontId="47" fillId="0" borderId="0">
      <alignment/>
      <protection/>
    </xf>
    <xf numFmtId="189" fontId="47" fillId="0" borderId="0">
      <alignment/>
      <protection/>
    </xf>
    <xf numFmtId="189" fontId="47" fillId="0" borderId="0">
      <alignment/>
      <protection/>
    </xf>
    <xf numFmtId="189" fontId="47" fillId="0" borderId="0">
      <alignment/>
      <protection/>
    </xf>
    <xf numFmtId="189" fontId="47" fillId="0" borderId="0">
      <alignment/>
      <protection/>
    </xf>
    <xf numFmtId="189" fontId="47" fillId="0" borderId="0">
      <alignment/>
      <protection/>
    </xf>
    <xf numFmtId="189" fontId="47" fillId="0" borderId="0">
      <alignment/>
      <protection/>
    </xf>
    <xf numFmtId="188" fontId="4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>
      <alignment/>
      <protection/>
    </xf>
    <xf numFmtId="0" fontId="50" fillId="0" borderId="0" applyNumberFormat="0" applyAlignment="0">
      <protection/>
    </xf>
    <xf numFmtId="185" fontId="4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1" fillId="16" borderId="7" applyNumberFormat="0" applyAlignment="0" applyProtection="0"/>
    <xf numFmtId="0" fontId="51" fillId="16" borderId="7" applyNumberFormat="0" applyAlignment="0" applyProtection="0"/>
    <xf numFmtId="14" fontId="52" fillId="0" borderId="0" applyFill="0" applyBorder="0" applyAlignment="0">
      <protection/>
    </xf>
    <xf numFmtId="38" fontId="33" fillId="0" borderId="8">
      <alignment vertical="center"/>
      <protection/>
    </xf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8" fontId="45" fillId="0" borderId="0" applyFill="0" applyBorder="0" applyAlignment="0">
      <protection/>
    </xf>
    <xf numFmtId="185" fontId="45" fillId="0" borderId="0" applyFill="0" applyBorder="0" applyAlignment="0">
      <protection/>
    </xf>
    <xf numFmtId="188" fontId="45" fillId="0" borderId="0" applyFill="0" applyBorder="0" applyAlignment="0">
      <protection/>
    </xf>
    <xf numFmtId="183" fontId="45" fillId="0" borderId="0" applyFill="0" applyBorder="0" applyAlignment="0">
      <protection/>
    </xf>
    <xf numFmtId="185" fontId="45" fillId="0" borderId="0" applyFill="0" applyBorder="0" applyAlignment="0">
      <protection/>
    </xf>
    <xf numFmtId="0" fontId="53" fillId="0" borderId="0" applyNumberFormat="0">
      <alignment/>
      <protection/>
    </xf>
    <xf numFmtId="192" fontId="54" fillId="0" borderId="0" applyFont="0" applyFill="0" applyBorder="0" applyAlignment="0" applyProtection="0"/>
    <xf numFmtId="0" fontId="1" fillId="0" borderId="0">
      <alignment/>
      <protection/>
    </xf>
    <xf numFmtId="0" fontId="55" fillId="7" borderId="9" applyNumberFormat="0" applyAlignment="0" applyProtection="0"/>
    <xf numFmtId="0" fontId="55" fillId="7" borderId="9" applyNumberFormat="0" applyAlignment="0" applyProtection="0"/>
    <xf numFmtId="0" fontId="4" fillId="16" borderId="0" applyNumberFormat="0" applyBorder="0" applyAlignment="0" applyProtection="0"/>
    <xf numFmtId="0" fontId="9" fillId="0" borderId="10" applyNumberFormat="0" applyProtection="0">
      <alignment/>
    </xf>
    <xf numFmtId="0" fontId="9" fillId="0" borderId="11">
      <alignment horizontal="left"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56" fillId="0" borderId="0">
      <alignment/>
      <protection/>
    </xf>
    <xf numFmtId="0" fontId="17" fillId="0" borderId="0">
      <alignment/>
      <protection/>
    </xf>
    <xf numFmtId="0" fontId="31" fillId="0" borderId="0">
      <alignment/>
      <protection/>
    </xf>
    <xf numFmtId="0" fontId="28" fillId="0" borderId="0">
      <alignment/>
      <protection/>
    </xf>
    <xf numFmtId="0" fontId="57" fillId="0" borderId="0">
      <alignment/>
      <protection/>
    </xf>
    <xf numFmtId="0" fontId="58" fillId="16" borderId="9" applyNumberFormat="0" applyAlignment="0" applyProtection="0"/>
    <xf numFmtId="0" fontId="58" fillId="16" borderId="9" applyNumberFormat="0" applyAlignment="0" applyProtection="0"/>
    <xf numFmtId="0" fontId="1" fillId="0" borderId="0">
      <alignment horizontal="center"/>
      <protection/>
    </xf>
    <xf numFmtId="0" fontId="4" fillId="17" borderId="12" applyNumberFormat="0" applyBorder="0" applyAlignment="0" applyProtection="0"/>
    <xf numFmtId="193" fontId="1" fillId="18" borderId="0">
      <alignment/>
      <protection/>
    </xf>
    <xf numFmtId="0" fontId="59" fillId="19" borderId="13" applyNumberFormat="0" applyAlignment="0" applyProtection="0"/>
    <xf numFmtId="0" fontId="59" fillId="19" borderId="13" applyNumberFormat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188" fontId="45" fillId="0" borderId="0" applyFill="0" applyBorder="0" applyAlignment="0">
      <protection/>
    </xf>
    <xf numFmtId="185" fontId="45" fillId="0" borderId="0" applyFill="0" applyBorder="0" applyAlignment="0">
      <protection/>
    </xf>
    <xf numFmtId="188" fontId="45" fillId="0" borderId="0" applyFill="0" applyBorder="0" applyAlignment="0">
      <protection/>
    </xf>
    <xf numFmtId="183" fontId="45" fillId="0" borderId="0" applyFill="0" applyBorder="0" applyAlignment="0">
      <protection/>
    </xf>
    <xf numFmtId="185" fontId="45" fillId="0" borderId="0" applyFill="0" applyBorder="0" applyAlignment="0">
      <protection/>
    </xf>
    <xf numFmtId="193" fontId="1" fillId="20" borderId="0">
      <alignment/>
      <protection/>
    </xf>
    <xf numFmtId="0" fontId="1" fillId="0" borderId="0">
      <alignment horizontal="center"/>
      <protection/>
    </xf>
    <xf numFmtId="41" fontId="1" fillId="0" borderId="0" applyFont="0" applyFill="0" applyBorder="0" applyAlignment="0" applyProtection="0"/>
    <xf numFmtId="43" fontId="62" fillId="0" borderId="14" applyFont="0" applyFill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3" fillId="0" borderId="0" applyNumberFormat="0">
      <alignment horizontal="right"/>
      <protection/>
    </xf>
    <xf numFmtId="194" fontId="6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37" fontId="6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4" fillId="0" borderId="0" applyBorder="0">
      <alignment/>
      <protection/>
    </xf>
    <xf numFmtId="0" fontId="30" fillId="17" borderId="15" applyNumberFormat="0" applyFont="0" applyAlignment="0" applyProtection="0"/>
    <xf numFmtId="0" fontId="2" fillId="21" borderId="16" applyNumberFormat="0" applyFont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195" fontId="50" fillId="0" borderId="6">
      <alignment horizontal="left" vertical="top" wrapText="1"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67" fillId="0" borderId="0">
      <alignment/>
      <protection/>
    </xf>
    <xf numFmtId="14" fontId="39" fillId="0" borderId="0">
      <alignment horizontal="center" wrapText="1"/>
      <protection locked="0"/>
    </xf>
    <xf numFmtId="187" fontId="45" fillId="0" borderId="0" applyFont="0" applyFill="0" applyBorder="0" applyAlignment="0" applyProtection="0"/>
    <xf numFmtId="196" fontId="45" fillId="0" borderId="0" applyFont="0" applyFill="0" applyBorder="0" applyAlignment="0" applyProtection="0"/>
    <xf numFmtId="10" fontId="1" fillId="0" borderId="0" applyFont="0" applyFill="0" applyBorder="0" applyAlignment="0" applyProtection="0"/>
    <xf numFmtId="188" fontId="45" fillId="0" borderId="0" applyFill="0" applyBorder="0" applyAlignment="0">
      <protection/>
    </xf>
    <xf numFmtId="185" fontId="45" fillId="0" borderId="0" applyFill="0" applyBorder="0" applyAlignment="0">
      <protection/>
    </xf>
    <xf numFmtId="188" fontId="45" fillId="0" borderId="0" applyFill="0" applyBorder="0" applyAlignment="0">
      <protection/>
    </xf>
    <xf numFmtId="183" fontId="45" fillId="0" borderId="0" applyFill="0" applyBorder="0" applyAlignment="0">
      <protection/>
    </xf>
    <xf numFmtId="185" fontId="45" fillId="0" borderId="0" applyFill="0" applyBorder="0" applyAlignment="0">
      <protection/>
    </xf>
    <xf numFmtId="0" fontId="1" fillId="0" borderId="0">
      <alignment/>
      <protection/>
    </xf>
    <xf numFmtId="197" fontId="68" fillId="0" borderId="0">
      <alignment/>
      <protection/>
    </xf>
    <xf numFmtId="0" fontId="33" fillId="0" borderId="0" applyNumberFormat="0" applyFont="0" applyFill="0" applyBorder="0" applyProtection="0">
      <alignment/>
    </xf>
    <xf numFmtId="0" fontId="69" fillId="0" borderId="0" applyNumberFormat="0" applyFill="0" applyBorder="0" applyProtection="0">
      <alignment/>
    </xf>
    <xf numFmtId="0" fontId="4" fillId="0" borderId="0">
      <alignment/>
      <protection/>
    </xf>
    <xf numFmtId="0" fontId="36" fillId="0" borderId="0">
      <alignment/>
      <protection/>
    </xf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>
      <alignment/>
      <protection/>
    </xf>
    <xf numFmtId="3" fontId="1" fillId="0" borderId="0">
      <alignment vertical="top" wrapText="1"/>
      <protection/>
    </xf>
    <xf numFmtId="40" fontId="70" fillId="0" borderId="0" applyBorder="0">
      <alignment horizontal="right"/>
      <protection/>
    </xf>
    <xf numFmtId="49" fontId="52" fillId="0" borderId="0" applyFill="0" applyBorder="0" applyAlignment="0">
      <protection/>
    </xf>
    <xf numFmtId="199" fontId="45" fillId="0" borderId="0" applyFill="0" applyBorder="0" applyAlignment="0">
      <protection/>
    </xf>
    <xf numFmtId="200" fontId="45" fillId="0" borderId="0" applyFill="0" applyBorder="0" applyAlignment="0">
      <protection/>
    </xf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1" fillId="0" borderId="0">
      <alignment/>
      <protection/>
    </xf>
    <xf numFmtId="0" fontId="72" fillId="0" borderId="0">
      <alignment vertical="top"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>
      <alignment horizontal="center" textRotation="90"/>
      <protection/>
    </xf>
    <xf numFmtId="38" fontId="33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201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81" fontId="2" fillId="0" borderId="0" applyFont="0" applyFill="0" applyBorder="0" applyAlignment="0" applyProtection="0"/>
  </cellStyleXfs>
  <cellXfs count="337">
    <xf numFmtId="0" fontId="0" fillId="0" borderId="0" xfId="0"/>
    <xf numFmtId="0" fontId="4" fillId="27" borderId="0" xfId="0" applyFont="1" applyFill="1" applyAlignment="1">
      <alignment vertical="center" wrapText="1"/>
    </xf>
    <xf numFmtId="0" fontId="6" fillId="27" borderId="0" xfId="0" applyFont="1" applyFill="1" applyAlignment="1">
      <alignment horizontal="center" vertical="center" wrapText="1"/>
    </xf>
    <xf numFmtId="0" fontId="4" fillId="27" borderId="0" xfId="0" applyFont="1" applyFill="1" applyAlignment="1">
      <alignment horizontal="center" vertical="center" wrapText="1"/>
    </xf>
    <xf numFmtId="0" fontId="6" fillId="27" borderId="0" xfId="0" applyFont="1" applyFill="1" applyAlignment="1">
      <alignment vertical="center" wrapText="1"/>
    </xf>
    <xf numFmtId="0" fontId="4" fillId="27" borderId="0" xfId="0" applyFont="1" applyFill="1" applyAlignment="1">
      <alignment vertical="center"/>
    </xf>
    <xf numFmtId="0" fontId="6" fillId="27" borderId="12" xfId="0" applyFont="1" applyFill="1" applyBorder="1" applyAlignment="1">
      <alignment horizontal="center" vertical="center" wrapText="1"/>
    </xf>
    <xf numFmtId="0" fontId="4" fillId="27" borderId="0" xfId="0" applyFont="1" applyFill="1" applyBorder="1" applyAlignment="1">
      <alignment vertical="center" wrapText="1"/>
    </xf>
    <xf numFmtId="0" fontId="6" fillId="27" borderId="0" xfId="0" applyFont="1" applyFill="1" applyBorder="1" applyAlignment="1">
      <alignment vertical="center" wrapText="1"/>
    </xf>
    <xf numFmtId="0" fontId="6" fillId="27" borderId="0" xfId="0" applyFont="1" applyFill="1" applyAlignment="1">
      <alignment vertical="center"/>
    </xf>
    <xf numFmtId="0" fontId="4" fillId="27" borderId="18" xfId="0" applyFont="1" applyFill="1" applyBorder="1" applyAlignment="1">
      <alignment horizontal="center" vertical="center" wrapText="1"/>
    </xf>
    <xf numFmtId="2" fontId="6" fillId="27" borderId="19" xfId="0" applyNumberFormat="1" applyFont="1" applyFill="1" applyBorder="1" applyAlignment="1">
      <alignment horizontal="center" vertical="center" wrapText="1"/>
    </xf>
    <xf numFmtId="0" fontId="7" fillId="27" borderId="20" xfId="0" applyFont="1" applyFill="1" applyBorder="1" applyAlignment="1">
      <alignment horizontal="center" vertical="center" wrapText="1"/>
    </xf>
    <xf numFmtId="166" fontId="6" fillId="27" borderId="21" xfId="0" applyNumberFormat="1" applyFont="1" applyFill="1" applyBorder="1" applyAlignment="1">
      <alignment vertical="center" wrapText="1"/>
    </xf>
    <xf numFmtId="43" fontId="4" fillId="27" borderId="22" xfId="18" applyFont="1" applyFill="1" applyBorder="1" applyAlignment="1">
      <alignment horizontal="center" vertical="center" wrapText="1"/>
    </xf>
    <xf numFmtId="43" fontId="4" fillId="27" borderId="20" xfId="18" applyFont="1" applyFill="1" applyBorder="1" applyAlignment="1">
      <alignment horizontal="center" vertical="center" wrapText="1"/>
    </xf>
    <xf numFmtId="43" fontId="6" fillId="27" borderId="22" xfId="18" applyFont="1" applyFill="1" applyBorder="1" applyAlignment="1">
      <alignment horizontal="center" vertical="center" wrapText="1"/>
    </xf>
    <xf numFmtId="0" fontId="6" fillId="27" borderId="18" xfId="0" applyFont="1" applyFill="1" applyBorder="1" applyAlignment="1">
      <alignment horizontal="center" vertical="center" wrapText="1"/>
    </xf>
    <xf numFmtId="0" fontId="4" fillId="27" borderId="23" xfId="0" applyFont="1" applyFill="1" applyBorder="1" applyAlignment="1">
      <alignment vertical="center" wrapText="1"/>
    </xf>
    <xf numFmtId="2" fontId="4" fillId="27" borderId="19" xfId="0" applyNumberFormat="1" applyFont="1" applyFill="1" applyBorder="1" applyAlignment="1">
      <alignment horizontal="center" vertical="center" wrapText="1"/>
    </xf>
    <xf numFmtId="43" fontId="4" fillId="27" borderId="18" xfId="18" applyFont="1" applyFill="1" applyBorder="1" applyAlignment="1">
      <alignment horizontal="center" vertical="center" wrapText="1"/>
    </xf>
    <xf numFmtId="43" fontId="6" fillId="27" borderId="19" xfId="18" applyFont="1" applyFill="1" applyBorder="1" applyAlignment="1">
      <alignment horizontal="center" vertical="center" wrapText="1"/>
    </xf>
    <xf numFmtId="0" fontId="6" fillId="27" borderId="24" xfId="0" applyFont="1" applyFill="1" applyBorder="1" applyAlignment="1">
      <alignment horizontal="center" vertical="center" wrapText="1"/>
    </xf>
    <xf numFmtId="0" fontId="4" fillId="27" borderId="25" xfId="0" applyFont="1" applyFill="1" applyBorder="1" applyAlignment="1">
      <alignment vertical="center" wrapText="1"/>
    </xf>
    <xf numFmtId="2" fontId="4" fillId="27" borderId="26" xfId="0" applyNumberFormat="1" applyFont="1" applyFill="1" applyBorder="1" applyAlignment="1">
      <alignment horizontal="center" vertical="center" wrapText="1"/>
    </xf>
    <xf numFmtId="43" fontId="4" fillId="27" borderId="27" xfId="18" applyFont="1" applyFill="1" applyBorder="1" applyAlignment="1">
      <alignment horizontal="center" vertical="center" wrapText="1"/>
    </xf>
    <xf numFmtId="43" fontId="6" fillId="27" borderId="28" xfId="18" applyFont="1" applyFill="1" applyBorder="1" applyAlignment="1">
      <alignment horizontal="center" vertical="center" wrapText="1"/>
    </xf>
    <xf numFmtId="43" fontId="4" fillId="27" borderId="24" xfId="18" applyFont="1" applyFill="1" applyBorder="1" applyAlignment="1">
      <alignment horizontal="center" vertical="center" wrapText="1"/>
    </xf>
    <xf numFmtId="43" fontId="6" fillId="27" borderId="26" xfId="18" applyFont="1" applyFill="1" applyBorder="1" applyAlignment="1">
      <alignment horizontal="center" vertical="center" wrapText="1"/>
    </xf>
    <xf numFmtId="0" fontId="6" fillId="27" borderId="27" xfId="0" applyFont="1" applyFill="1" applyBorder="1" applyAlignment="1">
      <alignment horizontal="center" vertical="center" wrapText="1"/>
    </xf>
    <xf numFmtId="0" fontId="4" fillId="27" borderId="0" xfId="0" applyFont="1" applyFill="1" applyBorder="1" applyAlignment="1">
      <alignment horizontal="right" vertical="center" wrapText="1"/>
    </xf>
    <xf numFmtId="0" fontId="6" fillId="27" borderId="0" xfId="0" applyFont="1" applyFill="1" applyBorder="1" applyAlignment="1">
      <alignment horizontal="right" vertical="center" wrapText="1"/>
    </xf>
    <xf numFmtId="0" fontId="4" fillId="27" borderId="0" xfId="0" applyFont="1" applyFill="1" applyBorder="1" applyAlignment="1">
      <alignment horizontal="center" vertical="center" wrapText="1"/>
    </xf>
    <xf numFmtId="2" fontId="6" fillId="27" borderId="29" xfId="0" applyNumberFormat="1" applyFont="1" applyFill="1" applyBorder="1" applyAlignment="1">
      <alignment horizontal="right" vertical="center"/>
    </xf>
    <xf numFmtId="0" fontId="6" fillId="27" borderId="29" xfId="0" applyFont="1" applyFill="1" applyBorder="1" applyAlignment="1">
      <alignment horizontal="right" vertical="center" wrapText="1"/>
    </xf>
    <xf numFmtId="0" fontId="6" fillId="27" borderId="10" xfId="0" applyFont="1" applyFill="1" applyBorder="1" applyAlignment="1">
      <alignment vertical="center" wrapText="1"/>
    </xf>
    <xf numFmtId="2" fontId="4" fillId="27" borderId="30" xfId="0" applyNumberFormat="1" applyFont="1" applyFill="1" applyBorder="1" applyAlignment="1">
      <alignment horizontal="right" vertical="center"/>
    </xf>
    <xf numFmtId="0" fontId="6" fillId="27" borderId="30" xfId="0" applyFont="1" applyFill="1" applyBorder="1" applyAlignment="1">
      <alignment horizontal="right" vertical="center" wrapText="1"/>
    </xf>
    <xf numFmtId="0" fontId="6" fillId="28" borderId="30" xfId="0" applyFont="1" applyFill="1" applyBorder="1" applyAlignment="1">
      <alignment vertical="center"/>
    </xf>
    <xf numFmtId="0" fontId="6" fillId="28" borderId="0" xfId="0" applyFont="1" applyFill="1" applyBorder="1" applyAlignment="1">
      <alignment vertical="center"/>
    </xf>
    <xf numFmtId="0" fontId="6" fillId="28" borderId="0" xfId="0" applyFont="1" applyFill="1" applyBorder="1" applyAlignment="1">
      <alignment vertical="center" wrapText="1"/>
    </xf>
    <xf numFmtId="2" fontId="6" fillId="28" borderId="0" xfId="0" applyNumberFormat="1" applyFont="1" applyFill="1" applyBorder="1" applyAlignment="1">
      <alignment horizontal="right" vertical="center"/>
    </xf>
    <xf numFmtId="0" fontId="6" fillId="28" borderId="0" xfId="0" applyFont="1" applyFill="1" applyBorder="1" applyAlignment="1">
      <alignment horizontal="right" vertical="center" wrapText="1"/>
    </xf>
    <xf numFmtId="2" fontId="4" fillId="27" borderId="29" xfId="0" applyNumberFormat="1" applyFont="1" applyFill="1" applyBorder="1" applyAlignment="1">
      <alignment horizontal="right" vertical="center"/>
    </xf>
    <xf numFmtId="0" fontId="4" fillId="27" borderId="29" xfId="0" applyFont="1" applyFill="1" applyBorder="1" applyAlignment="1">
      <alignment horizontal="right" vertical="center" wrapText="1"/>
    </xf>
    <xf numFmtId="2" fontId="6" fillId="27" borderId="30" xfId="0" applyNumberFormat="1" applyFont="1" applyFill="1" applyBorder="1" applyAlignment="1">
      <alignment horizontal="right" vertical="center"/>
    </xf>
    <xf numFmtId="2" fontId="6" fillId="27" borderId="31" xfId="0" applyNumberFormat="1" applyFont="1" applyFill="1" applyBorder="1" applyAlignment="1">
      <alignment horizontal="center" vertical="center" wrapText="1"/>
    </xf>
    <xf numFmtId="2" fontId="6" fillId="27" borderId="21" xfId="0" applyNumberFormat="1" applyFont="1" applyFill="1" applyBorder="1" applyAlignment="1">
      <alignment horizontal="center" vertical="center" wrapText="1"/>
    </xf>
    <xf numFmtId="0" fontId="9" fillId="27" borderId="0" xfId="0" applyFont="1" applyFill="1" applyAlignment="1">
      <alignment horizontal="left" vertical="center" wrapText="1"/>
    </xf>
    <xf numFmtId="0" fontId="6" fillId="27" borderId="0" xfId="0" applyFont="1" applyFill="1" applyAlignment="1">
      <alignment horizontal="left" vertical="center" wrapText="1"/>
    </xf>
    <xf numFmtId="0" fontId="4" fillId="27" borderId="0" xfId="0" applyFont="1" applyFill="1" applyAlignment="1">
      <alignment horizontal="left" vertical="center" wrapText="1"/>
    </xf>
    <xf numFmtId="166" fontId="6" fillId="29" borderId="32" xfId="0" applyNumberFormat="1" applyFont="1" applyFill="1" applyBorder="1" applyAlignment="1">
      <alignment vertical="center" wrapText="1"/>
    </xf>
    <xf numFmtId="43" fontId="4" fillId="29" borderId="33" xfId="18" applyFont="1" applyFill="1" applyBorder="1" applyAlignment="1">
      <alignment horizontal="center" vertical="center" wrapText="1"/>
    </xf>
    <xf numFmtId="43" fontId="4" fillId="29" borderId="34" xfId="18" applyFont="1" applyFill="1" applyBorder="1" applyAlignment="1">
      <alignment horizontal="center" vertical="center" wrapText="1"/>
    </xf>
    <xf numFmtId="43" fontId="6" fillId="29" borderId="33" xfId="18" applyFont="1" applyFill="1" applyBorder="1" applyAlignment="1">
      <alignment horizontal="center" vertical="center" wrapText="1"/>
    </xf>
    <xf numFmtId="49" fontId="7" fillId="30" borderId="35" xfId="0" applyNumberFormat="1" applyFont="1" applyFill="1" applyBorder="1" applyAlignment="1">
      <alignment horizontal="center" vertical="center" wrapText="1"/>
    </xf>
    <xf numFmtId="49" fontId="7" fillId="30" borderId="10" xfId="0" applyNumberFormat="1" applyFont="1" applyFill="1" applyBorder="1" applyAlignment="1">
      <alignment horizontal="center" vertical="center" wrapText="1"/>
    </xf>
    <xf numFmtId="49" fontId="5" fillId="30" borderId="36" xfId="0" applyNumberFormat="1" applyFont="1" applyFill="1" applyBorder="1" applyAlignment="1">
      <alignment horizontal="center" vertical="center" wrapText="1"/>
    </xf>
    <xf numFmtId="49" fontId="7" fillId="30" borderId="36" xfId="0" applyNumberFormat="1" applyFont="1" applyFill="1" applyBorder="1" applyAlignment="1">
      <alignment horizontal="center" vertical="center" wrapText="1"/>
    </xf>
    <xf numFmtId="49" fontId="7" fillId="30" borderId="37" xfId="0" applyNumberFormat="1" applyFont="1" applyFill="1" applyBorder="1" applyAlignment="1">
      <alignment horizontal="center" vertical="center" wrapText="1"/>
    </xf>
    <xf numFmtId="49" fontId="6" fillId="27" borderId="27" xfId="0" applyNumberFormat="1" applyFont="1" applyFill="1" applyBorder="1" applyAlignment="1">
      <alignment horizontal="center" vertical="center" wrapText="1"/>
    </xf>
    <xf numFmtId="49" fontId="6" fillId="27" borderId="5" xfId="0" applyNumberFormat="1" applyFont="1" applyFill="1" applyBorder="1" applyAlignment="1">
      <alignment horizontal="center" vertical="center" wrapText="1"/>
    </xf>
    <xf numFmtId="49" fontId="6" fillId="27" borderId="28" xfId="0" applyNumberFormat="1" applyFont="1" applyFill="1" applyBorder="1" applyAlignment="1">
      <alignment horizontal="center" vertical="center" wrapText="1"/>
    </xf>
    <xf numFmtId="0" fontId="6" fillId="29" borderId="34" xfId="0" applyFont="1" applyFill="1" applyBorder="1" applyAlignment="1">
      <alignment horizontal="center" vertical="center" wrapText="1"/>
    </xf>
    <xf numFmtId="167" fontId="6" fillId="27" borderId="0" xfId="0" applyNumberFormat="1" applyFont="1" applyFill="1" applyBorder="1" applyAlignment="1">
      <alignment vertical="center" wrapText="1"/>
    </xf>
    <xf numFmtId="0" fontId="21" fillId="27" borderId="0" xfId="0" applyFont="1" applyFill="1" applyAlignment="1">
      <alignment vertical="center" wrapText="1"/>
    </xf>
    <xf numFmtId="0" fontId="22" fillId="0" borderId="0" xfId="0" applyNumberFormat="1" applyFont="1"/>
    <xf numFmtId="0" fontId="22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43" fontId="17" fillId="0" borderId="33" xfId="18" applyFont="1" applyBorder="1" applyAlignment="1">
      <alignment horizontal="center" vertical="center" wrapText="1"/>
    </xf>
    <xf numFmtId="1" fontId="17" fillId="0" borderId="19" xfId="18" applyNumberFormat="1" applyFont="1" applyBorder="1" applyAlignment="1">
      <alignment horizontal="center" vertical="top" wrapText="1"/>
    </xf>
    <xf numFmtId="165" fontId="17" fillId="0" borderId="19" xfId="16" applyFont="1" applyBorder="1" applyAlignment="1">
      <alignment horizontal="center" vertical="top" wrapText="1"/>
    </xf>
    <xf numFmtId="43" fontId="17" fillId="0" borderId="19" xfId="18" applyFont="1" applyBorder="1" applyAlignment="1">
      <alignment horizontal="center" vertical="center" wrapText="1"/>
    </xf>
    <xf numFmtId="2" fontId="6" fillId="27" borderId="10" xfId="0" applyNumberFormat="1" applyFont="1" applyFill="1" applyBorder="1" applyAlignment="1">
      <alignment horizontal="right" vertical="center"/>
    </xf>
    <xf numFmtId="43" fontId="6" fillId="28" borderId="30" xfId="0" applyNumberFormat="1" applyFont="1" applyFill="1" applyBorder="1" applyAlignment="1">
      <alignment vertical="center"/>
    </xf>
    <xf numFmtId="2" fontId="4" fillId="27" borderId="28" xfId="0" applyNumberFormat="1" applyFont="1" applyFill="1" applyBorder="1" applyAlignment="1">
      <alignment horizontal="center" vertical="center" wrapText="1"/>
    </xf>
    <xf numFmtId="43" fontId="6" fillId="28" borderId="0" xfId="0" applyNumberFormat="1" applyFont="1" applyFill="1" applyBorder="1" applyAlignment="1">
      <alignment vertical="center"/>
    </xf>
    <xf numFmtId="167" fontId="9" fillId="0" borderId="19" xfId="16" applyNumberFormat="1" applyFont="1" applyBorder="1" applyAlignment="1">
      <alignment horizontal="center" vertical="center" wrapText="1"/>
    </xf>
    <xf numFmtId="165" fontId="6" fillId="27" borderId="12" xfId="16" applyFont="1" applyFill="1" applyBorder="1" applyAlignment="1">
      <alignment vertical="center" wrapText="1"/>
    </xf>
    <xf numFmtId="167" fontId="6" fillId="27" borderId="12" xfId="16" applyNumberFormat="1" applyFont="1" applyFill="1" applyBorder="1" applyAlignment="1">
      <alignment horizontal="right" vertical="center" wrapText="1"/>
    </xf>
    <xf numFmtId="167" fontId="6" fillId="27" borderId="38" xfId="16" applyNumberFormat="1" applyFont="1" applyFill="1" applyBorder="1" applyAlignment="1">
      <alignment vertical="center" wrapText="1"/>
    </xf>
    <xf numFmtId="167" fontId="6" fillId="28" borderId="39" xfId="18" applyNumberFormat="1" applyFont="1" applyFill="1" applyBorder="1" applyAlignment="1">
      <alignment vertical="center"/>
    </xf>
    <xf numFmtId="167" fontId="6" fillId="28" borderId="39" xfId="18" applyNumberFormat="1" applyFont="1" applyFill="1" applyBorder="1" applyAlignment="1">
      <alignment vertical="center" wrapText="1"/>
    </xf>
    <xf numFmtId="167" fontId="6" fillId="27" borderId="40" xfId="18" applyNumberFormat="1" applyFont="1" applyFill="1" applyBorder="1" applyAlignment="1">
      <alignment horizontal="right" vertical="center" wrapText="1"/>
    </xf>
    <xf numFmtId="167" fontId="4" fillId="27" borderId="41" xfId="16" applyNumberFormat="1" applyFont="1" applyFill="1" applyBorder="1" applyAlignment="1">
      <alignment horizontal="right" vertical="center" wrapText="1"/>
    </xf>
    <xf numFmtId="167" fontId="6" fillId="28" borderId="39" xfId="16" applyNumberFormat="1" applyFont="1" applyFill="1" applyBorder="1" applyAlignment="1">
      <alignment horizontal="right" vertical="center" wrapText="1"/>
    </xf>
    <xf numFmtId="167" fontId="4" fillId="27" borderId="40" xfId="18" applyNumberFormat="1" applyFont="1" applyFill="1" applyBorder="1" applyAlignment="1">
      <alignment horizontal="right" vertical="center" wrapText="1"/>
    </xf>
    <xf numFmtId="167" fontId="6" fillId="27" borderId="41" xfId="16" applyNumberFormat="1" applyFont="1" applyFill="1" applyBorder="1" applyAlignment="1">
      <alignment horizontal="right" vertical="center" wrapText="1"/>
    </xf>
    <xf numFmtId="167" fontId="4" fillId="27" borderId="29" xfId="16" applyNumberFormat="1" applyFont="1" applyFill="1" applyBorder="1" applyAlignment="1">
      <alignment horizontal="right" vertical="center" wrapText="1"/>
    </xf>
    <xf numFmtId="167" fontId="4" fillId="29" borderId="34" xfId="16" applyNumberFormat="1" applyFont="1" applyFill="1" applyBorder="1" applyAlignment="1">
      <alignment horizontal="center" vertical="center" wrapText="1"/>
    </xf>
    <xf numFmtId="167" fontId="4" fillId="27" borderId="0" xfId="16" applyNumberFormat="1" applyFont="1" applyFill="1" applyAlignment="1">
      <alignment vertical="center" wrapText="1"/>
    </xf>
    <xf numFmtId="167" fontId="9" fillId="27" borderId="0" xfId="16" applyNumberFormat="1" applyFont="1" applyFill="1" applyAlignment="1">
      <alignment horizontal="left" vertical="center" wrapText="1"/>
    </xf>
    <xf numFmtId="167" fontId="6" fillId="27" borderId="0" xfId="16" applyNumberFormat="1" applyFont="1" applyFill="1" applyAlignment="1">
      <alignment horizontal="left" vertical="center" wrapText="1"/>
    </xf>
    <xf numFmtId="167" fontId="4" fillId="27" borderId="0" xfId="16" applyNumberFormat="1" applyFont="1" applyFill="1" applyAlignment="1">
      <alignment horizontal="center" vertical="center" wrapText="1"/>
    </xf>
    <xf numFmtId="167" fontId="4" fillId="27" borderId="0" xfId="16" applyNumberFormat="1" applyFont="1" applyFill="1" applyAlignment="1">
      <alignment vertical="center"/>
    </xf>
    <xf numFmtId="167" fontId="4" fillId="27" borderId="18" xfId="16" applyNumberFormat="1" applyFont="1" applyFill="1" applyBorder="1" applyAlignment="1">
      <alignment horizontal="center" vertical="center" wrapText="1"/>
    </xf>
    <xf numFmtId="167" fontId="7" fillId="30" borderId="35" xfId="16" applyNumberFormat="1" applyFont="1" applyFill="1" applyBorder="1" applyAlignment="1">
      <alignment horizontal="center" vertical="center" wrapText="1"/>
    </xf>
    <xf numFmtId="167" fontId="4" fillId="27" borderId="20" xfId="16" applyNumberFormat="1" applyFont="1" applyFill="1" applyBorder="1" applyAlignment="1">
      <alignment horizontal="center" vertical="center" wrapText="1"/>
    </xf>
    <xf numFmtId="167" fontId="4" fillId="27" borderId="27" xfId="16" applyNumberFormat="1" applyFont="1" applyFill="1" applyBorder="1" applyAlignment="1">
      <alignment horizontal="center" vertical="center" wrapText="1"/>
    </xf>
    <xf numFmtId="167" fontId="4" fillId="27" borderId="24" xfId="16" applyNumberFormat="1" applyFont="1" applyFill="1" applyBorder="1" applyAlignment="1">
      <alignment horizontal="center" vertical="center" wrapText="1"/>
    </xf>
    <xf numFmtId="167" fontId="4" fillId="28" borderId="42" xfId="16" applyNumberFormat="1" applyFont="1" applyFill="1" applyBorder="1" applyAlignment="1">
      <alignment vertical="center"/>
    </xf>
    <xf numFmtId="167" fontId="4" fillId="27" borderId="43" xfId="16" applyNumberFormat="1" applyFont="1" applyFill="1" applyBorder="1" applyAlignment="1">
      <alignment vertical="center" wrapText="1"/>
    </xf>
    <xf numFmtId="167" fontId="4" fillId="28" borderId="44" xfId="16" applyNumberFormat="1" applyFont="1" applyFill="1" applyBorder="1" applyAlignment="1">
      <alignment vertical="center"/>
    </xf>
    <xf numFmtId="167" fontId="4" fillId="28" borderId="44" xfId="16" applyNumberFormat="1" applyFont="1" applyFill="1" applyBorder="1" applyAlignment="1">
      <alignment vertical="center" wrapText="1"/>
    </xf>
    <xf numFmtId="167" fontId="4" fillId="27" borderId="42" xfId="16" applyNumberFormat="1" applyFont="1" applyFill="1" applyBorder="1" applyAlignment="1">
      <alignment vertical="center" wrapText="1"/>
    </xf>
    <xf numFmtId="167" fontId="4" fillId="27" borderId="45" xfId="16" applyNumberFormat="1" applyFont="1" applyFill="1" applyBorder="1" applyAlignment="1">
      <alignment horizontal="right" vertical="center" wrapText="1"/>
    </xf>
    <xf numFmtId="167" fontId="4" fillId="28" borderId="44" xfId="16" applyNumberFormat="1" applyFont="1" applyFill="1" applyBorder="1" applyAlignment="1">
      <alignment horizontal="right" vertical="center" wrapText="1"/>
    </xf>
    <xf numFmtId="167" fontId="4" fillId="27" borderId="42" xfId="16" applyNumberFormat="1" applyFont="1" applyFill="1" applyBorder="1" applyAlignment="1">
      <alignment horizontal="right" vertical="center" wrapText="1"/>
    </xf>
    <xf numFmtId="167" fontId="4" fillId="27" borderId="0" xfId="16" applyNumberFormat="1" applyFont="1" applyFill="1" applyBorder="1" applyAlignment="1">
      <alignment horizontal="right" vertical="center" wrapText="1"/>
    </xf>
    <xf numFmtId="167" fontId="4" fillId="27" borderId="0" xfId="16" applyNumberFormat="1" applyFont="1" applyFill="1" applyBorder="1" applyAlignment="1">
      <alignment vertical="center" wrapText="1"/>
    </xf>
    <xf numFmtId="167" fontId="6" fillId="27" borderId="12" xfId="16" applyNumberFormat="1" applyFont="1" applyFill="1" applyBorder="1" applyAlignment="1">
      <alignment horizontal="center" vertical="center" wrapText="1"/>
    </xf>
    <xf numFmtId="167" fontId="4" fillId="28" borderId="30" xfId="16" applyNumberFormat="1" applyFont="1" applyFill="1" applyBorder="1" applyAlignment="1">
      <alignment vertical="center"/>
    </xf>
    <xf numFmtId="167" fontId="4" fillId="27" borderId="0" xfId="0" applyNumberFormat="1" applyFont="1" applyFill="1" applyAlignment="1">
      <alignment vertical="center" wrapText="1"/>
    </xf>
    <xf numFmtId="167" fontId="6" fillId="27" borderId="12" xfId="18" applyNumberFormat="1" applyFont="1" applyFill="1" applyBorder="1" applyAlignment="1">
      <alignment horizontal="center" vertical="center" wrapText="1"/>
    </xf>
    <xf numFmtId="167" fontId="4" fillId="27" borderId="0" xfId="0" applyNumberFormat="1" applyFont="1" applyFill="1" applyBorder="1" applyAlignment="1">
      <alignment vertical="center" wrapText="1"/>
    </xf>
    <xf numFmtId="167" fontId="4" fillId="27" borderId="0" xfId="0" applyNumberFormat="1" applyFont="1" applyFill="1" applyAlignment="1">
      <alignment vertical="center"/>
    </xf>
    <xf numFmtId="167" fontId="7" fillId="30" borderId="38" xfId="0" applyNumberFormat="1" applyFont="1" applyFill="1" applyBorder="1" applyAlignment="1">
      <alignment horizontal="center" vertical="center" wrapText="1"/>
    </xf>
    <xf numFmtId="167" fontId="6" fillId="29" borderId="46" xfId="18" applyNumberFormat="1" applyFont="1" applyFill="1" applyBorder="1" applyAlignment="1">
      <alignment vertical="center" wrapText="1"/>
    </xf>
    <xf numFmtId="167" fontId="6" fillId="27" borderId="47" xfId="18" applyNumberFormat="1" applyFont="1" applyFill="1" applyBorder="1" applyAlignment="1">
      <alignment vertical="center" wrapText="1"/>
    </xf>
    <xf numFmtId="167" fontId="6" fillId="27" borderId="48" xfId="18" applyNumberFormat="1" applyFont="1" applyFill="1" applyBorder="1" applyAlignment="1">
      <alignment vertical="center" wrapText="1"/>
    </xf>
    <xf numFmtId="167" fontId="6" fillId="27" borderId="49" xfId="18" applyNumberFormat="1" applyFont="1" applyFill="1" applyBorder="1" applyAlignment="1">
      <alignment vertical="center" wrapText="1"/>
    </xf>
    <xf numFmtId="167" fontId="6" fillId="28" borderId="40" xfId="0" applyNumberFormat="1" applyFont="1" applyFill="1" applyBorder="1" applyAlignment="1">
      <alignment vertical="center"/>
    </xf>
    <xf numFmtId="167" fontId="4" fillId="27" borderId="0" xfId="0" applyNumberFormat="1" applyFont="1" applyFill="1" applyBorder="1" applyAlignment="1">
      <alignment horizontal="right" vertical="center" wrapText="1"/>
    </xf>
    <xf numFmtId="167" fontId="6" fillId="27" borderId="0" xfId="0" applyNumberFormat="1" applyFont="1" applyFill="1" applyAlignment="1">
      <alignment vertical="center" wrapText="1"/>
    </xf>
    <xf numFmtId="167" fontId="6" fillId="27" borderId="0" xfId="0" applyNumberFormat="1" applyFont="1" applyFill="1" applyAlignment="1">
      <alignment vertical="center"/>
    </xf>
    <xf numFmtId="167" fontId="6" fillId="29" borderId="50" xfId="0" applyNumberFormat="1" applyFont="1" applyFill="1" applyBorder="1" applyAlignment="1">
      <alignment vertical="center" wrapText="1"/>
    </xf>
    <xf numFmtId="167" fontId="6" fillId="27" borderId="51" xfId="0" applyNumberFormat="1" applyFont="1" applyFill="1" applyBorder="1" applyAlignment="1">
      <alignment vertical="center" wrapText="1"/>
    </xf>
    <xf numFmtId="167" fontId="4" fillId="27" borderId="51" xfId="0" applyNumberFormat="1" applyFont="1" applyFill="1" applyBorder="1" applyAlignment="1">
      <alignment vertical="center"/>
    </xf>
    <xf numFmtId="167" fontId="4" fillId="27" borderId="49" xfId="0" applyNumberFormat="1" applyFont="1" applyFill="1" applyBorder="1" applyAlignment="1">
      <alignment vertical="center"/>
    </xf>
    <xf numFmtId="167" fontId="4" fillId="27" borderId="0" xfId="18" applyNumberFormat="1" applyFont="1" applyFill="1" applyBorder="1" applyAlignment="1">
      <alignment horizontal="right" vertical="center" wrapText="1"/>
    </xf>
    <xf numFmtId="167" fontId="4" fillId="27" borderId="0" xfId="18" applyNumberFormat="1" applyFont="1" applyFill="1" applyBorder="1" applyAlignment="1">
      <alignment vertical="center" wrapText="1"/>
    </xf>
    <xf numFmtId="167" fontId="4" fillId="27" borderId="0" xfId="18" applyNumberFormat="1" applyFont="1" applyFill="1" applyAlignment="1">
      <alignment vertical="center"/>
    </xf>
    <xf numFmtId="167" fontId="6" fillId="27" borderId="0" xfId="0" applyNumberFormat="1" applyFont="1" applyFill="1" applyBorder="1" applyAlignment="1">
      <alignment horizontal="right" vertical="center" wrapText="1"/>
    </xf>
    <xf numFmtId="167" fontId="6" fillId="29" borderId="33" xfId="18" applyNumberFormat="1" applyFont="1" applyFill="1" applyBorder="1" applyAlignment="1">
      <alignment horizontal="center" vertical="center" wrapText="1"/>
    </xf>
    <xf numFmtId="167" fontId="6" fillId="27" borderId="22" xfId="18" applyNumberFormat="1" applyFont="1" applyFill="1" applyBorder="1" applyAlignment="1">
      <alignment horizontal="center" vertical="center" wrapText="1"/>
    </xf>
    <xf numFmtId="167" fontId="6" fillId="27" borderId="19" xfId="18" applyNumberFormat="1" applyFont="1" applyFill="1" applyBorder="1" applyAlignment="1">
      <alignment horizontal="center" vertical="center" wrapText="1"/>
    </xf>
    <xf numFmtId="167" fontId="6" fillId="27" borderId="26" xfId="18" applyNumberFormat="1" applyFont="1" applyFill="1" applyBorder="1" applyAlignment="1">
      <alignment horizontal="center" vertical="center" wrapText="1"/>
    </xf>
    <xf numFmtId="165" fontId="4" fillId="29" borderId="34" xfId="16" applyFont="1" applyFill="1" applyBorder="1" applyAlignment="1">
      <alignment horizontal="center" vertical="center" wrapText="1"/>
    </xf>
    <xf numFmtId="165" fontId="4" fillId="27" borderId="0" xfId="16" applyFont="1" applyFill="1" applyAlignment="1">
      <alignment vertical="center" wrapText="1"/>
    </xf>
    <xf numFmtId="165" fontId="9" fillId="27" borderId="0" xfId="16" applyFont="1" applyFill="1" applyAlignment="1">
      <alignment horizontal="left" vertical="center" wrapText="1"/>
    </xf>
    <xf numFmtId="165" fontId="6" fillId="27" borderId="0" xfId="16" applyFont="1" applyFill="1" applyAlignment="1">
      <alignment horizontal="left" vertical="center" wrapText="1"/>
    </xf>
    <xf numFmtId="165" fontId="4" fillId="27" borderId="0" xfId="16" applyFont="1" applyFill="1" applyAlignment="1">
      <alignment horizontal="center" vertical="center" wrapText="1"/>
    </xf>
    <xf numFmtId="165" fontId="4" fillId="27" borderId="0" xfId="16" applyFont="1" applyFill="1" applyAlignment="1">
      <alignment vertical="center"/>
    </xf>
    <xf numFmtId="165" fontId="4" fillId="27" borderId="18" xfId="16" applyFont="1" applyFill="1" applyBorder="1" applyAlignment="1">
      <alignment horizontal="center" vertical="center" wrapText="1"/>
    </xf>
    <xf numFmtId="165" fontId="7" fillId="30" borderId="35" xfId="16" applyFont="1" applyFill="1" applyBorder="1" applyAlignment="1">
      <alignment horizontal="center" vertical="center" wrapText="1"/>
    </xf>
    <xf numFmtId="165" fontId="4" fillId="27" borderId="20" xfId="16" applyFont="1" applyFill="1" applyBorder="1" applyAlignment="1">
      <alignment horizontal="center" vertical="center" wrapText="1"/>
    </xf>
    <xf numFmtId="165" fontId="4" fillId="27" borderId="27" xfId="16" applyFont="1" applyFill="1" applyBorder="1" applyAlignment="1">
      <alignment horizontal="center" vertical="center" wrapText="1"/>
    </xf>
    <xf numFmtId="165" fontId="4" fillId="27" borderId="24" xfId="16" applyFont="1" applyFill="1" applyBorder="1" applyAlignment="1">
      <alignment horizontal="center" vertical="center" wrapText="1"/>
    </xf>
    <xf numFmtId="165" fontId="4" fillId="27" borderId="0" xfId="16" applyFont="1" applyFill="1" applyBorder="1" applyAlignment="1">
      <alignment vertical="center" wrapText="1"/>
    </xf>
    <xf numFmtId="2" fontId="6" fillId="27" borderId="12" xfId="18" applyNumberFormat="1" applyFont="1" applyFill="1" applyBorder="1" applyAlignment="1">
      <alignment horizontal="center" vertical="center" wrapText="1"/>
    </xf>
    <xf numFmtId="0" fontId="6" fillId="27" borderId="18" xfId="0" applyNumberFormat="1" applyFont="1" applyFill="1" applyBorder="1" applyAlignment="1">
      <alignment horizontal="center" vertical="center" wrapText="1"/>
    </xf>
    <xf numFmtId="0" fontId="4" fillId="27" borderId="18" xfId="16" applyNumberFormat="1" applyFont="1" applyFill="1" applyBorder="1" applyAlignment="1">
      <alignment horizontal="center" vertical="center" wrapText="1"/>
    </xf>
    <xf numFmtId="0" fontId="4" fillId="27" borderId="51" xfId="0" applyFont="1" applyFill="1" applyBorder="1" applyAlignment="1">
      <alignment vertical="center"/>
    </xf>
    <xf numFmtId="49" fontId="6" fillId="27" borderId="48" xfId="0" applyNumberFormat="1" applyFont="1" applyFill="1" applyBorder="1" applyAlignment="1">
      <alignment horizontal="center" vertical="center" wrapText="1"/>
    </xf>
    <xf numFmtId="165" fontId="17" fillId="0" borderId="19" xfId="16" applyFont="1" applyBorder="1" applyAlignment="1">
      <alignment horizontal="center" vertical="center" wrapText="1"/>
    </xf>
    <xf numFmtId="165" fontId="9" fillId="0" borderId="19" xfId="16" applyFont="1" applyBorder="1" applyAlignment="1">
      <alignment horizontal="center" vertical="center" wrapText="1"/>
    </xf>
    <xf numFmtId="43" fontId="23" fillId="0" borderId="19" xfId="18" applyFont="1" applyBorder="1" applyAlignment="1">
      <alignment horizontal="center" vertical="center" wrapText="1"/>
    </xf>
    <xf numFmtId="43" fontId="24" fillId="0" borderId="26" xfId="18" applyFont="1" applyBorder="1" applyAlignment="1">
      <alignment horizontal="center" vertical="top" wrapText="1"/>
    </xf>
    <xf numFmtId="0" fontId="17" fillId="0" borderId="52" xfId="0" applyNumberFormat="1" applyFont="1" applyBorder="1" applyAlignment="1">
      <alignment horizontal="center" vertical="center" wrapText="1"/>
    </xf>
    <xf numFmtId="1" fontId="17" fillId="0" borderId="53" xfId="0" applyNumberFormat="1" applyFont="1" applyBorder="1" applyAlignment="1">
      <alignment horizontal="center" vertical="top" wrapText="1"/>
    </xf>
    <xf numFmtId="0" fontId="17" fillId="0" borderId="53" xfId="0" applyNumberFormat="1" applyFont="1" applyBorder="1" applyAlignment="1">
      <alignment horizontal="left" vertical="center" wrapText="1"/>
    </xf>
    <xf numFmtId="0" fontId="17" fillId="0" borderId="53" xfId="0" applyNumberFormat="1" applyFont="1" applyBorder="1" applyAlignment="1">
      <alignment horizontal="left" vertical="top" wrapText="1"/>
    </xf>
    <xf numFmtId="0" fontId="18" fillId="0" borderId="53" xfId="0" applyFont="1" applyBorder="1" applyAlignment="1">
      <alignment horizontal="left" vertical="center" wrapText="1"/>
    </xf>
    <xf numFmtId="0" fontId="18" fillId="0" borderId="54" xfId="0" applyNumberFormat="1" applyFont="1" applyBorder="1" applyAlignment="1">
      <alignment horizontal="left" vertical="top" wrapText="1"/>
    </xf>
    <xf numFmtId="0" fontId="17" fillId="0" borderId="46" xfId="0" applyNumberFormat="1" applyFont="1" applyBorder="1" applyAlignment="1">
      <alignment horizontal="center" vertical="center" wrapText="1"/>
    </xf>
    <xf numFmtId="1" fontId="17" fillId="0" borderId="55" xfId="0" applyNumberFormat="1" applyFont="1" applyBorder="1" applyAlignment="1">
      <alignment horizontal="center"/>
    </xf>
    <xf numFmtId="49" fontId="17" fillId="0" borderId="55" xfId="0" applyNumberFormat="1" applyFont="1" applyBorder="1" applyAlignment="1">
      <alignment horizontal="center" vertical="center" wrapText="1"/>
    </xf>
    <xf numFmtId="49" fontId="17" fillId="0" borderId="55" xfId="0" applyNumberFormat="1" applyFont="1" applyBorder="1" applyAlignment="1">
      <alignment horizontal="center" vertical="top" wrapText="1"/>
    </xf>
    <xf numFmtId="49" fontId="18" fillId="0" borderId="55" xfId="0" applyNumberFormat="1" applyFont="1" applyBorder="1" applyAlignment="1">
      <alignment horizontal="center" vertical="top" wrapText="1"/>
    </xf>
    <xf numFmtId="49" fontId="18" fillId="0" borderId="48" xfId="0" applyNumberFormat="1" applyFont="1" applyBorder="1" applyAlignment="1">
      <alignment horizontal="center" vertical="top" wrapText="1"/>
    </xf>
    <xf numFmtId="0" fontId="6" fillId="27" borderId="40" xfId="0" applyFont="1" applyFill="1" applyBorder="1" applyAlignment="1">
      <alignment vertical="center"/>
    </xf>
    <xf numFmtId="0" fontId="4" fillId="27" borderId="11" xfId="0" applyFont="1" applyFill="1" applyBorder="1" applyAlignment="1">
      <alignment vertical="center" wrapText="1"/>
    </xf>
    <xf numFmtId="0" fontId="4" fillId="27" borderId="0" xfId="0" applyFont="1" applyFill="1" applyBorder="1" applyAlignment="1">
      <alignment vertical="center"/>
    </xf>
    <xf numFmtId="9" fontId="4" fillId="27" borderId="10" xfId="15" applyFont="1" applyFill="1" applyBorder="1" applyAlignment="1">
      <alignment vertical="center" wrapText="1"/>
    </xf>
    <xf numFmtId="9" fontId="4" fillId="28" borderId="0" xfId="15" applyFont="1" applyFill="1" applyBorder="1" applyAlignment="1">
      <alignment vertical="center"/>
    </xf>
    <xf numFmtId="9" fontId="4" fillId="28" borderId="0" xfId="15" applyFont="1" applyFill="1" applyBorder="1" applyAlignment="1">
      <alignment vertical="center" wrapText="1"/>
    </xf>
    <xf numFmtId="9" fontId="4" fillId="27" borderId="30" xfId="15" applyFont="1" applyFill="1" applyBorder="1" applyAlignment="1">
      <alignment horizontal="right" vertical="center" wrapText="1"/>
    </xf>
    <xf numFmtId="9" fontId="4" fillId="27" borderId="29" xfId="15" applyFont="1" applyFill="1" applyBorder="1" applyAlignment="1">
      <alignment horizontal="right" vertical="center" wrapText="1"/>
    </xf>
    <xf numFmtId="9" fontId="4" fillId="28" borderId="0" xfId="15" applyFont="1" applyFill="1" applyBorder="1" applyAlignment="1">
      <alignment horizontal="right" vertical="center" wrapText="1"/>
    </xf>
    <xf numFmtId="43" fontId="4" fillId="29" borderId="34" xfId="1227" applyFont="1" applyFill="1" applyBorder="1" applyAlignment="1">
      <alignment horizontal="center" vertical="center" wrapText="1"/>
    </xf>
    <xf numFmtId="167" fontId="6" fillId="29" borderId="46" xfId="1227" applyNumberFormat="1" applyFont="1" applyFill="1" applyBorder="1" applyAlignment="1">
      <alignment vertical="center" wrapText="1"/>
    </xf>
    <xf numFmtId="167" fontId="17" fillId="27" borderId="19" xfId="16" applyNumberFormat="1" applyFont="1" applyFill="1" applyBorder="1" applyAlignment="1">
      <alignment horizontal="center" vertical="center" wrapText="1"/>
    </xf>
    <xf numFmtId="171" fontId="4" fillId="27" borderId="18" xfId="18" applyNumberFormat="1" applyFont="1" applyFill="1" applyBorder="1" applyAlignment="1">
      <alignment horizontal="center" vertical="center" wrapText="1"/>
    </xf>
    <xf numFmtId="43" fontId="4" fillId="27" borderId="18" xfId="18" applyNumberFormat="1" applyFont="1" applyFill="1" applyBorder="1" applyAlignment="1">
      <alignment horizontal="center" vertical="center" wrapText="1"/>
    </xf>
    <xf numFmtId="171" fontId="4" fillId="27" borderId="27" xfId="18" applyNumberFormat="1" applyFont="1" applyFill="1" applyBorder="1" applyAlignment="1">
      <alignment horizontal="center" vertical="center" wrapText="1"/>
    </xf>
    <xf numFmtId="172" fontId="4" fillId="27" borderId="18" xfId="16" applyNumberFormat="1" applyFont="1" applyFill="1" applyBorder="1" applyAlignment="1">
      <alignment horizontal="center" vertical="center" wrapText="1"/>
    </xf>
    <xf numFmtId="43" fontId="4" fillId="27" borderId="23" xfId="0" applyNumberFormat="1" applyFont="1" applyFill="1" applyBorder="1" applyAlignment="1">
      <alignment vertical="center" wrapText="1"/>
    </xf>
    <xf numFmtId="43" fontId="6" fillId="27" borderId="23" xfId="0" applyNumberFormat="1" applyFont="1" applyFill="1" applyBorder="1" applyAlignment="1">
      <alignment vertical="center" wrapText="1"/>
    </xf>
    <xf numFmtId="165" fontId="4" fillId="27" borderId="48" xfId="16" applyFont="1" applyFill="1" applyBorder="1" applyAlignment="1">
      <alignment horizontal="center" vertical="center" wrapText="1"/>
    </xf>
    <xf numFmtId="0" fontId="0" fillId="27" borderId="0" xfId="0" applyFill="1"/>
    <xf numFmtId="43" fontId="4" fillId="27" borderId="56" xfId="18" applyFont="1" applyFill="1" applyBorder="1" applyAlignment="1">
      <alignment horizontal="center" vertical="center" wrapText="1"/>
    </xf>
    <xf numFmtId="2" fontId="4" fillId="27" borderId="57" xfId="0" applyNumberFormat="1" applyFont="1" applyFill="1" applyBorder="1" applyAlignment="1">
      <alignment horizontal="center" vertical="center" wrapText="1"/>
    </xf>
    <xf numFmtId="0" fontId="4" fillId="27" borderId="29" xfId="0" applyFont="1" applyFill="1" applyBorder="1" applyAlignment="1">
      <alignment vertical="center"/>
    </xf>
    <xf numFmtId="165" fontId="4" fillId="29" borderId="46" xfId="16" applyFont="1" applyFill="1" applyBorder="1" applyAlignment="1">
      <alignment horizontal="center" vertical="center" wrapText="1"/>
    </xf>
    <xf numFmtId="165" fontId="4" fillId="27" borderId="55" xfId="16" applyFont="1" applyFill="1" applyBorder="1" applyAlignment="1">
      <alignment horizontal="center" vertical="center" wrapText="1"/>
    </xf>
    <xf numFmtId="0" fontId="16" fillId="27" borderId="0" xfId="0" applyFont="1" applyFill="1" applyBorder="1" applyAlignment="1">
      <alignment horizontal="center" vertical="center" wrapText="1"/>
    </xf>
    <xf numFmtId="0" fontId="16" fillId="27" borderId="0" xfId="0" applyNumberFormat="1" applyFont="1" applyFill="1" applyBorder="1" applyAlignment="1">
      <alignment horizontal="center" vertical="center"/>
    </xf>
    <xf numFmtId="0" fontId="22" fillId="27" borderId="0" xfId="0" applyNumberFormat="1" applyFont="1" applyFill="1"/>
    <xf numFmtId="169" fontId="22" fillId="27" borderId="0" xfId="0" applyNumberFormat="1" applyFont="1" applyFill="1" applyAlignment="1">
      <alignment vertical="center"/>
    </xf>
    <xf numFmtId="0" fontId="22" fillId="27" borderId="0" xfId="0" applyNumberFormat="1" applyFont="1" applyFill="1" applyAlignment="1">
      <alignment vertical="center"/>
    </xf>
    <xf numFmtId="165" fontId="1" fillId="27" borderId="0" xfId="16" applyFont="1" applyFill="1" applyAlignment="1">
      <alignment vertical="center"/>
    </xf>
    <xf numFmtId="2" fontId="22" fillId="27" borderId="0" xfId="0" applyNumberFormat="1" applyFont="1" applyFill="1" applyBorder="1" applyAlignment="1">
      <alignment horizontal="center" vertical="top" wrapText="1"/>
    </xf>
    <xf numFmtId="0" fontId="22" fillId="27" borderId="0" xfId="0" applyNumberFormat="1" applyFont="1" applyFill="1" applyBorder="1"/>
    <xf numFmtId="0" fontId="0" fillId="27" borderId="0" xfId="0" applyFill="1" applyAlignment="1">
      <alignment wrapText="1"/>
    </xf>
    <xf numFmtId="169" fontId="0" fillId="27" borderId="0" xfId="0" applyNumberFormat="1" applyFill="1" applyBorder="1" applyAlignment="1">
      <alignment wrapText="1"/>
    </xf>
    <xf numFmtId="0" fontId="6" fillId="27" borderId="58" xfId="0" applyFont="1" applyFill="1" applyBorder="1" applyAlignment="1">
      <alignment horizontal="center" vertical="center" wrapText="1"/>
    </xf>
    <xf numFmtId="166" fontId="6" fillId="29" borderId="59" xfId="0" applyNumberFormat="1" applyFont="1" applyFill="1" applyBorder="1" applyAlignment="1">
      <alignment vertical="center" wrapText="1"/>
    </xf>
    <xf numFmtId="0" fontId="4" fillId="27" borderId="12" xfId="0" applyFont="1" applyFill="1" applyBorder="1" applyAlignment="1">
      <alignment vertical="center" wrapText="1"/>
    </xf>
    <xf numFmtId="167" fontId="4" fillId="27" borderId="47" xfId="16" applyNumberFormat="1" applyFont="1" applyFill="1" applyBorder="1" applyAlignment="1">
      <alignment horizontal="center" vertical="center" wrapText="1"/>
    </xf>
    <xf numFmtId="167" fontId="7" fillId="30" borderId="60" xfId="16" applyNumberFormat="1" applyFont="1" applyFill="1" applyBorder="1" applyAlignment="1">
      <alignment horizontal="center" vertical="center" wrapText="1"/>
    </xf>
    <xf numFmtId="167" fontId="4" fillId="27" borderId="46" xfId="16" applyNumberFormat="1" applyFont="1" applyFill="1" applyBorder="1" applyAlignment="1">
      <alignment horizontal="center" vertical="center" wrapText="1"/>
    </xf>
    <xf numFmtId="49" fontId="6" fillId="27" borderId="61" xfId="0" applyNumberFormat="1" applyFont="1" applyFill="1" applyBorder="1" applyAlignment="1">
      <alignment horizontal="center" vertical="center" wrapText="1"/>
    </xf>
    <xf numFmtId="165" fontId="4" fillId="27" borderId="62" xfId="16" applyFont="1" applyFill="1" applyBorder="1" applyAlignment="1">
      <alignment horizontal="center" vertical="center" wrapText="1"/>
    </xf>
    <xf numFmtId="167" fontId="6" fillId="27" borderId="47" xfId="1227" applyNumberFormat="1" applyFont="1" applyFill="1" applyBorder="1" applyAlignment="1">
      <alignment vertical="center" wrapText="1"/>
    </xf>
    <xf numFmtId="0" fontId="0" fillId="0" borderId="60" xfId="0" applyBorder="1" applyAlignment="1">
      <alignment horizontal="center" vertical="center"/>
    </xf>
    <xf numFmtId="165" fontId="4" fillId="29" borderId="46" xfId="16" applyNumberFormat="1" applyFont="1" applyFill="1" applyBorder="1" applyAlignment="1">
      <alignment horizontal="center" vertical="center" wrapText="1"/>
    </xf>
    <xf numFmtId="167" fontId="4" fillId="27" borderId="55" xfId="16" applyNumberFormat="1" applyFont="1" applyFill="1" applyBorder="1" applyAlignment="1">
      <alignment horizontal="center" vertical="center" wrapText="1"/>
    </xf>
    <xf numFmtId="167" fontId="4" fillId="27" borderId="63" xfId="16" applyNumberFormat="1" applyFont="1" applyFill="1" applyBorder="1" applyAlignment="1">
      <alignment horizontal="center" vertical="center" wrapText="1"/>
    </xf>
    <xf numFmtId="167" fontId="4" fillId="27" borderId="48" xfId="16" applyNumberFormat="1" applyFont="1" applyFill="1" applyBorder="1" applyAlignment="1">
      <alignment horizontal="center" vertical="center" wrapText="1"/>
    </xf>
    <xf numFmtId="0" fontId="4" fillId="27" borderId="0" xfId="0" applyFont="1" applyFill="1" applyAlignment="1">
      <alignment vertical="center" wrapText="1"/>
    </xf>
    <xf numFmtId="0" fontId="6" fillId="27" borderId="0" xfId="0" applyFont="1" applyFill="1" applyAlignment="1">
      <alignment horizontal="center" vertical="center" wrapText="1"/>
    </xf>
    <xf numFmtId="0" fontId="4" fillId="27" borderId="0" xfId="0" applyFont="1" applyFill="1" applyAlignment="1">
      <alignment vertical="center"/>
    </xf>
    <xf numFmtId="0" fontId="4" fillId="27" borderId="0" xfId="0" applyFont="1" applyFill="1" applyBorder="1" applyAlignment="1">
      <alignment vertical="center" wrapText="1"/>
    </xf>
    <xf numFmtId="0" fontId="6" fillId="27" borderId="0" xfId="0" applyFont="1" applyFill="1" applyBorder="1" applyAlignment="1">
      <alignment vertical="center" wrapText="1"/>
    </xf>
    <xf numFmtId="2" fontId="6" fillId="27" borderId="29" xfId="0" applyNumberFormat="1" applyFont="1" applyFill="1" applyBorder="1" applyAlignment="1">
      <alignment horizontal="right" vertical="center"/>
    </xf>
    <xf numFmtId="0" fontId="6" fillId="27" borderId="29" xfId="0" applyFont="1" applyFill="1" applyBorder="1" applyAlignment="1">
      <alignment horizontal="right" vertical="center" wrapText="1"/>
    </xf>
    <xf numFmtId="0" fontId="6" fillId="27" borderId="10" xfId="0" applyFont="1" applyFill="1" applyBorder="1" applyAlignment="1">
      <alignment vertical="center" wrapText="1"/>
    </xf>
    <xf numFmtId="2" fontId="4" fillId="27" borderId="30" xfId="0" applyNumberFormat="1" applyFont="1" applyFill="1" applyBorder="1" applyAlignment="1">
      <alignment horizontal="right" vertical="center"/>
    </xf>
    <xf numFmtId="0" fontId="6" fillId="27" borderId="30" xfId="0" applyFont="1" applyFill="1" applyBorder="1" applyAlignment="1">
      <alignment horizontal="right" vertical="center" wrapText="1"/>
    </xf>
    <xf numFmtId="0" fontId="6" fillId="28" borderId="0" xfId="0" applyFont="1" applyFill="1" applyBorder="1" applyAlignment="1">
      <alignment vertical="center"/>
    </xf>
    <xf numFmtId="0" fontId="6" fillId="28" borderId="0" xfId="0" applyFont="1" applyFill="1" applyBorder="1" applyAlignment="1">
      <alignment vertical="center" wrapText="1"/>
    </xf>
    <xf numFmtId="2" fontId="6" fillId="28" borderId="0" xfId="0" applyNumberFormat="1" applyFont="1" applyFill="1" applyBorder="1" applyAlignment="1">
      <alignment horizontal="right" vertical="center"/>
    </xf>
    <xf numFmtId="0" fontId="6" fillId="28" borderId="0" xfId="0" applyFont="1" applyFill="1" applyBorder="1" applyAlignment="1">
      <alignment horizontal="right" vertical="center" wrapText="1"/>
    </xf>
    <xf numFmtId="2" fontId="4" fillId="27" borderId="29" xfId="0" applyNumberFormat="1" applyFont="1" applyFill="1" applyBorder="1" applyAlignment="1">
      <alignment horizontal="right" vertical="center"/>
    </xf>
    <xf numFmtId="0" fontId="4" fillId="27" borderId="29" xfId="0" applyFont="1" applyFill="1" applyBorder="1" applyAlignment="1">
      <alignment horizontal="right" vertical="center" wrapText="1"/>
    </xf>
    <xf numFmtId="2" fontId="6" fillId="27" borderId="30" xfId="0" applyNumberFormat="1" applyFont="1" applyFill="1" applyBorder="1" applyAlignment="1">
      <alignment horizontal="right" vertical="center"/>
    </xf>
    <xf numFmtId="0" fontId="6" fillId="27" borderId="0" xfId="0" applyFont="1" applyFill="1" applyAlignment="1">
      <alignment horizontal="left" vertical="center" wrapText="1"/>
    </xf>
    <xf numFmtId="0" fontId="4" fillId="27" borderId="0" xfId="0" applyFont="1" applyFill="1" applyAlignment="1">
      <alignment horizontal="left" vertical="center" wrapText="1"/>
    </xf>
    <xf numFmtId="167" fontId="6" fillId="27" borderId="0" xfId="0" applyNumberFormat="1" applyFont="1" applyFill="1" applyBorder="1" applyAlignment="1">
      <alignment vertical="center" wrapText="1"/>
    </xf>
    <xf numFmtId="2" fontId="6" fillId="27" borderId="10" xfId="0" applyNumberFormat="1" applyFont="1" applyFill="1" applyBorder="1" applyAlignment="1">
      <alignment horizontal="right" vertical="center"/>
    </xf>
    <xf numFmtId="43" fontId="4" fillId="29" borderId="64" xfId="1227" applyFont="1" applyFill="1" applyBorder="1" applyAlignment="1">
      <alignment horizontal="center" vertical="center" wrapText="1"/>
    </xf>
    <xf numFmtId="43" fontId="4" fillId="27" borderId="56" xfId="1227" applyFont="1" applyFill="1" applyBorder="1" applyAlignment="1">
      <alignment horizontal="center" vertical="center" wrapText="1"/>
    </xf>
    <xf numFmtId="43" fontId="6" fillId="29" borderId="64" xfId="1227" applyFont="1" applyFill="1" applyBorder="1" applyAlignment="1">
      <alignment horizontal="center" vertical="center" wrapText="1"/>
    </xf>
    <xf numFmtId="0" fontId="6" fillId="27" borderId="0" xfId="0" applyFont="1" applyFill="1" applyAlignment="1">
      <alignment vertical="center" wrapText="1"/>
    </xf>
    <xf numFmtId="2" fontId="6" fillId="27" borderId="21" xfId="0" applyNumberFormat="1" applyFont="1" applyFill="1" applyBorder="1" applyAlignment="1">
      <alignment horizontal="center" vertical="center" wrapText="1"/>
    </xf>
    <xf numFmtId="165" fontId="4" fillId="29" borderId="34" xfId="1249" applyFont="1" applyFill="1" applyBorder="1" applyAlignment="1">
      <alignment horizontal="center" vertical="center" wrapText="1"/>
    </xf>
    <xf numFmtId="165" fontId="4" fillId="29" borderId="46" xfId="1249" applyFont="1" applyFill="1" applyBorder="1" applyAlignment="1">
      <alignment horizontal="center" vertical="center" wrapText="1"/>
    </xf>
    <xf numFmtId="43" fontId="6" fillId="27" borderId="57" xfId="1227" applyFont="1" applyFill="1" applyBorder="1" applyAlignment="1">
      <alignment horizontal="center" vertical="center" wrapText="1"/>
    </xf>
    <xf numFmtId="167" fontId="4" fillId="27" borderId="55" xfId="1249" applyNumberFormat="1" applyFont="1" applyFill="1" applyBorder="1" applyAlignment="1">
      <alignment horizontal="center" vertical="center" wrapText="1"/>
    </xf>
    <xf numFmtId="165" fontId="4" fillId="27" borderId="18" xfId="1249" applyFont="1" applyFill="1" applyBorder="1" applyAlignment="1">
      <alignment horizontal="center" vertical="center" wrapText="1"/>
    </xf>
    <xf numFmtId="0" fontId="6" fillId="29" borderId="62" xfId="0" applyFont="1" applyFill="1" applyBorder="1" applyAlignment="1">
      <alignment horizontal="center" vertical="center" wrapText="1"/>
    </xf>
    <xf numFmtId="43" fontId="4" fillId="27" borderId="18" xfId="1227" applyFont="1" applyFill="1" applyBorder="1" applyAlignment="1">
      <alignment horizontal="center" vertical="center" wrapText="1"/>
    </xf>
    <xf numFmtId="167" fontId="4" fillId="29" borderId="34" xfId="1249" applyNumberFormat="1" applyFont="1" applyFill="1" applyBorder="1" applyAlignment="1">
      <alignment horizontal="center" vertical="center" wrapText="1"/>
    </xf>
    <xf numFmtId="167" fontId="4" fillId="27" borderId="18" xfId="1249" applyNumberFormat="1" applyFont="1" applyFill="1" applyBorder="1" applyAlignment="1">
      <alignment horizontal="center" vertical="center" wrapText="1"/>
    </xf>
    <xf numFmtId="172" fontId="4" fillId="27" borderId="18" xfId="1249" applyNumberFormat="1" applyFont="1" applyFill="1" applyBorder="1" applyAlignment="1">
      <alignment horizontal="center" vertical="center" wrapText="1"/>
    </xf>
    <xf numFmtId="0" fontId="4" fillId="27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1" fillId="27" borderId="0" xfId="0" applyFont="1" applyFill="1" applyAlignment="1">
      <alignment vertical="center" wrapText="1"/>
    </xf>
    <xf numFmtId="166" fontId="6" fillId="27" borderId="12" xfId="0" applyNumberFormat="1" applyFont="1" applyFill="1" applyBorder="1" applyAlignment="1">
      <alignment vertical="center" wrapText="1"/>
    </xf>
    <xf numFmtId="166" fontId="6" fillId="27" borderId="65" xfId="0" applyNumberFormat="1" applyFont="1" applyFill="1" applyBorder="1" applyAlignment="1">
      <alignment vertical="center" wrapText="1"/>
    </xf>
    <xf numFmtId="167" fontId="6" fillId="27" borderId="28" xfId="18" applyNumberFormat="1" applyFont="1" applyFill="1" applyBorder="1" applyAlignment="1">
      <alignment horizontal="center" vertical="center" wrapText="1"/>
    </xf>
    <xf numFmtId="0" fontId="6" fillId="27" borderId="39" xfId="0" applyFont="1" applyFill="1" applyBorder="1" applyAlignment="1">
      <alignment vertical="center"/>
    </xf>
    <xf numFmtId="167" fontId="4" fillId="28" borderId="0" xfId="16" applyNumberFormat="1" applyFont="1" applyFill="1" applyBorder="1" applyAlignment="1">
      <alignment vertical="center"/>
    </xf>
    <xf numFmtId="167" fontId="6" fillId="28" borderId="39" xfId="0" applyNumberFormat="1" applyFont="1" applyFill="1" applyBorder="1" applyAlignment="1">
      <alignment vertical="center"/>
    </xf>
    <xf numFmtId="171" fontId="4" fillId="27" borderId="24" xfId="18" applyNumberFormat="1" applyFont="1" applyFill="1" applyBorder="1" applyAlignment="1">
      <alignment horizontal="center" vertical="center" wrapText="1"/>
    </xf>
    <xf numFmtId="43" fontId="6" fillId="27" borderId="25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0" xfId="0" applyBorder="1" applyAlignment="1">
      <alignment vertical="center"/>
    </xf>
    <xf numFmtId="0" fontId="15" fillId="0" borderId="6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21" xfId="0" applyBorder="1" applyAlignment="1">
      <alignment vertical="center"/>
    </xf>
    <xf numFmtId="167" fontId="26" fillId="0" borderId="46" xfId="0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167" fontId="26" fillId="0" borderId="55" xfId="0" applyNumberFormat="1" applyFont="1" applyBorder="1" applyAlignment="1">
      <alignment vertical="center"/>
    </xf>
    <xf numFmtId="167" fontId="25" fillId="0" borderId="55" xfId="0" applyNumberFormat="1" applyFont="1" applyBorder="1" applyAlignment="1">
      <alignment vertical="center"/>
    </xf>
    <xf numFmtId="0" fontId="0" fillId="27" borderId="55" xfId="0" applyFill="1" applyBorder="1" applyAlignment="1">
      <alignment vertical="center"/>
    </xf>
    <xf numFmtId="167" fontId="0" fillId="0" borderId="55" xfId="0" applyNumberFormat="1" applyBorder="1" applyAlignment="1">
      <alignment vertical="center"/>
    </xf>
    <xf numFmtId="0" fontId="20" fillId="0" borderId="55" xfId="0" applyFont="1" applyBorder="1" applyAlignment="1">
      <alignment vertical="center"/>
    </xf>
    <xf numFmtId="167" fontId="25" fillId="0" borderId="55" xfId="16" applyNumberFormat="1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173" fontId="13" fillId="0" borderId="48" xfId="16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1" borderId="58" xfId="0" applyFill="1" applyBorder="1" applyAlignment="1">
      <alignment vertical="center"/>
    </xf>
    <xf numFmtId="0" fontId="0" fillId="31" borderId="11" xfId="0" applyFill="1" applyBorder="1" applyAlignment="1">
      <alignment vertical="center"/>
    </xf>
    <xf numFmtId="0" fontId="0" fillId="31" borderId="57" xfId="0" applyFill="1" applyBorder="1" applyAlignment="1">
      <alignment vertical="center"/>
    </xf>
    <xf numFmtId="0" fontId="25" fillId="32" borderId="60" xfId="0" applyFont="1" applyFill="1" applyBorder="1" applyAlignment="1">
      <alignment horizontal="center" vertical="center" wrapText="1"/>
    </xf>
    <xf numFmtId="9" fontId="26" fillId="0" borderId="46" xfId="15" applyFont="1" applyBorder="1" applyAlignment="1">
      <alignment vertical="center"/>
    </xf>
    <xf numFmtId="9" fontId="26" fillId="0" borderId="55" xfId="15" applyFont="1" applyBorder="1" applyAlignment="1">
      <alignment vertical="center"/>
    </xf>
    <xf numFmtId="9" fontId="25" fillId="0" borderId="55" xfId="15" applyFont="1" applyBorder="1" applyAlignment="1">
      <alignment vertical="center"/>
    </xf>
    <xf numFmtId="164" fontId="0" fillId="0" borderId="0" xfId="0" applyNumberFormat="1" applyAlignment="1">
      <alignment vertical="center"/>
    </xf>
    <xf numFmtId="9" fontId="0" fillId="31" borderId="57" xfId="15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left" vertical="center" wrapText="1" readingOrder="1"/>
    </xf>
    <xf numFmtId="0" fontId="25" fillId="32" borderId="43" xfId="0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horizontal="center" vertical="center"/>
    </xf>
    <xf numFmtId="0" fontId="25" fillId="32" borderId="38" xfId="0" applyFont="1" applyFill="1" applyBorder="1" applyAlignment="1">
      <alignment horizontal="center" vertical="center"/>
    </xf>
    <xf numFmtId="164" fontId="0" fillId="32" borderId="43" xfId="18" applyNumberFormat="1" applyFont="1" applyFill="1" applyBorder="1" applyAlignment="1">
      <alignment horizontal="center" vertical="center"/>
    </xf>
    <xf numFmtId="164" fontId="0" fillId="32" borderId="38" xfId="1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5" fillId="32" borderId="50" xfId="18" applyNumberFormat="1" applyFont="1" applyFill="1" applyBorder="1" applyAlignment="1">
      <alignment horizontal="center" vertical="center"/>
    </xf>
    <xf numFmtId="164" fontId="25" fillId="32" borderId="49" xfId="18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27" borderId="0" xfId="0" applyFont="1" applyFill="1" applyBorder="1" applyAlignment="1">
      <alignment horizontal="center" vertical="center" wrapText="1"/>
    </xf>
    <xf numFmtId="0" fontId="12" fillId="27" borderId="0" xfId="0" applyFont="1" applyFill="1" applyAlignment="1">
      <alignment horizontal="left" vertical="center" wrapText="1"/>
    </xf>
    <xf numFmtId="0" fontId="13" fillId="27" borderId="0" xfId="0" applyFont="1" applyFill="1" applyAlignment="1">
      <alignment horizontal="left" vertical="center" wrapText="1"/>
    </xf>
    <xf numFmtId="0" fontId="16" fillId="27" borderId="0" xfId="0" applyNumberFormat="1" applyFont="1" applyFill="1" applyBorder="1" applyAlignment="1">
      <alignment horizontal="center" vertical="center"/>
    </xf>
    <xf numFmtId="0" fontId="0" fillId="27" borderId="0" xfId="0" applyFill="1" applyAlignment="1">
      <alignment horizontal="center"/>
    </xf>
    <xf numFmtId="167" fontId="6" fillId="27" borderId="50" xfId="18" applyNumberFormat="1" applyFont="1" applyFill="1" applyBorder="1" applyAlignment="1">
      <alignment horizontal="center" vertical="center" wrapText="1"/>
    </xf>
    <xf numFmtId="167" fontId="6" fillId="27" borderId="47" xfId="18" applyNumberFormat="1" applyFont="1" applyFill="1" applyBorder="1" applyAlignment="1">
      <alignment horizontal="center" vertical="center" wrapText="1"/>
    </xf>
    <xf numFmtId="49" fontId="14" fillId="27" borderId="43" xfId="0" applyNumberFormat="1" applyFont="1" applyFill="1" applyBorder="1" applyAlignment="1">
      <alignment horizontal="left" vertical="center"/>
    </xf>
    <xf numFmtId="0" fontId="8" fillId="27" borderId="10" xfId="0" applyFont="1" applyFill="1" applyBorder="1" applyAlignment="1">
      <alignment horizontal="left" vertical="center"/>
    </xf>
    <xf numFmtId="0" fontId="8" fillId="27" borderId="38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6" fillId="27" borderId="23" xfId="0" applyFont="1" applyFill="1" applyBorder="1" applyAlignment="1">
      <alignment horizontal="center" vertical="center" wrapText="1"/>
    </xf>
    <xf numFmtId="0" fontId="6" fillId="27" borderId="11" xfId="0" applyFont="1" applyFill="1" applyBorder="1" applyAlignment="1">
      <alignment horizontal="center" vertical="center" wrapText="1"/>
    </xf>
    <xf numFmtId="0" fontId="6" fillId="27" borderId="53" xfId="0" applyFont="1" applyFill="1" applyBorder="1" applyAlignment="1">
      <alignment horizontal="center" vertical="center" wrapText="1"/>
    </xf>
    <xf numFmtId="1" fontId="6" fillId="27" borderId="34" xfId="0" applyNumberFormat="1" applyFont="1" applyFill="1" applyBorder="1" applyAlignment="1">
      <alignment horizontal="center" vertical="center" wrapText="1"/>
    </xf>
    <xf numFmtId="1" fontId="6" fillId="27" borderId="18" xfId="0" applyNumberFormat="1" applyFont="1" applyFill="1" applyBorder="1" applyAlignment="1">
      <alignment horizontal="center" vertical="center" wrapText="1"/>
    </xf>
    <xf numFmtId="2" fontId="4" fillId="27" borderId="67" xfId="0" applyNumberFormat="1" applyFont="1" applyFill="1" applyBorder="1" applyAlignment="1">
      <alignment horizontal="center" vertical="center" wrapText="1"/>
    </xf>
    <xf numFmtId="2" fontId="4" fillId="27" borderId="22" xfId="0" applyNumberFormat="1" applyFont="1" applyFill="1" applyBorder="1" applyAlignment="1">
      <alignment horizontal="center" vertical="center" wrapText="1"/>
    </xf>
    <xf numFmtId="0" fontId="6" fillId="27" borderId="62" xfId="0" applyFont="1" applyFill="1" applyBorder="1" applyAlignment="1">
      <alignment horizontal="center" vertical="center" wrapText="1"/>
    </xf>
    <xf numFmtId="0" fontId="6" fillId="27" borderId="6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</cellXfs>
  <cellStyles count="150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Normal 2" xfId="508"/>
    <cellStyle name="Comma 2" xfId="509"/>
    <cellStyle name="Normal 3" xfId="510"/>
    <cellStyle name="Normal 4" xfId="511"/>
    <cellStyle name="Followed Hyperlink" xfId="512"/>
    <cellStyle name="Followed Hyperlink" xfId="513"/>
    <cellStyle name="Followed Hyperlink" xfId="514"/>
    <cellStyle name="Followed Hyperlink" xfId="515"/>
    <cellStyle name="Followed Hyperlink" xfId="516"/>
    <cellStyle name="Followed Hyperlink" xfId="517"/>
    <cellStyle name="Followed Hyperlink" xfId="518"/>
    <cellStyle name="Followed Hyperlink" xfId="519"/>
    <cellStyle name="Followed Hyperlink" xfId="520"/>
    <cellStyle name="Followed Hyperlink" xfId="521"/>
    <cellStyle name="Followed Hyperlink" xfId="522"/>
    <cellStyle name="Followed Hyperlink" xfId="523"/>
    <cellStyle name="Followed Hyperlink" xfId="524"/>
    <cellStyle name="Followed Hyperlink" xfId="525"/>
    <cellStyle name="Followed Hyperlink" xfId="526"/>
    <cellStyle name="Followed Hyperlink" xfId="527"/>
    <cellStyle name="Followed Hyperlink" xfId="528"/>
    <cellStyle name="Followed Hyperlink" xfId="529"/>
    <cellStyle name="Followed Hyperlink" xfId="530"/>
    <cellStyle name="Followed Hyperlink" xfId="531"/>
    <cellStyle name="Followed Hyperlink" xfId="532"/>
    <cellStyle name="Followed Hyperlink" xfId="533"/>
    <cellStyle name="Followed Hyperlink" xfId="534"/>
    <cellStyle name="Followed Hyperlink" xfId="535"/>
    <cellStyle name="Followed Hyperlink" xfId="536"/>
    <cellStyle name="Followed Hyperlink" xfId="537"/>
    <cellStyle name="Followed Hyperlink" xfId="538"/>
    <cellStyle name="Followed Hyperlink" xfId="539"/>
    <cellStyle name="Followed Hyperlink" xfId="540"/>
    <cellStyle name="Followed Hyperlink" xfId="541"/>
    <cellStyle name="Followed Hyperlink" xfId="542"/>
    <cellStyle name="Followed Hyperlink" xfId="543"/>
    <cellStyle name="Followed Hyperlink" xfId="544"/>
    <cellStyle name="Followed Hyperlink" xfId="545"/>
    <cellStyle name="Followed Hyperlink" xfId="546"/>
    <cellStyle name="Followed Hyperlink" xfId="547"/>
    <cellStyle name="Followed Hyperlink" xfId="548"/>
    <cellStyle name="Followed Hyperlink" xfId="549"/>
    <cellStyle name="Followed Hyperlink" xfId="550"/>
    <cellStyle name="Followed Hyperlink" xfId="551"/>
    <cellStyle name="Followed Hyperlink" xfId="552"/>
    <cellStyle name="Followed Hyperlink" xfId="553"/>
    <cellStyle name="Followed Hyperlink" xfId="554"/>
    <cellStyle name="Followed Hyperlink" xfId="555"/>
    <cellStyle name="Followed Hyperlink" xfId="556"/>
    <cellStyle name="Followed Hyperlink" xfId="557"/>
    <cellStyle name="Followed Hyperlink" xfId="558"/>
    <cellStyle name="Followed Hyperlink" xfId="559"/>
    <cellStyle name="Followed Hyperlink" xfId="560"/>
    <cellStyle name="Followed Hyperlink" xfId="561"/>
    <cellStyle name="Followed Hyperlink" xfId="562"/>
    <cellStyle name="Followed Hyperlink" xfId="563"/>
    <cellStyle name="Followed Hyperlink" xfId="564"/>
    <cellStyle name="Followed Hyperlink" xfId="565"/>
    <cellStyle name="Followed Hyperlink" xfId="566"/>
    <cellStyle name="Followed Hyperlink" xfId="567"/>
    <cellStyle name="Followed Hyperlink" xfId="568"/>
    <cellStyle name="Followed Hyperlink" xfId="569"/>
    <cellStyle name="Followed Hyperlink" xfId="570"/>
    <cellStyle name="Followed Hyperlink" xfId="571"/>
    <cellStyle name="Followed Hyperlink" xfId="572"/>
    <cellStyle name="Followed Hyperlink" xfId="573"/>
    <cellStyle name="Followed Hyperlink" xfId="574"/>
    <cellStyle name="Followed Hyperlink" xfId="575"/>
    <cellStyle name="Followed Hyperlink" xfId="576"/>
    <cellStyle name="Followed Hyperlink" xfId="577"/>
    <cellStyle name="Followed Hyperlink" xfId="578"/>
    <cellStyle name="Followed Hyperlink" xfId="579"/>
    <cellStyle name="Followed Hyperlink" xfId="580"/>
    <cellStyle name="Followed Hyperlink" xfId="581"/>
    <cellStyle name="Followed Hyperlink" xfId="582"/>
    <cellStyle name="Followed Hyperlink" xfId="583"/>
    <cellStyle name="Followed Hyperlink" xfId="584"/>
    <cellStyle name="Followed Hyperlink" xfId="585"/>
    <cellStyle name="Followed Hyperlink" xfId="586"/>
    <cellStyle name="Followed Hyperlink" xfId="587"/>
    <cellStyle name="Followed Hyperlink" xfId="588"/>
    <cellStyle name="Followed Hyperlink" xfId="589"/>
    <cellStyle name="Followed Hyperlink" xfId="590"/>
    <cellStyle name="Followed Hyperlink" xfId="591"/>
    <cellStyle name="Followed Hyperlink" xfId="592"/>
    <cellStyle name="Followed Hyperlink" xfId="593"/>
    <cellStyle name="Followed Hyperlink" xfId="594"/>
    <cellStyle name="Followed Hyperlink" xfId="595"/>
    <cellStyle name="Followed Hyperlink" xfId="596"/>
    <cellStyle name="Followed Hyperlink" xfId="597"/>
    <cellStyle name="Followed Hyperlink" xfId="598"/>
    <cellStyle name="Followed Hyperlink" xfId="599"/>
    <cellStyle name="Followed Hyperlink" xfId="600"/>
    <cellStyle name="Followed Hyperlink" xfId="601"/>
    <cellStyle name="Followed Hyperlink" xfId="602"/>
    <cellStyle name="Followed Hyperlink" xfId="603"/>
    <cellStyle name="Followed Hyperlink" xfId="604"/>
    <cellStyle name="Followed Hyperlink" xfId="605"/>
    <cellStyle name="Followed Hyperlink" xfId="606"/>
    <cellStyle name="Followed Hyperlink" xfId="607"/>
    <cellStyle name="Followed Hyperlink" xfId="608"/>
    <cellStyle name="Followed Hyperlink" xfId="609"/>
    <cellStyle name="Followed Hyperlink" xfId="610"/>
    <cellStyle name="Followed Hyperlink" xfId="611"/>
    <cellStyle name="Followed Hyperlink" xfId="612"/>
    <cellStyle name="Followed Hyperlink" xfId="613"/>
    <cellStyle name="Followed Hyperlink" xfId="614"/>
    <cellStyle name="Followed Hyperlink" xfId="615"/>
    <cellStyle name="Followed Hyperlink" xfId="616"/>
    <cellStyle name="Followed Hyperlink" xfId="617"/>
    <cellStyle name="Followed Hyperlink" xfId="618"/>
    <cellStyle name="Followed Hyperlink" xfId="619"/>
    <cellStyle name="Followed Hyperlink" xfId="620"/>
    <cellStyle name="Followed Hyperlink" xfId="621"/>
    <cellStyle name="Followed Hyperlink" xfId="622"/>
    <cellStyle name="Followed Hyperlink" xfId="623"/>
    <cellStyle name="Followed Hyperlink" xfId="624"/>
    <cellStyle name="Followed Hyperlink" xfId="625"/>
    <cellStyle name="Followed Hyperlink" xfId="626"/>
    <cellStyle name="Followed Hyperlink" xfId="627"/>
    <cellStyle name="Followed Hyperlink" xfId="628"/>
    <cellStyle name="Followed Hyperlink" xfId="629"/>
    <cellStyle name="Followed Hyperlink" xfId="630"/>
    <cellStyle name="Followed Hyperlink" xfId="631"/>
    <cellStyle name="Followed Hyperlink" xfId="632"/>
    <cellStyle name="Followed Hyperlink" xfId="633"/>
    <cellStyle name="Followed Hyperlink" xfId="634"/>
    <cellStyle name="Followed Hyperlink" xfId="635"/>
    <cellStyle name="Followed Hyperlink" xfId="636"/>
    <cellStyle name="Followed Hyperlink" xfId="637"/>
    <cellStyle name="Followed Hyperlink" xfId="638"/>
    <cellStyle name="Followed Hyperlink" xfId="639"/>
    <cellStyle name="Followed Hyperlink" xfId="640"/>
    <cellStyle name="Followed Hyperlink" xfId="641"/>
    <cellStyle name="Followed Hyperlink" xfId="642"/>
    <cellStyle name="Followed Hyperlink" xfId="643"/>
    <cellStyle name="Followed Hyperlink" xfId="644"/>
    <cellStyle name="Followed Hyperlink" xfId="645"/>
    <cellStyle name="Followed Hyperlink" xfId="646"/>
    <cellStyle name="Followed Hyperlink" xfId="647"/>
    <cellStyle name="Followed Hyperlink" xfId="648"/>
    <cellStyle name="Followed Hyperlink" xfId="649"/>
    <cellStyle name="Followed Hyperlink" xfId="650"/>
    <cellStyle name="Followed Hyperlink" xfId="651"/>
    <cellStyle name="Followed Hyperlink" xfId="652"/>
    <cellStyle name="Followed Hyperlink" xfId="653"/>
    <cellStyle name="Followed Hyperlink" xfId="654"/>
    <cellStyle name="Followed Hyperlink" xfId="655"/>
    <cellStyle name="Followed Hyperlink" xfId="656"/>
    <cellStyle name="Followed Hyperlink" xfId="657"/>
    <cellStyle name="Followed Hyperlink" xfId="658"/>
    <cellStyle name="Followed Hyperlink" xfId="659"/>
    <cellStyle name="Followed Hyperlink" xfId="660"/>
    <cellStyle name="Followed Hyperlink" xfId="661"/>
    <cellStyle name="Followed Hyperlink" xfId="662"/>
    <cellStyle name="Followed Hyperlink" xfId="663"/>
    <cellStyle name="Followed Hyperlink" xfId="664"/>
    <cellStyle name="Followed Hyperlink" xfId="665"/>
    <cellStyle name="Followed Hyperlink" xfId="666"/>
    <cellStyle name="Followed Hyperlink" xfId="667"/>
    <cellStyle name="Followed Hyperlink" xfId="668"/>
    <cellStyle name="Followed Hyperlink" xfId="669"/>
    <cellStyle name="Followed Hyperlink" xfId="670"/>
    <cellStyle name="Followed Hyperlink" xfId="671"/>
    <cellStyle name="Followed Hyperlink" xfId="672"/>
    <cellStyle name="Followed Hyperlink" xfId="673"/>
    <cellStyle name="Followed Hyperlink" xfId="674"/>
    <cellStyle name="Followed Hyperlink" xfId="675"/>
    <cellStyle name="Followed Hyperlink" xfId="676"/>
    <cellStyle name="Followed Hyperlink" xfId="677"/>
    <cellStyle name="Followed Hyperlink" xfId="678"/>
    <cellStyle name="Followed Hyperlink" xfId="679"/>
    <cellStyle name="Followed Hyperlink" xfId="680"/>
    <cellStyle name="Followed Hyperlink" xfId="681"/>
    <cellStyle name="Followed Hyperlink" xfId="682"/>
    <cellStyle name="Followed Hyperlink" xfId="683"/>
    <cellStyle name="Followed Hyperlink" xfId="684"/>
    <cellStyle name="Followed Hyperlink" xfId="685"/>
    <cellStyle name="Followed Hyperlink" xfId="686"/>
    <cellStyle name="Followed Hyperlink" xfId="687"/>
    <cellStyle name="Followed Hyperlink" xfId="688"/>
    <cellStyle name="Followed Hyperlink" xfId="689"/>
    <cellStyle name="Followed Hyperlink" xfId="690"/>
    <cellStyle name="Followed Hyperlink" xfId="691"/>
    <cellStyle name="Followed Hyperlink" xfId="692"/>
    <cellStyle name="Followed Hyperlink" xfId="693"/>
    <cellStyle name="Followed Hyperlink" xfId="694"/>
    <cellStyle name="Followed Hyperlink" xfId="695"/>
    <cellStyle name="Followed Hyperlink" xfId="696"/>
    <cellStyle name="Followed Hyperlink" xfId="697"/>
    <cellStyle name="Followed Hyperlink" xfId="698"/>
    <cellStyle name="Followed Hyperlink" xfId="699"/>
    <cellStyle name="Followed Hyperlink" xfId="700"/>
    <cellStyle name="Followed Hyperlink" xfId="701"/>
    <cellStyle name="Followed Hyperlink" xfId="702"/>
    <cellStyle name="Followed Hyperlink" xfId="703"/>
    <cellStyle name="Followed Hyperlink" xfId="704"/>
    <cellStyle name="Followed Hyperlink" xfId="705"/>
    <cellStyle name="Followed Hyperlink" xfId="706"/>
    <cellStyle name="Followed Hyperlink" xfId="707"/>
    <cellStyle name="Followed Hyperlink" xfId="708"/>
    <cellStyle name="Followed Hyperlink" xfId="709"/>
    <cellStyle name="Followed Hyperlink" xfId="710"/>
    <cellStyle name="Followed Hyperlink" xfId="711"/>
    <cellStyle name="Followed Hyperlink" xfId="712"/>
    <cellStyle name="Followed Hyperlink" xfId="713"/>
    <cellStyle name="Followed Hyperlink" xfId="714"/>
    <cellStyle name="Followed Hyperlink" xfId="715"/>
    <cellStyle name="Followed Hyperlink" xfId="716"/>
    <cellStyle name="Followed Hyperlink" xfId="717"/>
    <cellStyle name="Followed Hyperlink" xfId="718"/>
    <cellStyle name="Followed Hyperlink" xfId="719"/>
    <cellStyle name="Followed Hyperlink" xfId="720"/>
    <cellStyle name="Followed Hyperlink" xfId="721"/>
    <cellStyle name="Followed Hyperlink" xfId="722"/>
    <cellStyle name="Followed Hyperlink" xfId="723"/>
    <cellStyle name="Followed Hyperlink" xfId="724"/>
    <cellStyle name="Followed Hyperlink" xfId="725"/>
    <cellStyle name="Followed Hyperlink" xfId="726"/>
    <cellStyle name="Followed Hyperlink" xfId="727"/>
    <cellStyle name="Followed Hyperlink" xfId="728"/>
    <cellStyle name="Followed Hyperlink" xfId="729"/>
    <cellStyle name="Followed Hyperlink" xfId="730"/>
    <cellStyle name="Followed Hyperlink" xfId="731"/>
    <cellStyle name="Followed Hyperlink" xfId="732"/>
    <cellStyle name="Followed Hyperlink" xfId="733"/>
    <cellStyle name="Followed Hyperlink" xfId="734"/>
    <cellStyle name="Followed Hyperlink" xfId="735"/>
    <cellStyle name="Followed Hyperlink" xfId="736"/>
    <cellStyle name="Followed Hyperlink" xfId="737"/>
    <cellStyle name="Followed Hyperlink" xfId="738"/>
    <cellStyle name="Followed Hyperlink" xfId="739"/>
    <cellStyle name="Followed Hyperlink" xfId="740"/>
    <cellStyle name="Followed Hyperlink" xfId="741"/>
    <cellStyle name="Followed Hyperlink" xfId="742"/>
    <cellStyle name="Followed Hyperlink" xfId="743"/>
    <cellStyle name="Followed Hyperlink" xfId="744"/>
    <cellStyle name="Followed Hyperlink" xfId="745"/>
    <cellStyle name="Followed Hyperlink" xfId="746"/>
    <cellStyle name="Followed Hyperlink" xfId="747"/>
    <cellStyle name="Followed Hyperlink" xfId="748"/>
    <cellStyle name="Followed Hyperlink" xfId="749"/>
    <cellStyle name="Followed Hyperlink" xfId="750"/>
    <cellStyle name="Followed Hyperlink" xfId="751"/>
    <cellStyle name="Followed Hyperlink" xfId="752"/>
    <cellStyle name="Followed Hyperlink" xfId="753"/>
    <cellStyle name="Followed Hyperlink" xfId="754"/>
    <cellStyle name="Followed Hyperlink" xfId="755"/>
    <cellStyle name="Followed Hyperlink" xfId="756"/>
    <cellStyle name="Followed Hyperlink" xfId="757"/>
    <cellStyle name="Followed Hyperlink" xfId="758"/>
    <cellStyle name="Followed Hyperlink" xfId="759"/>
    <cellStyle name="Followed Hyperlink" xfId="760"/>
    <cellStyle name="Followed Hyperlink" xfId="761"/>
    <cellStyle name="Followed Hyperlink" xfId="762"/>
    <cellStyle name="Followed Hyperlink" xfId="763"/>
    <cellStyle name="Followed Hyperlink" xfId="764"/>
    <cellStyle name="Followed Hyperlink" xfId="765"/>
    <cellStyle name="Followed Hyperlink" xfId="766"/>
    <cellStyle name="Followed Hyperlink" xfId="767"/>
    <cellStyle name="Followed Hyperlink" xfId="768"/>
    <cellStyle name="Followed Hyperlink" xfId="769"/>
    <cellStyle name="Followed Hyperlink" xfId="770"/>
    <cellStyle name="Followed Hyperlink" xfId="771"/>
    <cellStyle name="Followed Hyperlink" xfId="772"/>
    <cellStyle name="Followed Hyperlink" xfId="773"/>
    <cellStyle name="Followed Hyperlink" xfId="774"/>
    <cellStyle name="Followed Hyperlink" xfId="775"/>
    <cellStyle name="Followed Hyperlink" xfId="776"/>
    <cellStyle name="Followed Hyperlink" xfId="777"/>
    <cellStyle name="Followed Hyperlink" xfId="778"/>
    <cellStyle name="Followed Hyperlink" xfId="779"/>
    <cellStyle name="Followed Hyperlink" xfId="780"/>
    <cellStyle name="Followed Hyperlink" xfId="781"/>
    <cellStyle name="Followed Hyperlink" xfId="782"/>
    <cellStyle name="Followed Hyperlink" xfId="783"/>
    <cellStyle name="Followed Hyperlink" xfId="784"/>
    <cellStyle name="Followed Hyperlink" xfId="785"/>
    <cellStyle name="Followed Hyperlink" xfId="786"/>
    <cellStyle name="Followed Hyperlink" xfId="787"/>
    <cellStyle name="Followed Hyperlink" xfId="788"/>
    <cellStyle name="Followed Hyperlink" xfId="789"/>
    <cellStyle name="Followed Hyperlink" xfId="790"/>
    <cellStyle name="Followed Hyperlink" xfId="791"/>
    <cellStyle name="Followed Hyperlink" xfId="792"/>
    <cellStyle name="Followed Hyperlink" xfId="793"/>
    <cellStyle name="Followed Hyperlink" xfId="794"/>
    <cellStyle name="Followed Hyperlink" xfId="795"/>
    <cellStyle name="Followed Hyperlink" xfId="796"/>
    <cellStyle name="Followed Hyperlink" xfId="797"/>
    <cellStyle name="Followed Hyperlink" xfId="798"/>
    <cellStyle name="Followed Hyperlink" xfId="799"/>
    <cellStyle name="Followed Hyperlink" xfId="800"/>
    <cellStyle name="Followed Hyperlink" xfId="801"/>
    <cellStyle name="Followed Hyperlink" xfId="802"/>
    <cellStyle name="Followed Hyperlink" xfId="803"/>
    <cellStyle name="Followed Hyperlink" xfId="804"/>
    <cellStyle name="Followed Hyperlink" xfId="805"/>
    <cellStyle name="Followed Hyperlink" xfId="806"/>
    <cellStyle name="Followed Hyperlink" xfId="807"/>
    <cellStyle name="Followed Hyperlink" xfId="808"/>
    <cellStyle name="Followed Hyperlink" xfId="809"/>
    <cellStyle name="Followed Hyperlink" xfId="810"/>
    <cellStyle name="Followed Hyperlink" xfId="811"/>
    <cellStyle name="Followed Hyperlink" xfId="812"/>
    <cellStyle name="Followed Hyperlink" xfId="813"/>
    <cellStyle name="Followed Hyperlink" xfId="814"/>
    <cellStyle name="Followed Hyperlink" xfId="815"/>
    <cellStyle name="Followed Hyperlink" xfId="816"/>
    <cellStyle name="Followed Hyperlink" xfId="817"/>
    <cellStyle name="Followed Hyperlink" xfId="818"/>
    <cellStyle name="Followed Hyperlink" xfId="819"/>
    <cellStyle name="Followed Hyperlink" xfId="820"/>
    <cellStyle name="Followed Hyperlink" xfId="821"/>
    <cellStyle name="Followed Hyperlink" xfId="822"/>
    <cellStyle name="Followed Hyperlink" xfId="823"/>
    <cellStyle name="Followed Hyperlink" xfId="824"/>
    <cellStyle name="Followed Hyperlink" xfId="825"/>
    <cellStyle name="Followed Hyperlink" xfId="826"/>
    <cellStyle name="Followed Hyperlink" xfId="827"/>
    <cellStyle name="Followed Hyperlink" xfId="828"/>
    <cellStyle name="Followed Hyperlink" xfId="829"/>
    <cellStyle name="Followed Hyperlink" xfId="830"/>
    <cellStyle name="Followed Hyperlink" xfId="831"/>
    <cellStyle name="Followed Hyperlink" xfId="832"/>
    <cellStyle name="Followed Hyperlink" xfId="833"/>
    <cellStyle name="Followed Hyperlink" xfId="834"/>
    <cellStyle name="Followed Hyperlink" xfId="835"/>
    <cellStyle name="Followed Hyperlink" xfId="836"/>
    <cellStyle name="Followed Hyperlink" xfId="837"/>
    <cellStyle name="Followed Hyperlink" xfId="838"/>
    <cellStyle name="Followed Hyperlink" xfId="839"/>
    <cellStyle name="Followed Hyperlink" xfId="840"/>
    <cellStyle name="Followed Hyperlink" xfId="841"/>
    <cellStyle name="Followed Hyperlink" xfId="842"/>
    <cellStyle name="Followed Hyperlink" xfId="843"/>
    <cellStyle name="Followed Hyperlink" xfId="844"/>
    <cellStyle name="Followed Hyperlink" xfId="845"/>
    <cellStyle name="Followed Hyperlink" xfId="846"/>
    <cellStyle name="Followed Hyperlink" xfId="847"/>
    <cellStyle name="Followed Hyperlink" xfId="848"/>
    <cellStyle name="Followed Hyperlink" xfId="849"/>
    <cellStyle name="Followed Hyperlink" xfId="850"/>
    <cellStyle name="Followed Hyperlink" xfId="851"/>
    <cellStyle name="Followed Hyperlink" xfId="852"/>
    <cellStyle name="Followed Hyperlink" xfId="853"/>
    <cellStyle name="Followed Hyperlink" xfId="854"/>
    <cellStyle name="Followed Hyperlink" xfId="855"/>
    <cellStyle name="Followed Hyperlink" xfId="856"/>
    <cellStyle name="Followed Hyperlink" xfId="857"/>
    <cellStyle name="Followed Hyperlink" xfId="858"/>
    <cellStyle name="Followed Hyperlink" xfId="859"/>
    <cellStyle name="Followed Hyperlink" xfId="860"/>
    <cellStyle name="Followed Hyperlink" xfId="861"/>
    <cellStyle name="Followed Hyperlink" xfId="862"/>
    <cellStyle name="Followed Hyperlink" xfId="863"/>
    <cellStyle name="Followed Hyperlink" xfId="864"/>
    <cellStyle name="Followed Hyperlink" xfId="865"/>
    <cellStyle name="Followed Hyperlink" xfId="866"/>
    <cellStyle name="Followed Hyperlink" xfId="867"/>
    <cellStyle name="Followed Hyperlink" xfId="868"/>
    <cellStyle name="Followed Hyperlink" xfId="869"/>
    <cellStyle name="Followed Hyperlink" xfId="870"/>
    <cellStyle name="Followed Hyperlink" xfId="871"/>
    <cellStyle name="Followed Hyperlink" xfId="872"/>
    <cellStyle name="Followed Hyperlink" xfId="873"/>
    <cellStyle name="Followed Hyperlink" xfId="874"/>
    <cellStyle name="Followed Hyperlink" xfId="875"/>
    <cellStyle name="Followed Hyperlink" xfId="876"/>
    <cellStyle name="Followed Hyperlink" xfId="877"/>
    <cellStyle name="Followed Hyperlink" xfId="878"/>
    <cellStyle name="Followed Hyperlink" xfId="879"/>
    <cellStyle name="Followed Hyperlink" xfId="880"/>
    <cellStyle name="Followed Hyperlink" xfId="881"/>
    <cellStyle name="Followed Hyperlink" xfId="882"/>
    <cellStyle name="Followed Hyperlink" xfId="883"/>
    <cellStyle name="Followed Hyperlink" xfId="884"/>
    <cellStyle name="Followed Hyperlink" xfId="885"/>
    <cellStyle name="Followed Hyperlink" xfId="886"/>
    <cellStyle name="Followed Hyperlink" xfId="887"/>
    <cellStyle name="Followed Hyperlink" xfId="888"/>
    <cellStyle name="Followed Hyperlink" xfId="889"/>
    <cellStyle name="Followed Hyperlink" xfId="890"/>
    <cellStyle name="Followed Hyperlink" xfId="891"/>
    <cellStyle name="Followed Hyperlink" xfId="892"/>
    <cellStyle name="Followed Hyperlink" xfId="893"/>
    <cellStyle name="Followed Hyperlink" xfId="894"/>
    <cellStyle name="Followed Hyperlink" xfId="895"/>
    <cellStyle name="Followed Hyperlink" xfId="896"/>
    <cellStyle name="Followed Hyperlink" xfId="897"/>
    <cellStyle name="Followed Hyperlink" xfId="898"/>
    <cellStyle name="Followed Hyperlink" xfId="899"/>
    <cellStyle name="Followed Hyperlink" xfId="900"/>
    <cellStyle name="Followed Hyperlink" xfId="901"/>
    <cellStyle name="Followed Hyperlink" xfId="902"/>
    <cellStyle name="Followed Hyperlink" xfId="903"/>
    <cellStyle name="Followed Hyperlink" xfId="904"/>
    <cellStyle name="Followed Hyperlink" xfId="905"/>
    <cellStyle name="Followed Hyperlink" xfId="906"/>
    <cellStyle name="Followed Hyperlink" xfId="907"/>
    <cellStyle name="Followed Hyperlink" xfId="908"/>
    <cellStyle name="Followed Hyperlink" xfId="909"/>
    <cellStyle name="Followed Hyperlink" xfId="910"/>
    <cellStyle name="Followed Hyperlink" xfId="911"/>
    <cellStyle name="Followed Hyperlink" xfId="912"/>
    <cellStyle name="Followed Hyperlink" xfId="913"/>
    <cellStyle name="Followed Hyperlink" xfId="914"/>
    <cellStyle name="Followed Hyperlink" xfId="915"/>
    <cellStyle name="Followed Hyperlink" xfId="916"/>
    <cellStyle name="Followed Hyperlink" xfId="917"/>
    <cellStyle name="Followed Hyperlink" xfId="918"/>
    <cellStyle name="Followed Hyperlink" xfId="919"/>
    <cellStyle name="Followed Hyperlink" xfId="920"/>
    <cellStyle name="Followed Hyperlink" xfId="921"/>
    <cellStyle name="Followed Hyperlink" xfId="922"/>
    <cellStyle name="Followed Hyperlink" xfId="923"/>
    <cellStyle name="Followed Hyperlink" xfId="924"/>
    <cellStyle name="Followed Hyperlink" xfId="925"/>
    <cellStyle name="Followed Hyperlink" xfId="926"/>
    <cellStyle name="Followed Hyperlink" xfId="927"/>
    <cellStyle name="Followed Hyperlink" xfId="928"/>
    <cellStyle name="Followed Hyperlink" xfId="929"/>
    <cellStyle name="Followed Hyperlink" xfId="930"/>
    <cellStyle name="Followed Hyperlink" xfId="931"/>
    <cellStyle name="Followed Hyperlink" xfId="932"/>
    <cellStyle name="Followed Hyperlink" xfId="933"/>
    <cellStyle name="Followed Hyperlink" xfId="934"/>
    <cellStyle name="Followed Hyperlink" xfId="935"/>
    <cellStyle name="Followed Hyperlink" xfId="936"/>
    <cellStyle name="Followed Hyperlink" xfId="937"/>
    <cellStyle name="Followed Hyperlink" xfId="938"/>
    <cellStyle name="Followed Hyperlink" xfId="939"/>
    <cellStyle name="Followed Hyperlink" xfId="940"/>
    <cellStyle name="Followed Hyperlink" xfId="941"/>
    <cellStyle name="Followed Hyperlink" xfId="942"/>
    <cellStyle name="Followed Hyperlink" xfId="943"/>
    <cellStyle name="Followed Hyperlink" xfId="944"/>
    <cellStyle name="Followed Hyperlink" xfId="945"/>
    <cellStyle name="Followed Hyperlink" xfId="946"/>
    <cellStyle name="Followed Hyperlink" xfId="947"/>
    <cellStyle name="Followed Hyperlink" xfId="948"/>
    <cellStyle name="Followed Hyperlink" xfId="949"/>
    <cellStyle name="Followed Hyperlink" xfId="950"/>
    <cellStyle name="Followed Hyperlink" xfId="951"/>
    <cellStyle name="Followed Hyperlink" xfId="952"/>
    <cellStyle name="Followed Hyperlink" xfId="953"/>
    <cellStyle name="Followed Hyperlink" xfId="954"/>
    <cellStyle name="Followed Hyperlink" xfId="955"/>
    <cellStyle name="Followed Hyperlink" xfId="956"/>
    <cellStyle name="Followed Hyperlink" xfId="957"/>
    <cellStyle name="Followed Hyperlink" xfId="958"/>
    <cellStyle name="Followed Hyperlink" xfId="959"/>
    <cellStyle name="Followed Hyperlink" xfId="960"/>
    <cellStyle name="Followed Hyperlink" xfId="961"/>
    <cellStyle name="Followed Hyperlink" xfId="962"/>
    <cellStyle name="Followed Hyperlink" xfId="963"/>
    <cellStyle name="Followed Hyperlink" xfId="964"/>
    <cellStyle name="Followed Hyperlink" xfId="965"/>
    <cellStyle name="Followed Hyperlink" xfId="966"/>
    <cellStyle name="Followed Hyperlink" xfId="967"/>
    <cellStyle name="Followed Hyperlink" xfId="968"/>
    <cellStyle name="Followed Hyperlink" xfId="969"/>
    <cellStyle name="Followed Hyperlink" xfId="970"/>
    <cellStyle name="Followed Hyperlink" xfId="971"/>
    <cellStyle name="Followed Hyperlink" xfId="972"/>
    <cellStyle name="Followed Hyperlink" xfId="973"/>
    <cellStyle name="Followed Hyperlink" xfId="974"/>
    <cellStyle name="Followed Hyperlink" xfId="975"/>
    <cellStyle name="Followed Hyperlink" xfId="976"/>
    <cellStyle name="Followed Hyperlink" xfId="977"/>
    <cellStyle name="Followed Hyperlink" xfId="978"/>
    <cellStyle name="Followed Hyperlink" xfId="979"/>
    <cellStyle name="Followed Hyperlink" xfId="980"/>
    <cellStyle name="Followed Hyperlink" xfId="981"/>
    <cellStyle name="Followed Hyperlink" xfId="982"/>
    <cellStyle name="Followed Hyperlink" xfId="983"/>
    <cellStyle name="Followed Hyperlink" xfId="984"/>
    <cellStyle name="Followed Hyperlink" xfId="985"/>
    <cellStyle name="Followed Hyperlink" xfId="986"/>
    <cellStyle name="Followed Hyperlink" xfId="987"/>
    <cellStyle name="Followed Hyperlink" xfId="988"/>
    <cellStyle name="Followed Hyperlink" xfId="989"/>
    <cellStyle name="Followed Hyperlink" xfId="990"/>
    <cellStyle name="Followed Hyperlink" xfId="991"/>
    <cellStyle name="Followed Hyperlink" xfId="992"/>
    <cellStyle name="Followed Hyperlink" xfId="993"/>
    <cellStyle name="Followed Hyperlink" xfId="994"/>
    <cellStyle name="Followed Hyperlink" xfId="995"/>
    <cellStyle name="Followed Hyperlink" xfId="996"/>
    <cellStyle name="Followed Hyperlink" xfId="997"/>
    <cellStyle name="Followed Hyperlink" xfId="998"/>
    <cellStyle name="Followed Hyperlink" xfId="999"/>
    <cellStyle name="Followed Hyperlink" xfId="1000"/>
    <cellStyle name="Followed Hyperlink" xfId="1001"/>
    <cellStyle name="Followed Hyperlink" xfId="1002"/>
    <cellStyle name="Followed Hyperlink" xfId="1003"/>
    <cellStyle name="Followed Hyperlink" xfId="1004"/>
    <cellStyle name="Followed Hyperlink" xfId="1005"/>
    <cellStyle name="Followed Hyperlink" xfId="1006"/>
    <cellStyle name="Followed Hyperlink" xfId="1007"/>
    <cellStyle name="Followed Hyperlink" xfId="1008"/>
    <cellStyle name="Followed Hyperlink" xfId="1009"/>
    <cellStyle name="Followed Hyperlink" xfId="1010"/>
    <cellStyle name="Followed Hyperlink" xfId="1011"/>
    <cellStyle name="Followed Hyperlink" xfId="1012"/>
    <cellStyle name="Followed Hyperlink" xfId="1013"/>
    <cellStyle name="Followed Hyperlink" xfId="1014"/>
    <cellStyle name="Followed Hyperlink" xfId="1015"/>
    <cellStyle name="Followed Hyperlink" xfId="1016"/>
    <cellStyle name="Followed Hyperlink" xfId="1017"/>
    <cellStyle name="Followed Hyperlink" xfId="1018"/>
    <cellStyle name="Followed Hyperlink" xfId="1019"/>
    <cellStyle name="Followed Hyperlink" xfId="1020"/>
    <cellStyle name="Followed Hyperlink" xfId="1021"/>
    <cellStyle name="Followed Hyperlink" xfId="1022"/>
    <cellStyle name="Followed Hyperlink" xfId="1023"/>
    <cellStyle name="Followed Hyperlink" xfId="1024"/>
    <cellStyle name="Followed Hyperlink" xfId="1025"/>
    <cellStyle name="Followed Hyperlink" xfId="1026"/>
    <cellStyle name="Followed Hyperlink" xfId="1027"/>
    <cellStyle name="Followed Hyperlink" xfId="1028"/>
    <cellStyle name="Followed Hyperlink" xfId="1029"/>
    <cellStyle name="Followed Hyperlink" xfId="1030"/>
    <cellStyle name="Followed Hyperlink" xfId="1031"/>
    <cellStyle name="Followed Hyperlink" xfId="1032"/>
    <cellStyle name="Followed Hyperlink" xfId="1033"/>
    <cellStyle name="Followed Hyperlink" xfId="1034"/>
    <cellStyle name="Followed Hyperlink" xfId="1035"/>
    <cellStyle name="Followed Hyperlink" xfId="1036"/>
    <cellStyle name="Followed Hyperlink" xfId="1037"/>
    <cellStyle name="Followed Hyperlink" xfId="1038"/>
    <cellStyle name="Followed Hyperlink" xfId="1039"/>
    <cellStyle name="Followed Hyperlink" xfId="1040"/>
    <cellStyle name="Followed Hyperlink" xfId="1041"/>
    <cellStyle name="Followed Hyperlink" xfId="1042"/>
    <cellStyle name="Followed Hyperlink" xfId="1043"/>
    <cellStyle name="Followed Hyperlink" xfId="1044"/>
    <cellStyle name="Followed Hyperlink" xfId="1045"/>
    <cellStyle name="Followed Hyperlink" xfId="1046"/>
    <cellStyle name="Followed Hyperlink" xfId="1047"/>
    <cellStyle name="Followed Hyperlink" xfId="1048"/>
    <cellStyle name="Followed Hyperlink" xfId="1049"/>
    <cellStyle name="Followed Hyperlink" xfId="1050"/>
    <cellStyle name="Followed Hyperlink" xfId="1051"/>
    <cellStyle name="Followed Hyperlink" xfId="1052"/>
    <cellStyle name="Followed Hyperlink" xfId="1053"/>
    <cellStyle name="Followed Hyperlink" xfId="1054"/>
    <cellStyle name="Followed Hyperlink" xfId="1055"/>
    <cellStyle name="Followed Hyperlink" xfId="1056"/>
    <cellStyle name="Followed Hyperlink" xfId="1057"/>
    <cellStyle name="Followed Hyperlink" xfId="1058"/>
    <cellStyle name="Followed Hyperlink" xfId="1059"/>
    <cellStyle name="Followed Hyperlink" xfId="1060"/>
    <cellStyle name="Followed Hyperlink" xfId="1061"/>
    <cellStyle name="Followed Hyperlink" xfId="1062"/>
    <cellStyle name="Followed Hyperlink" xfId="1063"/>
    <cellStyle name="Followed Hyperlink" xfId="1064"/>
    <cellStyle name="Followed Hyperlink" xfId="1065"/>
    <cellStyle name="Followed Hyperlink" xfId="1066"/>
    <cellStyle name="Followed Hyperlink" xfId="1067"/>
    <cellStyle name="Followed Hyperlink" xfId="1068"/>
    <cellStyle name="Followed Hyperlink" xfId="1069"/>
    <cellStyle name="Followed Hyperlink" xfId="1070"/>
    <cellStyle name="Followed Hyperlink" xfId="1071"/>
    <cellStyle name="Followed Hyperlink" xfId="1072"/>
    <cellStyle name="Followed Hyperlink" xfId="1073"/>
    <cellStyle name="Followed Hyperlink" xfId="1074"/>
    <cellStyle name="Followed Hyperlink" xfId="1075"/>
    <cellStyle name="Followed Hyperlink" xfId="1076"/>
    <cellStyle name="Followed Hyperlink" xfId="1077"/>
    <cellStyle name="Followed Hyperlink" xfId="1078"/>
    <cellStyle name="Followed Hyperlink" xfId="1079"/>
    <cellStyle name="Followed Hyperlink" xfId="1080"/>
    <cellStyle name="Followed Hyperlink" xfId="1081"/>
    <cellStyle name="Followed Hyperlink" xfId="1082"/>
    <cellStyle name="Followed Hyperlink" xfId="1083"/>
    <cellStyle name="Followed Hyperlink" xfId="1084"/>
    <cellStyle name="Followed Hyperlink" xfId="1085"/>
    <cellStyle name="Followed Hyperlink" xfId="1086"/>
    <cellStyle name="Followed Hyperlink" xfId="1087"/>
    <cellStyle name="Followed Hyperlink" xfId="1088"/>
    <cellStyle name="Followed Hyperlink" xfId="1089"/>
    <cellStyle name="Followed Hyperlink" xfId="1090"/>
    <cellStyle name="Followed Hyperlink" xfId="1091"/>
    <cellStyle name="Followed Hyperlink" xfId="1092"/>
    <cellStyle name="Followed Hyperlink" xfId="1093"/>
    <cellStyle name="Followed Hyperlink" xfId="1094"/>
    <cellStyle name="Followed Hyperlink" xfId="1095"/>
    <cellStyle name="Followed Hyperlink" xfId="1096"/>
    <cellStyle name="Followed Hyperlink" xfId="1097"/>
    <cellStyle name="Followed Hyperlink" xfId="1098"/>
    <cellStyle name="Followed Hyperlink" xfId="1099"/>
    <cellStyle name="Followed Hyperlink" xfId="1100"/>
    <cellStyle name="Followed Hyperlink" xfId="1101"/>
    <cellStyle name="Followed Hyperlink" xfId="1102"/>
    <cellStyle name="Followed Hyperlink" xfId="1103"/>
    <cellStyle name="Followed Hyperlink" xfId="1104"/>
    <cellStyle name="Followed Hyperlink" xfId="1105"/>
    <cellStyle name="Followed Hyperlink" xfId="1106"/>
    <cellStyle name="Followed Hyperlink" xfId="1107"/>
    <cellStyle name="Followed Hyperlink" xfId="1108"/>
    <cellStyle name="Followed Hyperlink" xfId="1109"/>
    <cellStyle name="Followed Hyperlink" xfId="1110"/>
    <cellStyle name="Followed Hyperlink" xfId="1111"/>
    <cellStyle name="Followed Hyperlink" xfId="1112"/>
    <cellStyle name="Followed Hyperlink" xfId="1113"/>
    <cellStyle name="Followed Hyperlink" xfId="1114"/>
    <cellStyle name="Followed Hyperlink" xfId="1115"/>
    <cellStyle name="Followed Hyperlink" xfId="1116"/>
    <cellStyle name="Followed Hyperlink" xfId="1117"/>
    <cellStyle name="Followed Hyperlink" xfId="1118"/>
    <cellStyle name="Followed Hyperlink" xfId="1119"/>
    <cellStyle name="Followed Hyperlink" xfId="1120"/>
    <cellStyle name="Followed Hyperlink" xfId="1121"/>
    <cellStyle name="Followed Hyperlink" xfId="1122"/>
    <cellStyle name="Followed Hyperlink" xfId="1123"/>
    <cellStyle name="Followed Hyperlink" xfId="1124"/>
    <cellStyle name="Followed Hyperlink" xfId="1125"/>
    <cellStyle name="Followed Hyperlink" xfId="1126"/>
    <cellStyle name="Followed Hyperlink" xfId="1127"/>
    <cellStyle name="Followed Hyperlink" xfId="1128"/>
    <cellStyle name="Followed Hyperlink" xfId="1129"/>
    <cellStyle name="Followed Hyperlink" xfId="1130"/>
    <cellStyle name="Followed Hyperlink" xfId="1131"/>
    <cellStyle name="Followed Hyperlink" xfId="1132"/>
    <cellStyle name="Followed Hyperlink" xfId="1133"/>
    <cellStyle name="Followed Hyperlink" xfId="1134"/>
    <cellStyle name="Followed Hyperlink" xfId="1135"/>
    <cellStyle name="Followed Hyperlink" xfId="1136"/>
    <cellStyle name="Followed Hyperlink" xfId="1137"/>
    <cellStyle name="Followed Hyperlink" xfId="1138"/>
    <cellStyle name="Followed Hyperlink" xfId="1139"/>
    <cellStyle name="Followed Hyperlink" xfId="1140"/>
    <cellStyle name="Followed Hyperlink" xfId="1141"/>
    <cellStyle name="Followed Hyperlink" xfId="1142"/>
    <cellStyle name="Followed Hyperlink" xfId="1143"/>
    <cellStyle name="Comma 2 2" xfId="1144"/>
    <cellStyle name="Currency 2" xfId="1145"/>
    <cellStyle name="Normal 2 2" xfId="1146"/>
    <cellStyle name="Followed Hyperlink" xfId="1147"/>
    <cellStyle name="Followed Hyperlink" xfId="1148"/>
    <cellStyle name="Followed Hyperlink" xfId="1149"/>
    <cellStyle name="Followed Hyperlink" xfId="1150"/>
    <cellStyle name="Followed Hyperlink" xfId="1151"/>
    <cellStyle name="Followed Hyperlink" xfId="1152"/>
    <cellStyle name="Followed Hyperlink" xfId="1153"/>
    <cellStyle name="Followed Hyperlink" xfId="1154"/>
    <cellStyle name="Followed Hyperlink" xfId="1155"/>
    <cellStyle name="Followed Hyperlink" xfId="1156"/>
    <cellStyle name="Followed Hyperlink" xfId="1157"/>
    <cellStyle name="Followed Hyperlink" xfId="1158"/>
    <cellStyle name="Followed Hyperlink" xfId="1159"/>
    <cellStyle name="Followed Hyperlink" xfId="1160"/>
    <cellStyle name="Followed Hyperlink" xfId="1161"/>
    <cellStyle name="Followed Hyperlink" xfId="1162"/>
    <cellStyle name="Followed Hyperlink" xfId="1163"/>
    <cellStyle name="Followed Hyperlink" xfId="1164"/>
    <cellStyle name="Followed Hyperlink" xfId="1165"/>
    <cellStyle name="Followed Hyperlink" xfId="1166"/>
    <cellStyle name="Followed Hyperlink" xfId="1167"/>
    <cellStyle name="Followed Hyperlink" xfId="1168"/>
    <cellStyle name="Followed Hyperlink" xfId="1169"/>
    <cellStyle name="Followed Hyperlink" xfId="1170"/>
    <cellStyle name="Followed Hyperlink" xfId="1171"/>
    <cellStyle name="Followed Hyperlink" xfId="1172"/>
    <cellStyle name="Followed Hyperlink" xfId="1173"/>
    <cellStyle name="Followed Hyperlink" xfId="1174"/>
    <cellStyle name="Followed Hyperlink" xfId="1175"/>
    <cellStyle name="Followed Hyperlink" xfId="1176"/>
    <cellStyle name="Followed Hyperlink" xfId="1177"/>
    <cellStyle name="Followed Hyperlink" xfId="1178"/>
    <cellStyle name="Followed Hyperlink" xfId="1179"/>
    <cellStyle name="Followed Hyperlink" xfId="1180"/>
    <cellStyle name="Followed Hyperlink" xfId="1181"/>
    <cellStyle name="Followed Hyperlink" xfId="1182"/>
    <cellStyle name="Followed Hyperlink" xfId="1183"/>
    <cellStyle name="Followed Hyperlink" xfId="1184"/>
    <cellStyle name="Followed Hyperlink" xfId="1185"/>
    <cellStyle name="Followed Hyperlink" xfId="1186"/>
    <cellStyle name="Followed Hyperlink" xfId="1187"/>
    <cellStyle name="Followed Hyperlink" xfId="1188"/>
    <cellStyle name="Followed Hyperlink" xfId="1189"/>
    <cellStyle name="Followed Hyperlink" xfId="1190"/>
    <cellStyle name="Followed Hyperlink" xfId="1191"/>
    <cellStyle name="Followed Hyperlink" xfId="1192"/>
    <cellStyle name="Followed Hyperlink" xfId="1193"/>
    <cellStyle name="Followed Hyperlink" xfId="1194"/>
    <cellStyle name="Followed Hyperlink" xfId="1195"/>
    <cellStyle name="Followed Hyperlink" xfId="1196"/>
    <cellStyle name="Followed Hyperlink" xfId="1197"/>
    <cellStyle name="Followed Hyperlink" xfId="1198"/>
    <cellStyle name="Followed Hyperlink" xfId="1199"/>
    <cellStyle name="Followed Hyperlink" xfId="1200"/>
    <cellStyle name="Followed Hyperlink" xfId="1201"/>
    <cellStyle name="Followed Hyperlink" xfId="1202"/>
    <cellStyle name="Followed Hyperlink" xfId="1203"/>
    <cellStyle name="Followed Hyperlink" xfId="1204"/>
    <cellStyle name="Followed Hyperlink" xfId="1205"/>
    <cellStyle name="Followed Hyperlink" xfId="1206"/>
    <cellStyle name="Followed Hyperlink" xfId="1207"/>
    <cellStyle name="Followed Hyperlink" xfId="1208"/>
    <cellStyle name="Followed Hyperlink" xfId="1209"/>
    <cellStyle name="Followed Hyperlink" xfId="1210"/>
    <cellStyle name="Followed Hyperlink" xfId="1211"/>
    <cellStyle name="Followed Hyperlink" xfId="1212"/>
    <cellStyle name="Followed Hyperlink" xfId="1213"/>
    <cellStyle name="Followed Hyperlink" xfId="1214"/>
    <cellStyle name="Followed Hyperlink" xfId="1215"/>
    <cellStyle name="Followed Hyperlink" xfId="1216"/>
    <cellStyle name="Followed Hyperlink" xfId="1217"/>
    <cellStyle name="Followed Hyperlink" xfId="1218"/>
    <cellStyle name="Followed Hyperlink" xfId="1219"/>
    <cellStyle name="Followed Hyperlink" xfId="1220"/>
    <cellStyle name="Followed Hyperlink" xfId="1221"/>
    <cellStyle name="Followed Hyperlink" xfId="1222"/>
    <cellStyle name="Followed Hyperlink" xfId="1223"/>
    <cellStyle name="Followed Hyperlink" xfId="1224"/>
    <cellStyle name="Comma 2 3" xfId="1225"/>
    <cellStyle name="Currency 3" xfId="1226"/>
    <cellStyle name="Comma 3" xfId="1227"/>
    <cellStyle name="Followed Hyperlink" xfId="1228"/>
    <cellStyle name="Followed Hyperlink" xfId="1229"/>
    <cellStyle name="Followed Hyperlink" xfId="1230"/>
    <cellStyle name="Followed Hyperlink" xfId="1231"/>
    <cellStyle name="Followed Hyperlink" xfId="1232"/>
    <cellStyle name="Followed Hyperlink" xfId="1233"/>
    <cellStyle name="Followed Hyperlink" xfId="1234"/>
    <cellStyle name="Followed Hyperlink" xfId="1235"/>
    <cellStyle name="Followed Hyperlink" xfId="1236"/>
    <cellStyle name="Followed Hyperlink" xfId="1237"/>
    <cellStyle name="Followed Hyperlink" xfId="1238"/>
    <cellStyle name="Followed Hyperlink" xfId="1239"/>
    <cellStyle name="Followed Hyperlink" xfId="1240"/>
    <cellStyle name="Followed Hyperlink" xfId="1241"/>
    <cellStyle name="Normal 3 3" xfId="1242"/>
    <cellStyle name="Currency 2 3" xfId="1243"/>
    <cellStyle name="Normal 2 2 2" xfId="1244"/>
    <cellStyle name="Comma 2 3 2" xfId="1245"/>
    <cellStyle name="Comma 2 4" xfId="1246"/>
    <cellStyle name="Normal 3 2" xfId="1247"/>
    <cellStyle name="Comma 2 2 2" xfId="1248"/>
    <cellStyle name="Currency 2 2" xfId="1249"/>
    <cellStyle name="Normal 2 2 2 2" xfId="1250"/>
    <cellStyle name="Comma 2 4 2" xfId="1251"/>
    <cellStyle name="Percent 2" xfId="1252"/>
    <cellStyle name="Comma 2 2 2 2" xfId="1253"/>
    <cellStyle name="Comma 2 4 2 2" xfId="1254"/>
    <cellStyle name="Comma 4" xfId="1255"/>
    <cellStyle name="Normal 2 3" xfId="1256"/>
    <cellStyle name="Comma 2 5" xfId="1257"/>
    <cellStyle name="Comma 3 2" xfId="1258"/>
    <cellStyle name="Normal 5" xfId="1259"/>
    <cellStyle name="Comma 2 2 3" xfId="1260"/>
    <cellStyle name="Normal 2 2 3" xfId="1261"/>
    <cellStyle name="Currency 3 2" xfId="1262"/>
    <cellStyle name="Normal 2 3 2" xfId="1263"/>
    <cellStyle name="Comma 4 2" xfId="1264"/>
    <cellStyle name="Comma 4 3" xfId="1265"/>
    <cellStyle name="Comma 4 4" xfId="1266"/>
    <cellStyle name="Comma 4 5" xfId="1267"/>
    <cellStyle name="Обычный 3" xfId="1268"/>
    <cellStyle name="Normal 2 3 3" xfId="1269"/>
    <cellStyle name="Comma 4 6" xfId="1270"/>
    <cellStyle name="Comma 4 7" xfId="1271"/>
    <cellStyle name="Normal 6" xfId="1272"/>
    <cellStyle name="Virgül 2" xfId="1273"/>
    <cellStyle name="ParaBirimi 2" xfId="1274"/>
    <cellStyle name="Comma 4 8" xfId="1275"/>
    <cellStyle name="Normal 5 2" xfId="1276"/>
    <cellStyle name="Normal 28 2 2" xfId="1277"/>
    <cellStyle name="Comma 6" xfId="1278"/>
    <cellStyle name="Normal 24" xfId="1279"/>
    <cellStyle name="Normal 111" xfId="1280"/>
    <cellStyle name="Comma 100" xfId="1281"/>
    <cellStyle name="Comma 16 4 2" xfId="1282"/>
    <cellStyle name="Comma 2 6" xfId="1283"/>
    <cellStyle name="Comma 2 4 5 3" xfId="1284"/>
    <cellStyle name="Currency 2 4" xfId="1285"/>
    <cellStyle name="Hyperlink 2" xfId="1286"/>
    <cellStyle name="Hyperlink 4" xfId="1287"/>
    <cellStyle name="Normal 10 10 3" xfId="1288"/>
    <cellStyle name="Normal 110 2 2 2" xfId="1289"/>
    <cellStyle name="Normal 113 2 2 2 2" xfId="1290"/>
    <cellStyle name="Normal 114" xfId="1291"/>
    <cellStyle name="Normal 114 2 2" xfId="1292"/>
    <cellStyle name="Normal 126 2 2" xfId="1293"/>
    <cellStyle name="Normal 2 4" xfId="1294"/>
    <cellStyle name="Normal 2 10 2 2 2" xfId="1295"/>
    <cellStyle name="Normal 2 2 4" xfId="1296"/>
    <cellStyle name="Normal 2 2 2 9" xfId="1297"/>
    <cellStyle name="Normal 2 4 3 2" xfId="1298"/>
    <cellStyle name="Normal 270 2" xfId="1299"/>
    <cellStyle name="Normal 285" xfId="1300"/>
    <cellStyle name="Normal 3 4" xfId="1301"/>
    <cellStyle name="Normal 4 2" xfId="1302"/>
    <cellStyle name="Normal 6 2" xfId="1303"/>
    <cellStyle name="Normal 6 2 2 3" xfId="1304"/>
    <cellStyle name="Normal 6 52" xfId="1305"/>
    <cellStyle name="Percent 5 2 2 2 2 2" xfId="1306"/>
    <cellStyle name="Percent 5 2 2 3 2 2 2" xfId="1307"/>
    <cellStyle name="Comma 16 4" xfId="1308"/>
    <cellStyle name="Comma 16 4 3" xfId="1309"/>
    <cellStyle name="Normal 269" xfId="1310"/>
    <cellStyle name="Normal 269 2" xfId="1311"/>
    <cellStyle name="Normal 269 3" xfId="1312"/>
    <cellStyle name="Normal 270" xfId="1313"/>
    <cellStyle name="Normal 270 3" xfId="1314"/>
    <cellStyle name="Percent 5 2 2 3 2 2" xfId="1315"/>
    <cellStyle name="Percent 5 2 2 3 2 2 3" xfId="1316"/>
    <cellStyle name="Normal 2 3 4" xfId="1317"/>
    <cellStyle name="%20 - Vurgu1" xfId="1318"/>
    <cellStyle name="%20 - Vurgu1 2" xfId="1319"/>
    <cellStyle name="%20 - Vurgu2" xfId="1320"/>
    <cellStyle name="%20 - Vurgu2 2" xfId="1321"/>
    <cellStyle name="%20 - Vurgu3" xfId="1322"/>
    <cellStyle name="%20 - Vurgu3 2" xfId="1323"/>
    <cellStyle name="%20 - Vurgu4" xfId="1324"/>
    <cellStyle name="%20 - Vurgu4 2" xfId="1325"/>
    <cellStyle name="%20 - Vurgu5" xfId="1326"/>
    <cellStyle name="%20 - Vurgu5 2" xfId="1327"/>
    <cellStyle name="%20 - Vurgu6" xfId="1328"/>
    <cellStyle name="%20 - Vurgu6 2" xfId="1329"/>
    <cellStyle name="%40 - Vurgu1" xfId="1330"/>
    <cellStyle name="%40 - Vurgu1 2" xfId="1331"/>
    <cellStyle name="%40 - Vurgu2" xfId="1332"/>
    <cellStyle name="%40 - Vurgu2 2" xfId="1333"/>
    <cellStyle name="%40 - Vurgu3" xfId="1334"/>
    <cellStyle name="%40 - Vurgu3 2" xfId="1335"/>
    <cellStyle name="%40 - Vurgu4" xfId="1336"/>
    <cellStyle name="%40 - Vurgu4 2" xfId="1337"/>
    <cellStyle name="%40 - Vurgu5" xfId="1338"/>
    <cellStyle name="%40 - Vurgu5 2" xfId="1339"/>
    <cellStyle name="%40 - Vurgu6" xfId="1340"/>
    <cellStyle name="%40 - Vurgu6 2" xfId="1341"/>
    <cellStyle name="%60 - Vurgu1" xfId="1342"/>
    <cellStyle name="%60 - Vurgu1 2" xfId="1343"/>
    <cellStyle name="%60 - Vurgu2" xfId="1344"/>
    <cellStyle name="%60 - Vurgu2 2" xfId="1345"/>
    <cellStyle name="%60 - Vurgu3" xfId="1346"/>
    <cellStyle name="%60 - Vurgu3 2" xfId="1347"/>
    <cellStyle name="%60 - Vurgu4" xfId="1348"/>
    <cellStyle name="%60 - Vurgu4 2" xfId="1349"/>
    <cellStyle name="%60 - Vurgu5" xfId="1350"/>
    <cellStyle name="%60 - Vurgu5 2" xfId="1351"/>
    <cellStyle name="%60 - Vurgu6" xfId="1352"/>
    <cellStyle name="%60 - Vurgu6 2" xfId="1353"/>
    <cellStyle name="_akbankteklif27.10.05-teklif rev1" xfId="1354"/>
    <cellStyle name="_analiz" xfId="1355"/>
    <cellStyle name="_Kanatlı Alısveris merkezi mek taklif calısmarev1" xfId="1356"/>
    <cellStyle name="=C:\WINDOWS\SYSTEM32\COMMAND.COM" xfId="1357"/>
    <cellStyle name="•W_laroux" xfId="1358"/>
    <cellStyle name="Açıklama Metni" xfId="1359"/>
    <cellStyle name="Açıklama Metni 2" xfId="1360"/>
    <cellStyle name="Ana Başlık" xfId="1361"/>
    <cellStyle name="Ana Başlık 2" xfId="1362"/>
    <cellStyle name="args.style" xfId="1363"/>
    <cellStyle name="Bağlı Hücre" xfId="1364"/>
    <cellStyle name="Bağlı Hücre 2" xfId="1365"/>
    <cellStyle name="Başlık 1" xfId="1366"/>
    <cellStyle name="Başlık 1 2" xfId="1367"/>
    <cellStyle name="Başlık 2" xfId="1368"/>
    <cellStyle name="Başlık 2 2" xfId="1369"/>
    <cellStyle name="Başlık 3" xfId="1370"/>
    <cellStyle name="Başlık 3 2" xfId="1371"/>
    <cellStyle name="Başlık 4" xfId="1372"/>
    <cellStyle name="Başlık 4 2" xfId="1373"/>
    <cellStyle name="Border" xfId="1374"/>
    <cellStyle name="Calc Currency (0)" xfId="1375"/>
    <cellStyle name="Calc Currency (2)" xfId="1376"/>
    <cellStyle name="Calc Percent (0)" xfId="1377"/>
    <cellStyle name="Calc Percent (1)" xfId="1378"/>
    <cellStyle name="Calc Percent (2)" xfId="1379"/>
    <cellStyle name="Calc Units (0)" xfId="1380"/>
    <cellStyle name="Calc Units (1)" xfId="1381"/>
    <cellStyle name="Calc Units (2)" xfId="1382"/>
    <cellStyle name="Codice" xfId="1383"/>
    <cellStyle name="Comma  - Style1" xfId="1384"/>
    <cellStyle name="Comma  - Style2" xfId="1385"/>
    <cellStyle name="Comma  - Style3" xfId="1386"/>
    <cellStyle name="Comma  - Style4" xfId="1387"/>
    <cellStyle name="Comma  - Style5" xfId="1388"/>
    <cellStyle name="Comma  - Style6" xfId="1389"/>
    <cellStyle name="Comma  - Style7" xfId="1390"/>
    <cellStyle name="Comma  - Style8" xfId="1391"/>
    <cellStyle name="Comma [00]" xfId="1392"/>
    <cellStyle name="Comma0" xfId="1393"/>
    <cellStyle name="Copied" xfId="1394"/>
    <cellStyle name="COST1" xfId="1395"/>
    <cellStyle name="Currency [00]" xfId="1396"/>
    <cellStyle name="Currency0" xfId="1397"/>
    <cellStyle name="Çıkış" xfId="1398"/>
    <cellStyle name="Çıkış 2" xfId="1399"/>
    <cellStyle name="Date Short" xfId="1400"/>
    <cellStyle name="DELTA" xfId="1401"/>
    <cellStyle name="Dezimal [0]_laroux" xfId="1402"/>
    <cellStyle name="Dezimal_laroux" xfId="1403"/>
    <cellStyle name="Enter Currency (0)" xfId="1404"/>
    <cellStyle name="Enter Currency (2)" xfId="1405"/>
    <cellStyle name="Enter Units (0)" xfId="1406"/>
    <cellStyle name="Enter Units (1)" xfId="1407"/>
    <cellStyle name="Enter Units (2)" xfId="1408"/>
    <cellStyle name="Entered" xfId="1409"/>
    <cellStyle name="Euro" xfId="1410"/>
    <cellStyle name="Flag" xfId="1411"/>
    <cellStyle name="Giriş" xfId="1412"/>
    <cellStyle name="Giriş 2" xfId="1413"/>
    <cellStyle name="Grey" xfId="1414"/>
    <cellStyle name="Header1" xfId="1415"/>
    <cellStyle name="Header2" xfId="1416"/>
    <cellStyle name="Heading1" xfId="1417"/>
    <cellStyle name="Heading2" xfId="1418"/>
    <cellStyle name="Heading3" xfId="1419"/>
    <cellStyle name="Heading4" xfId="1420"/>
    <cellStyle name="Heading5" xfId="1421"/>
    <cellStyle name="Heading6" xfId="1422"/>
    <cellStyle name="Headline III" xfId="1423"/>
    <cellStyle name="Hesaplama" xfId="1424"/>
    <cellStyle name="Hesaplama 2" xfId="1425"/>
    <cellStyle name="Horizontal" xfId="1426"/>
    <cellStyle name="Input [yellow]" xfId="1427"/>
    <cellStyle name="Input Cells" xfId="1428"/>
    <cellStyle name="İşaretli Hücre" xfId="1429"/>
    <cellStyle name="İşaretli Hücre 2" xfId="1430"/>
    <cellStyle name="İyi" xfId="1431"/>
    <cellStyle name="İyi 2" xfId="1432"/>
    <cellStyle name="Kötü" xfId="1433"/>
    <cellStyle name="Kötü 2" xfId="1434"/>
    <cellStyle name="Link Currency (0)" xfId="1435"/>
    <cellStyle name="Link Currency (2)" xfId="1436"/>
    <cellStyle name="Link Units (0)" xfId="1437"/>
    <cellStyle name="Link Units (1)" xfId="1438"/>
    <cellStyle name="Link Units (2)" xfId="1439"/>
    <cellStyle name="Linked Cells" xfId="1440"/>
    <cellStyle name="Matrix" xfId="1441"/>
    <cellStyle name="Millares [0]_detalle" xfId="1442"/>
    <cellStyle name="Millares_Building Bld01 - Production - Str" xfId="1443"/>
    <cellStyle name="Milliers [0]_!!!GO" xfId="1444"/>
    <cellStyle name="Milliers_!!!GO" xfId="1445"/>
    <cellStyle name="Moneda [0]_detalle" xfId="1446"/>
    <cellStyle name="Moneda_detalle" xfId="1447"/>
    <cellStyle name="Monétaire [0]_!!!GO" xfId="1448"/>
    <cellStyle name="Monétaire_!!!GO" xfId="1449"/>
    <cellStyle name="MS_Arabic" xfId="1450"/>
    <cellStyle name="Normal - Style1" xfId="1451"/>
    <cellStyle name="Normal 109" xfId="1452"/>
    <cellStyle name="Normal 2 2 10" xfId="1453"/>
    <cellStyle name="Normal 7" xfId="1454"/>
    <cellStyle name="Normal 8" xfId="1455"/>
    <cellStyle name="Normal 9" xfId="1456"/>
    <cellStyle name="normálne_Tender_DURA_UK" xfId="1457"/>
    <cellStyle name="Not" xfId="1458"/>
    <cellStyle name="Not 2" xfId="1459"/>
    <cellStyle name="Nötr" xfId="1460"/>
    <cellStyle name="Nötr 2" xfId="1461"/>
    <cellStyle name="Numer katalog" xfId="1462"/>
    <cellStyle name="Œ…‹æØ‚è [0.00]_laroux" xfId="1463"/>
    <cellStyle name="Œ…‹æØ‚è_laroux" xfId="1464"/>
    <cellStyle name="Option" xfId="1465"/>
    <cellStyle name="OptionHeading" xfId="1466"/>
    <cellStyle name="per.style" xfId="1467"/>
    <cellStyle name="Percent [0]" xfId="1468"/>
    <cellStyle name="Percent [00]" xfId="1469"/>
    <cellStyle name="Percent [2]" xfId="1470"/>
    <cellStyle name="PrePop Currency (0)" xfId="1471"/>
    <cellStyle name="PrePop Currency (2)" xfId="1472"/>
    <cellStyle name="PrePop Units (0)" xfId="1473"/>
    <cellStyle name="PrePop Units (1)" xfId="1474"/>
    <cellStyle name="PrePop Units (2)" xfId="1475"/>
    <cellStyle name="Price" xfId="1476"/>
    <cellStyle name="pricing" xfId="1477"/>
    <cellStyle name="PSChar" xfId="1478"/>
    <cellStyle name="RevList" xfId="1479"/>
    <cellStyle name="Standard_Modul1" xfId="1480"/>
    <cellStyle name="Stil 1" xfId="1481"/>
    <cellStyle name="Stil 2" xfId="1482"/>
    <cellStyle name="Stil 3" xfId="1483"/>
    <cellStyle name="Stil 4" xfId="1484"/>
    <cellStyle name="Stil 5" xfId="1485"/>
    <cellStyle name="Stil 6" xfId="1486"/>
    <cellStyle name="SUAT1" xfId="1487"/>
    <cellStyle name="Subtotal" xfId="1488"/>
    <cellStyle name="Text Indent A" xfId="1489"/>
    <cellStyle name="Text Indent B" xfId="1490"/>
    <cellStyle name="Text Indent C" xfId="1491"/>
    <cellStyle name="Toplam" xfId="1492"/>
    <cellStyle name="Toplam 2" xfId="1493"/>
    <cellStyle name="Unit" xfId="1494"/>
    <cellStyle name="Update" xfId="1495"/>
    <cellStyle name="Uyarı Metni" xfId="1496"/>
    <cellStyle name="Uyarı Metni 2" xfId="1497"/>
    <cellStyle name="Vertical" xfId="1498"/>
    <cellStyle name="Virgül [0]_AD1" xfId="1499"/>
    <cellStyle name="Vurgu1" xfId="1500"/>
    <cellStyle name="Vurgu1 2" xfId="1501"/>
    <cellStyle name="Vurgu2" xfId="1502"/>
    <cellStyle name="Vurgu2 2" xfId="1503"/>
    <cellStyle name="Vurgu3" xfId="1504"/>
    <cellStyle name="Vurgu3 2" xfId="1505"/>
    <cellStyle name="Vurgu4" xfId="1506"/>
    <cellStyle name="Vurgu4 2" xfId="1507"/>
    <cellStyle name="Vurgu5" xfId="1508"/>
    <cellStyle name="Vurgu5 2" xfId="1509"/>
    <cellStyle name="Vurgu6" xfId="1510"/>
    <cellStyle name="Vurgu6 2" xfId="1511"/>
    <cellStyle name="Währung [0]_OF972A" xfId="1512"/>
    <cellStyle name="Währung_OF972A" xfId="1513"/>
    <cellStyle name="Обычный_ИБЭ Image 1x40" xfId="1514"/>
    <cellStyle name="표준_Initial BOQ for Tower 12  Podium" xfId="1515"/>
    <cellStyle name="標準_B1DIV5" xfId="1516"/>
    <cellStyle name="Normal 10" xfId="1517"/>
    <cellStyle name="Comma 3 3" xfId="151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OPLI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&#225;ce\Inovat\_vzory\NKC%20xxx_15_V1%20elektroinstalace%201505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Summary"/>
      <sheetName val="HQBuilding"/>
      <sheetName val="FitOutHQBldg"/>
      <sheetName val="Security"/>
      <sheetName val="AutoMessengerSystem"/>
      <sheetName val="PASystem"/>
      <sheetName val="TelephoneSystem"/>
      <sheetName val="HQSpecialSystems"/>
      <sheetName val="WaterFeatures"/>
      <sheetName val="DealerRoom"/>
      <sheetName val="Services"/>
      <sheetName val="ACtoStairs"/>
      <sheetName val="GoodsDelivery"/>
      <sheetName val="ToiletPods"/>
      <sheetName val="HQBldgExtCladding"/>
      <sheetName val="GlazedSouthWall"/>
      <sheetName val="HQFFandE"/>
      <sheetName val="ConferenceCentre"/>
      <sheetName val="FitOutConfCentre"/>
      <sheetName val="ConfCentreSpecialSystems"/>
      <sheetName val="ConfCentreExtCladding"/>
      <sheetName val="ConfFFandE"/>
      <sheetName val="CarPark"/>
      <sheetName val="StatutoryCharges"/>
      <sheetName val="Drawingscover"/>
      <sheetName val="Drawings"/>
      <sheetName val="GFA HQ Building"/>
      <sheetName val="GFA Conference"/>
      <sheetName val="GeneralSummary"/>
      <sheetName val="ElementalSummary"/>
      <sheetName val="BQ"/>
      <sheetName val="BQ External"/>
      <sheetName val="Basis"/>
      <sheetName val="Notes"/>
      <sheetName val="SHOPLIST"/>
      <sheetName val="TAS"/>
      <sheetName val="icmal"/>
      <sheetName val="SubmitCal"/>
      <sheetName val="Cash2"/>
      <sheetName val="Z"/>
      <sheetName val="Raw Data"/>
      <sheetName val="Penthouse Apartment"/>
      <sheetName val="#REF"/>
      <sheetName val="StattCo yCharges"/>
      <sheetName val="GFA_HQ_Building"/>
      <sheetName val="GFA_Conference"/>
      <sheetName val="Su}}ary"/>
      <sheetName val="1"/>
      <sheetName val="D-623D"/>
      <sheetName val="Option"/>
      <sheetName val="Chiet tinh dz22"/>
      <sheetName val="Chiet tinh dz35"/>
      <sheetName val="CT Thang Mo"/>
      <sheetName val="LABOUR HISTOGRAM"/>
      <sheetName val="_______"/>
      <sheetName val="核算项目余额表"/>
      <sheetName val="Criteria"/>
      <sheetName val="Assumptions"/>
      <sheetName val="@risk rents and incentives"/>
      <sheetName val="Car park lease"/>
      <sheetName val="Net rent analysis"/>
      <sheetName val="Poz-1 "/>
      <sheetName val="차액보증"/>
      <sheetName val="Graph Data (DO NOT PRINT)"/>
      <sheetName val=""/>
      <sheetName val="ancillary"/>
      <sheetName val="BOQ"/>
      <sheetName val="Bill No. 2"/>
      <sheetName val="改加胶玻璃、室外栏杆"/>
      <sheetName val="FOL - Bar"/>
      <sheetName val="Sheet1"/>
      <sheetName val="Lab Cum Hist"/>
      <sheetName val="BQ_External"/>
      <sheetName val="Bill_1"/>
      <sheetName val="Bill_2"/>
      <sheetName val="Bill_3"/>
      <sheetName val="Bill_4"/>
      <sheetName val="Bill_5"/>
      <sheetName val="Bill_6"/>
      <sheetName val="Bill_7"/>
      <sheetName val="CASHFLOWS"/>
      <sheetName val="LEVEL SHEET"/>
      <sheetName val="SPT vs PHI"/>
      <sheetName val="LABOUR_HISTOGRAM"/>
      <sheetName val="JAS"/>
      <sheetName val="Customize Your Invoice"/>
      <sheetName val="B"/>
      <sheetName val="HVAC BoQ"/>
      <sheetName val="PriceSummary"/>
      <sheetName val="Data"/>
      <sheetName val="Tender Summary"/>
      <sheetName val="Insurance Ext"/>
      <sheetName val="Prelims"/>
      <sheetName val="企业表一"/>
      <sheetName val="M-5C"/>
      <sheetName val="M-5A"/>
      <sheetName val="Projet, methodes &amp; couts"/>
      <sheetName val="Macro1"/>
      <sheetName val="Planning"/>
      <sheetName val="TAHRIR"/>
      <sheetName val="Bases"/>
      <sheetName val="Risques majeurs &amp; Frais Ind."/>
      <sheetName val="Bouclage"/>
      <sheetName val="AREG_05"/>
      <sheetName val="budget summary (2)"/>
      <sheetName val="Budget Analysis Summary"/>
      <sheetName val="Sheet2"/>
      <sheetName val="CT  PL"/>
      <sheetName val="intr stool brkup"/>
      <sheetName val="Bill 2"/>
      <sheetName val="Budget"/>
      <sheetName val="ANNEXURE-A"/>
      <sheetName val="POWER"/>
      <sheetName val="MTP"/>
      <sheetName val="Rate analysis"/>
      <sheetName val="HQ-TO"/>
      <sheetName val="GFA_HQ_Building1"/>
      <sheetName val="GFA_Conference1"/>
      <sheetName val="BQ_External1"/>
      <sheetName val="LABOUR_HISTOGRAM1"/>
      <sheetName val="Penthouse_Apartment"/>
      <sheetName val="StattCo_yCharges"/>
      <sheetName val="Raw_Data"/>
      <sheetName val="Graph_Data_(DO_NOT_PRINT)"/>
      <sheetName val="Chiet_tinh_dz22"/>
      <sheetName val="Chiet_tinh_dz35"/>
      <sheetName val="@risk_rents_and_incentives"/>
      <sheetName val="Car_park_lease"/>
      <sheetName val="Net_rent_analysis"/>
      <sheetName val="Poz-1_"/>
      <sheetName val="Lab_Cum_Hist"/>
      <sheetName val="CT_Thang_Mo"/>
      <sheetName val="COC"/>
      <sheetName val="ConferenceCentre_x0000_옰ʒ䄂ʒ鵠ʐ䄂ʒ閐̐䄂ʒ蕈̐"/>
      <sheetName val="List"/>
      <sheetName val="Body Sheet"/>
      <sheetName val="1.0 Executive Summary"/>
      <sheetName val="Projet,_methodes_&amp;_couts"/>
      <sheetName val="Risques_majeurs_&amp;_Frais_Ind_"/>
      <sheetName val="Bill_No__2"/>
      <sheetName val="SPT_vs_PHI"/>
      <sheetName val="budget_summary_(2)"/>
      <sheetName val="Budget_Analysis_Summary"/>
      <sheetName val="CT__PL"/>
      <sheetName val="LEVEL_SHEET"/>
      <sheetName val="FOL_-_Bar"/>
      <sheetName val="Currencies"/>
      <sheetName val="Top sheet"/>
      <sheetName val="Geneí¬_x0008_i_x0000__x0000__x0014__x0000_0."/>
      <sheetName val="70_x0000_,/0_x0000_s«_x0008_i_x0000_Æø_x0003_í¬_x0008_i_x0000_"/>
      <sheetName val="Inputs"/>
      <sheetName val="WITHOUT C&amp;I PROFIT (3)"/>
      <sheetName val="Tender_Summary"/>
      <sheetName val="Insurance_Ext"/>
      <sheetName val="PROJECT BRIEF"/>
      <sheetName val="Customize_Your_Invoice"/>
      <sheetName val="HVAC_BoQ"/>
      <sheetName val="Bill 1"/>
      <sheetName val="Bill 3"/>
      <sheetName val="Bill 4"/>
      <sheetName val="Bill 5"/>
      <sheetName val="Bill 6"/>
      <sheetName val="Bill 7"/>
      <sheetName val="concrete"/>
      <sheetName val="beam-reinft-IIInd floor"/>
      <sheetName val="Ap A"/>
      <sheetName val="SHOPLIST.xls"/>
      <sheetName val="DATAS"/>
      <sheetName val="C (3)"/>
      <sheetName val="sal"/>
      <sheetName val="2 Div 14 "/>
      <sheetName val="ACT_SPS"/>
      <sheetName val="SPSF"/>
      <sheetName val="Invoice Summary"/>
      <sheetName val="Wall"/>
      <sheetName val="기계내역서"/>
      <sheetName val="SAP"/>
      <sheetName val="Sheet3"/>
      <sheetName val="마산월령동골조물량변경"/>
      <sheetName val="beam-reinft-machine rm"/>
      <sheetName val="girder"/>
      <sheetName val="Rocker"/>
      <sheetName val="98Price"/>
      <sheetName val="POWER ASSUMPTIONS"/>
      <sheetName val="Rate_Analysis"/>
      <sheetName val="Dubai golf"/>
      <sheetName val="GFA_HQ_Building3"/>
      <sheetName val="GFA_Conference3"/>
      <sheetName val="StattCo_yCharges2"/>
      <sheetName val="BQ_External3"/>
      <sheetName val="Penthouse_Apartment2"/>
      <sheetName val="LABOUR_HISTOGRAM3"/>
      <sheetName val="Chiet_tinh_dz222"/>
      <sheetName val="Chiet_tinh_dz352"/>
      <sheetName val="CT_Thang_Mo2"/>
      <sheetName val="Raw_Data2"/>
      <sheetName val="@risk_rents_and_incentives2"/>
      <sheetName val="Car_park_lease2"/>
      <sheetName val="Net_rent_analysis2"/>
      <sheetName val="Poz-1_2"/>
      <sheetName val="Lab_Cum_Hist2"/>
      <sheetName val="Graph_Data_(DO_NOT_PRINT)2"/>
      <sheetName val="LEVEL_SHEET2"/>
      <sheetName val="Bill_No__22"/>
      <sheetName val="Tender_Summary2"/>
      <sheetName val="Insurance_Ext2"/>
      <sheetName val="FOL_-_Bar2"/>
      <sheetName val="SPT_vs_PHI2"/>
      <sheetName val="Customize_Your_Invoice2"/>
      <sheetName val="HVAC_BoQ2"/>
      <sheetName val="budget_summary_(2)1"/>
      <sheetName val="Budget_Analysis_Summary1"/>
      <sheetName val="Body_Sheet1"/>
      <sheetName val="1_0_Executive_Summary1"/>
      <sheetName val="Projet,_methodes_&amp;_couts1"/>
      <sheetName val="Risques_majeurs_&amp;_Frais_Ind_1"/>
      <sheetName val="CT__PL1"/>
      <sheetName val="Top_sheet1"/>
      <sheetName val="intr_stool_brkup1"/>
      <sheetName val="Rate_analysis1"/>
      <sheetName val="GFA_HQ_Building2"/>
      <sheetName val="GFA_Conference2"/>
      <sheetName val="StattCo_yCharges1"/>
      <sheetName val="BQ_External2"/>
      <sheetName val="Penthouse_Apartment1"/>
      <sheetName val="LABOUR_HISTOGRAM2"/>
      <sheetName val="Chiet_tinh_dz221"/>
      <sheetName val="Chiet_tinh_dz351"/>
      <sheetName val="CT_Thang_Mo1"/>
      <sheetName val="Raw_Data1"/>
      <sheetName val="@risk_rents_and_incentives1"/>
      <sheetName val="Car_park_lease1"/>
      <sheetName val="Net_rent_analysis1"/>
      <sheetName val="Poz-1_1"/>
      <sheetName val="Lab_Cum_Hist1"/>
      <sheetName val="Graph_Data_(DO_NOT_PRINT)1"/>
      <sheetName val="LEVEL_SHEET1"/>
      <sheetName val="Bill_No__21"/>
      <sheetName val="Tender_Summary1"/>
      <sheetName val="Insurance_Ext1"/>
      <sheetName val="FOL_-_Bar1"/>
      <sheetName val="SPT_vs_PHI1"/>
      <sheetName val="Customize_Your_Invoice1"/>
      <sheetName val="HVAC_BoQ1"/>
      <sheetName val="Body_Sheet"/>
      <sheetName val="1_0_Executive_Summary"/>
      <sheetName val="Top_sheet"/>
      <sheetName val="intr_stool_brkup"/>
      <sheetName val="GFA_HQ_Building4"/>
      <sheetName val="GFA_Conference4"/>
      <sheetName val="StattCo_yCharges3"/>
      <sheetName val="BQ_External4"/>
      <sheetName val="Penthouse_Apartment3"/>
      <sheetName val="LABOUR_HISTOGRAM4"/>
      <sheetName val="Chiet_tinh_dz223"/>
      <sheetName val="Chiet_tinh_dz353"/>
      <sheetName val="CT_Thang_Mo3"/>
      <sheetName val="Raw_Data3"/>
      <sheetName val="@risk_rents_and_incentives3"/>
      <sheetName val="Car_park_lease3"/>
      <sheetName val="Net_rent_analysis3"/>
      <sheetName val="Poz-1_3"/>
      <sheetName val="Lab_Cum_Hist3"/>
      <sheetName val="Graph_Data_(DO_NOT_PRINT)3"/>
      <sheetName val="LEVEL_SHEET3"/>
      <sheetName val="Bill_No__23"/>
      <sheetName val="Tender_Summary3"/>
      <sheetName val="Insurance_Ext3"/>
      <sheetName val="FOL_-_Bar3"/>
      <sheetName val="SPT_vs_PHI3"/>
      <sheetName val="Customize_Your_Invoice3"/>
      <sheetName val="HVAC_BoQ3"/>
      <sheetName val="budget_summary_(2)2"/>
      <sheetName val="Budget_Analysis_Summary2"/>
      <sheetName val="Body_Sheet2"/>
      <sheetName val="1_0_Executive_Summary2"/>
      <sheetName val="Projet,_methodes_&amp;_couts2"/>
      <sheetName val="Risques_majeurs_&amp;_Frais_Ind_2"/>
      <sheetName val="CT__PL2"/>
      <sheetName val="Top_sheet2"/>
      <sheetName val="intr_stool_brkup2"/>
      <sheetName val="Rate_analysis2"/>
      <sheetName val="GFA_HQ_Building5"/>
      <sheetName val="GFA_Conference5"/>
      <sheetName val="StattCo_yCharges4"/>
      <sheetName val="BQ_External5"/>
      <sheetName val="Penthouse_Apartment4"/>
      <sheetName val="LABOUR_HISTOGRAM5"/>
      <sheetName val="Chiet_tinh_dz224"/>
      <sheetName val="Chiet_tinh_dz354"/>
      <sheetName val="CT_Thang_Mo4"/>
      <sheetName val="Raw_Data4"/>
      <sheetName val="@risk_rents_and_incentives4"/>
      <sheetName val="Car_park_lease4"/>
      <sheetName val="Net_rent_analysis4"/>
      <sheetName val="Poz-1_4"/>
      <sheetName val="Lab_Cum_Hist4"/>
      <sheetName val="Graph_Data_(DO_NOT_PRINT)4"/>
      <sheetName val="LEVEL_SHEET4"/>
      <sheetName val="Bill_No__24"/>
      <sheetName val="Tender_Summary4"/>
      <sheetName val="Insurance_Ext4"/>
      <sheetName val="FOL_-_Bar4"/>
      <sheetName val="SPT_vs_PHI4"/>
      <sheetName val="Customize_Your_Invoice4"/>
      <sheetName val="HVAC_BoQ4"/>
      <sheetName val="budget_summary_(2)3"/>
      <sheetName val="Budget_Analysis_Summary3"/>
      <sheetName val="Body_Sheet3"/>
      <sheetName val="1_0_Executive_Summary3"/>
      <sheetName val="Projet,_methodes_&amp;_couts3"/>
      <sheetName val="Risques_majeurs_&amp;_Frais_Ind_3"/>
      <sheetName val="CT__PL3"/>
      <sheetName val="Top_sheet3"/>
      <sheetName val="intr_stool_brkup3"/>
      <sheetName val="Rate_analysis3"/>
      <sheetName val="Civil Boq"/>
      <sheetName val="공종별_집계금액"/>
      <sheetName val="Geneí¬_x0008_i"/>
      <sheetName val="70"/>
      <sheetName val="Activity List"/>
      <sheetName val="CODE"/>
      <sheetName val="HIRED LABOUR CODE"/>
      <sheetName val="PA- Consutant "/>
      <sheetName val="Design"/>
      <sheetName val="upa"/>
      <sheetName val="foot-slab reinft"/>
      <sheetName val="ABSTRACT"/>
      <sheetName val="DETAILED  BOQ"/>
      <sheetName val="M-Book for Conc"/>
      <sheetName val="M-Book for FW"/>
      <sheetName val="Vehicles"/>
      <sheetName val="PROJECT_BRIEF1"/>
      <sheetName val="Geneí¬i0_"/>
      <sheetName val="70,/0s«iÆøí¬i"/>
      <sheetName val="Bill_22"/>
      <sheetName val="C_(3)1"/>
      <sheetName val="Ap_A1"/>
      <sheetName val="2_Div_14_1"/>
      <sheetName val="Bill_11"/>
      <sheetName val="Bill_31"/>
      <sheetName val="Bill_41"/>
      <sheetName val="Bill_51"/>
      <sheetName val="Bill_61"/>
      <sheetName val="Bill_71"/>
      <sheetName val="SHOPLIST_xls"/>
      <sheetName val="Dubai_golf"/>
      <sheetName val="beam-reinft-IIInd_floor"/>
      <sheetName val="Invoice_Summary"/>
      <sheetName val="POWER_ASSUMPTIONS"/>
      <sheetName val="beam-reinft-machine_rm"/>
      <sheetName val="PROJECT_BRIEF"/>
      <sheetName val="Bill_21"/>
      <sheetName val="C_(3)"/>
      <sheetName val="Ap_A"/>
      <sheetName val="2_Div_14_"/>
      <sheetName val="MOS"/>
      <sheetName val="BILL COV"/>
      <sheetName val="Ra  stair"/>
      <sheetName val="Softscape Buildup"/>
      <sheetName val="Mat'l Rate"/>
      <sheetName val="GFA_HQ_Building6"/>
      <sheetName val="bill nb2-Plumbing &amp; Drainag"/>
      <sheetName val="Pl &amp; Dr B"/>
      <sheetName val="Pl &amp; Dr G"/>
      <sheetName val="Pl &amp; Dr M"/>
      <sheetName val="Pl &amp; Dr 1"/>
      <sheetName val="Pl &amp; Dr 2"/>
      <sheetName val="Pl &amp; Dr 3"/>
      <sheetName val="Pl &amp; Dr 4"/>
      <sheetName val="Pl &amp; Dr 5"/>
      <sheetName val="Pl &amp; Dr 6"/>
      <sheetName val="Pl &amp; Dr 7"/>
      <sheetName val="Pl &amp; Dr 8"/>
      <sheetName val="Pl &amp; Dr R"/>
      <sheetName val="FF B"/>
      <sheetName val="FF G"/>
      <sheetName val="FF M"/>
      <sheetName val="FF 1"/>
      <sheetName val="FF 2 "/>
      <sheetName val="FF 3"/>
      <sheetName val="FF 4"/>
      <sheetName val="FF 5"/>
      <sheetName val="FF 6 "/>
      <sheetName val="FF 7"/>
      <sheetName val="FF 8"/>
      <sheetName val="FF R"/>
      <sheetName val="bill nb3-FF"/>
      <sheetName val="HVAC B"/>
      <sheetName val="HVAC G"/>
      <sheetName val="HVAC M"/>
      <sheetName val="HVAC 1"/>
      <sheetName val="HVAC 2"/>
      <sheetName val="HVAC 3"/>
      <sheetName val="HVAC 4"/>
      <sheetName val="HVAC 5"/>
      <sheetName val="HVAC 6"/>
      <sheetName val="HVAC 7"/>
      <sheetName val="HVAC 8"/>
      <sheetName val="HVAC R"/>
      <sheetName val="bill nb4-HVAC"/>
      <sheetName val="Pre"/>
      <sheetName val="SC B"/>
      <sheetName val="SC G"/>
      <sheetName val="SC M"/>
      <sheetName val="SC 1"/>
      <sheetName val="SC 2"/>
      <sheetName val="SC 3"/>
      <sheetName val="SC 4"/>
      <sheetName val="SC 5"/>
      <sheetName val="SC 6"/>
      <sheetName val="SC 7"/>
      <sheetName val="SC 8"/>
      <sheetName val="SC R"/>
      <sheetName val="6-SC"/>
      <sheetName val="AV B"/>
      <sheetName val="AV G"/>
      <sheetName val="AV M"/>
      <sheetName val="AV 1"/>
      <sheetName val="AV 2"/>
      <sheetName val="AV 3"/>
      <sheetName val="AV 4"/>
      <sheetName val="AV 5"/>
      <sheetName val="AV 6"/>
      <sheetName val="AV 7"/>
      <sheetName val="AV 8"/>
      <sheetName val="7-AV"/>
      <sheetName val="EL B"/>
      <sheetName val="ELG"/>
      <sheetName val="EL M"/>
      <sheetName val="EL 1"/>
      <sheetName val="EL 2"/>
      <sheetName val="EL 3"/>
      <sheetName val="EL 4"/>
      <sheetName val="EL 5"/>
      <sheetName val="EL 6"/>
      <sheetName val="EL 7"/>
      <sheetName val="EL 8"/>
      <sheetName val="EL R"/>
      <sheetName val="EL TR"/>
      <sheetName val="8- EL"/>
      <sheetName val="FA B"/>
      <sheetName val="FA G"/>
      <sheetName val="FA M"/>
      <sheetName val="FA 1"/>
      <sheetName val="FA 2"/>
      <sheetName val="FA 3"/>
      <sheetName val="FA 4"/>
      <sheetName val="FA 5"/>
      <sheetName val="FA 6"/>
      <sheetName val="FA 7"/>
      <sheetName val="FA 8"/>
      <sheetName val="FA R"/>
      <sheetName val="9- FA"/>
      <sheetName val="CERTIFICATE"/>
      <sheetName val="GFA_HQ_Building7"/>
      <sheetName val="GFA_Conference6"/>
      <sheetName val="BQ_External6"/>
      <sheetName val="StattCo_yCharges5"/>
      <sheetName val="Penthouse_Apartment5"/>
      <sheetName val="LABOUR_HISTOGRAM6"/>
      <sheetName val="Graph_Data_(DO_NOT_PRINT)5"/>
      <sheetName val="Projet,_methodes_&amp;_couts4"/>
      <sheetName val="Risques_majeurs_&amp;_Frais_Ind_4"/>
      <sheetName val="Chiet_tinh_dz225"/>
      <sheetName val="Chiet_tinh_dz355"/>
      <sheetName val="Raw_Data5"/>
      <sheetName val="@risk_rents_and_incentives5"/>
      <sheetName val="Car_park_lease5"/>
      <sheetName val="Net_rent_analysis5"/>
      <sheetName val="Poz-1_5"/>
      <sheetName val="CT_Thang_Mo5"/>
      <sheetName val="Lab_Cum_Hist5"/>
      <sheetName val="Bill_No__25"/>
      <sheetName val="CT__PL4"/>
      <sheetName val="budget_summary_(2)4"/>
      <sheetName val="Budget_Analysis_Summary4"/>
      <sheetName val="Customize_Your_Invoice5"/>
      <sheetName val="HVAC_BoQ5"/>
      <sheetName val="FOL_-_Bar5"/>
      <sheetName val="LEVEL_SHEET5"/>
      <sheetName val="SPT_vs_PHI5"/>
      <sheetName val="Body_Sheet4"/>
      <sheetName val="1_0_Executive_Summary4"/>
      <sheetName val="intr_stool_brkup4"/>
      <sheetName val="Tender_Summary5"/>
      <sheetName val="Insurance_Ext5"/>
      <sheetName val="Top_sheet4"/>
      <sheetName val="Rate_analysis4"/>
      <sheetName val="Geneí¬i"/>
      <sheetName val="GFA_HQ_Building8"/>
      <sheetName val="GFA_Conference7"/>
      <sheetName val="BQ_External7"/>
      <sheetName val="Graph_Data_(DO_NOT_PRINT)6"/>
      <sheetName val="Penthouse_Apartment6"/>
      <sheetName val="Chiet_tinh_dz226"/>
      <sheetName val="Chiet_tinh_dz356"/>
      <sheetName val="StattCo_yCharges6"/>
      <sheetName val="Raw_Data6"/>
      <sheetName val="LABOUR_HISTOGRAM7"/>
      <sheetName val="@risk_rents_and_incentives6"/>
      <sheetName val="Car_park_lease6"/>
      <sheetName val="Net_rent_analysis6"/>
      <sheetName val="Poz-1_6"/>
      <sheetName val="CT_Thang_Mo6"/>
      <sheetName val="Lab_Cum_Hist6"/>
      <sheetName val="LEVEL_SHEET6"/>
      <sheetName val="Bill_No__26"/>
      <sheetName val="Tender_Summary6"/>
      <sheetName val="Insurance_Ext6"/>
      <sheetName val="FOL_-_Bar6"/>
      <sheetName val="SPT_vs_PHI6"/>
      <sheetName val="Customize_Your_Invoice6"/>
      <sheetName val="HVAC_BoQ6"/>
      <sheetName val="budget_summary_(2)5"/>
      <sheetName val="Budget_Analysis_Summary5"/>
      <sheetName val="Body_Sheet5"/>
      <sheetName val="1_0_Executive_Summary5"/>
      <sheetName val="Projet,_methodes_&amp;_couts5"/>
      <sheetName val="Risques_majeurs_&amp;_Frais_Ind_5"/>
      <sheetName val="Top_sheet5"/>
      <sheetName val="CT__PL5"/>
      <sheetName val="intr_stool_brkup5"/>
      <sheetName val="Rate_analysis5"/>
      <sheetName val="Dubai_golf1"/>
      <sheetName val="SHOPLIST_xls1"/>
      <sheetName val="Bill_12"/>
      <sheetName val="Bill_32"/>
      <sheetName val="Bill_42"/>
      <sheetName val="Bill_52"/>
      <sheetName val="Bill_62"/>
      <sheetName val="Bill_72"/>
      <sheetName val="beam-reinft-IIInd_floor1"/>
      <sheetName val="Invoice_Summary1"/>
      <sheetName val="POWER_ASSUMPTIONS1"/>
      <sheetName val="beam-reinft-machine_rm1"/>
      <sheetName val="Day work"/>
      <sheetName val="Materials Cost(PCC)"/>
      <sheetName val="India F&amp;S Template"/>
      <sheetName val="Annex"/>
      <sheetName val="factors"/>
      <sheetName val="P4-B"/>
      <sheetName val="Break_Up"/>
      <sheetName val="RESULT"/>
      <sheetName val="IO LIST"/>
      <sheetName val="Formulas"/>
      <sheetName val="Material "/>
      <sheetName val="Quote Sheet"/>
      <sheetName val="갑지"/>
      <sheetName val="15-MECH"/>
      <sheetName val="PROJECT_BRIEF2"/>
      <sheetName val="Bill_23"/>
      <sheetName val="C_(3)2"/>
      <sheetName val="Ap_A2"/>
      <sheetName val="2_Div_14_2"/>
      <sheetName val="Civil_Boq"/>
      <sheetName val="WITHOUT_C&amp;I_PROFIT_(3)"/>
      <sheetName val="Activity_List"/>
      <sheetName val="Softscape_Buildup"/>
      <sheetName val="Mat'l_Rate"/>
      <sheetName val="Ap_A3"/>
      <sheetName val="2_Div_14_3"/>
      <sheetName val="SHOPLIST_xls2"/>
      <sheetName val="PROJECT_BRIEF3"/>
      <sheetName val="Bill_24"/>
      <sheetName val="C_(3)3"/>
      <sheetName val="Bill_13"/>
      <sheetName val="Bill_33"/>
      <sheetName val="Bill_43"/>
      <sheetName val="Bill_53"/>
      <sheetName val="Bill_63"/>
      <sheetName val="Bill_73"/>
      <sheetName val="Dubai_golf2"/>
      <sheetName val="beam-reinft-IIInd_floor2"/>
      <sheetName val="Invoice_Summary2"/>
      <sheetName val="POWER_ASSUMPTIONS2"/>
      <sheetName val="beam-reinft-machine_rm2"/>
      <sheetName val="Civil_Boq1"/>
      <sheetName val="WITHOUT_C&amp;I_PROFIT_(3)1"/>
      <sheetName val="Activity_List1"/>
      <sheetName val="Softscape_Buildup1"/>
      <sheetName val="Mat'l_Rate1"/>
      <sheetName val="250mm"/>
      <sheetName val="200mm"/>
      <sheetName val="160mm"/>
      <sheetName val="FITTINGS"/>
      <sheetName val="VALVE CHAMBERS"/>
      <sheetName val="Fire Hydrants"/>
      <sheetName val="B.GATE VALVE"/>
      <sheetName val="Sub G1 Fire"/>
      <sheetName val="Sub G12 Fire"/>
      <sheetName val="ConferenceCentre?옰ʒ䄂ʒ鵠ʐ䄂ʒ閐̐䄂ʒ蕈̐"/>
      <sheetName val="Toolbox"/>
      <sheetName val="DETAILED__BOQ"/>
      <sheetName val="M-Book_for_Conc"/>
      <sheetName val="M-Book_for_FW"/>
      <sheetName val="HIRED_LABOUR_CODE"/>
      <sheetName val="PA-_Consutant_"/>
      <sheetName val="foot-slab_reinft"/>
      <sheetName val="Data_Summary"/>
      <sheetName val="B03"/>
      <sheetName val="B09.1"/>
      <sheetName val="Рабочий лист"/>
      <sheetName val="ФМ"/>
      <sheetName val="Сравнение"/>
      <sheetName val="RA-markate"/>
      <sheetName val="BOQ_Direct_selling cost"/>
      <sheetName val="CHART OF ACCOUNTS"/>
      <sheetName val="Eq. Mobilization"/>
      <sheetName val="w't table"/>
      <sheetName val="cp-e1"/>
      <sheetName val="Div. 02"/>
      <sheetName val="Div. 03"/>
      <sheetName val="Div. 04"/>
      <sheetName val="Div. 05"/>
      <sheetName val="Div. 06"/>
      <sheetName val="Div. 07"/>
      <sheetName val="Div. 08"/>
      <sheetName val="Div. 09"/>
      <sheetName val="Div. 10"/>
      <sheetName val="Div. 11"/>
      <sheetName val="Div. 12"/>
      <sheetName val="Div.13"/>
      <sheetName val="EXTERNAL WORKS"/>
      <sheetName val="PARAMETER"/>
      <sheetName val="PRODUCTIVITY RATE"/>
      <sheetName val="U.R.A - MASONRY"/>
      <sheetName val="U.R.A - PLASTERING"/>
      <sheetName val="U.R.A - TILING"/>
      <sheetName val="U.R.A - GRANITE"/>
      <sheetName val="V.C 2 - EARTHWORK"/>
      <sheetName val="V.C 9 - CERAMIC"/>
      <sheetName val="V.C 9 - FINISHES"/>
      <sheetName val="COLUMN"/>
      <sheetName val="B185-B-2"/>
      <sheetName val="B185-B-3"/>
      <sheetName val="B185-B-4"/>
      <sheetName val="B185-B-5"/>
      <sheetName val="B185-B-6"/>
      <sheetName val="B185-B-7"/>
      <sheetName val="B185-B-8"/>
      <sheetName val="B185-B-9.1"/>
      <sheetName val="B185-B-9.2"/>
      <sheetName val="SITE WORK"/>
      <sheetName val="E-Bill No.6 A-O"/>
      <sheetName val="References"/>
      <sheetName val="[SHOPLIST.xls][SHOPLIST.xls]70_x0000_"/>
      <sheetName val="Working for RCC"/>
      <sheetName val="Chiet t"/>
      <sheetName val="Staffing and Rates IA"/>
      <sheetName val="[SHOPLIST.xls][SHOPLIST.xls]70,"/>
      <sheetName val="77S(O)"/>
      <sheetName val="PointNo.5"/>
      <sheetName val="11-hsd"/>
      <sheetName val="13-septic"/>
      <sheetName val="7-ug"/>
      <sheetName val="2-utility"/>
      <sheetName val="18-misc"/>
      <sheetName val="5-pipe"/>
      <sheetName val="INSTR"/>
      <sheetName val="GFA_HQ_Building9"/>
      <sheetName val="GFA_Conference8"/>
      <sheetName val="BQ_External8"/>
      <sheetName val="Graph_Data_(DO_NOT_PRINT)7"/>
      <sheetName val="Penthouse_Apartment7"/>
      <sheetName val="Chiet_tinh_dz227"/>
      <sheetName val="Chiet_tinh_dz357"/>
      <sheetName val="StattCo_yCharges7"/>
      <sheetName val="Raw_Data7"/>
      <sheetName val="LABOUR_HISTOGRAM8"/>
      <sheetName val="@risk_rents_and_incentives7"/>
      <sheetName val="Car_park_lease7"/>
      <sheetName val="Net_rent_analysis7"/>
      <sheetName val="Poz-1_7"/>
      <sheetName val="CT_Thang_Mo7"/>
      <sheetName val="Lab_Cum_Hist7"/>
      <sheetName val="LEVEL_SHEET7"/>
      <sheetName val="Bill_No__27"/>
      <sheetName val="Tender_Summary7"/>
      <sheetName val="Insurance_Ext7"/>
      <sheetName val="FOL_-_Bar7"/>
      <sheetName val="SPT_vs_PHI7"/>
      <sheetName val="Customize_Your_Invoice7"/>
      <sheetName val="HVAC_BoQ7"/>
      <sheetName val="budget_summary_(2)6"/>
      <sheetName val="Budget_Analysis_Summary6"/>
      <sheetName val="Body_Sheet6"/>
      <sheetName val="1_0_Executive_Summary6"/>
      <sheetName val="Projet,_methodes_&amp;_couts6"/>
      <sheetName val="Risques_majeurs_&amp;_Frais_Ind_6"/>
      <sheetName val="Top_sheet6"/>
      <sheetName val="CT__PL6"/>
      <sheetName val="intr_stool_brkup6"/>
      <sheetName val="Rate_analysis6"/>
      <sheetName val="Day_work"/>
      <sheetName val="BILL_COV"/>
      <sheetName val="GFA_HQ_Building10"/>
      <sheetName val="GFA_Conference9"/>
      <sheetName val="BQ_External9"/>
      <sheetName val="Graph_Data_(DO_NOT_PRINT)8"/>
      <sheetName val="Penthouse_Apartment8"/>
      <sheetName val="Chiet_tinh_dz228"/>
      <sheetName val="Chiet_tinh_dz358"/>
      <sheetName val="StattCo_yCharges8"/>
      <sheetName val="Raw_Data8"/>
      <sheetName val="LABOUR_HISTOGRAM9"/>
      <sheetName val="@risk_rents_and_incentives8"/>
      <sheetName val="Car_park_lease8"/>
      <sheetName val="Net_rent_analysis8"/>
      <sheetName val="Poz-1_8"/>
      <sheetName val="CT_Thang_Mo8"/>
      <sheetName val="Lab_Cum_Hist8"/>
      <sheetName val="LEVEL_SHEET8"/>
      <sheetName val="Bill_No__28"/>
      <sheetName val="Tender_Summary8"/>
      <sheetName val="Insurance_Ext8"/>
      <sheetName val="FOL_-_Bar8"/>
      <sheetName val="SPT_vs_PHI8"/>
      <sheetName val="Customize_Your_Invoice8"/>
      <sheetName val="HVAC_BoQ8"/>
      <sheetName val="budget_summary_(2)7"/>
      <sheetName val="Budget_Analysis_Summary7"/>
      <sheetName val="Body_Sheet7"/>
      <sheetName val="1_0_Executive_Summary7"/>
      <sheetName val="Projet,_methodes_&amp;_couts7"/>
      <sheetName val="Risques_majeurs_&amp;_Frais_Ind_7"/>
      <sheetName val="Top_sheet7"/>
      <sheetName val="CT__PL7"/>
      <sheetName val="intr_stool_brkup7"/>
      <sheetName val="Rate_analysis7"/>
      <sheetName val="Dubai_golf3"/>
      <sheetName val="SHOPLIST_xls3"/>
      <sheetName val="Bill_14"/>
      <sheetName val="Bill_34"/>
      <sheetName val="Bill_44"/>
      <sheetName val="Bill_54"/>
      <sheetName val="Bill_64"/>
      <sheetName val="Bill_74"/>
      <sheetName val="beam-reinft-IIInd_floor3"/>
      <sheetName val="Invoice_Summary3"/>
      <sheetName val="POWER_ASSUMPTIONS3"/>
      <sheetName val="beam-reinft-machine_rm3"/>
      <sheetName val="Day_work1"/>
      <sheetName val="BILL_COV1"/>
      <sheetName val="Ap_A4"/>
      <sheetName val="2_Div_14_4"/>
      <sheetName val="PROJECT_BRIEF4"/>
      <sheetName val="Bill_25"/>
      <sheetName val="C_(3)4"/>
      <sheetName val="Civil_Boq2"/>
      <sheetName val="WITHOUT_C&amp;I_PROFIT_(3)2"/>
      <sheetName val="Activity_List2"/>
      <sheetName val="Softscape_Buildup2"/>
      <sheetName val="Mat'l_Rate2"/>
      <sheetName val="Ra__stair"/>
      <sheetName val="Dropdown"/>
      <sheetName val="Elemental Buildup"/>
      <sheetName val="VALVE_CHAMBERS"/>
      <sheetName val="Fire_Hydrants"/>
      <sheetName val="B_GATE_VALVE"/>
      <sheetName val="Sub_G1_Fire"/>
      <sheetName val="Sub_G12_Fire"/>
      <sheetName val="DETAILED__BOQ1"/>
      <sheetName val="M-Book_for_Conc1"/>
      <sheetName val="M-Book_for_FW1"/>
      <sheetName val="HIRED_LABOUR_CODE1"/>
      <sheetName val="PA-_Consutant_1"/>
      <sheetName val="foot-slab_reinft1"/>
      <sheetName val="VALVE_CHAMBERS1"/>
      <sheetName val="Fire_Hydrants1"/>
      <sheetName val="B_GATE_VALVE1"/>
      <sheetName val="Sub_G1_Fire1"/>
      <sheetName val="Sub_G12_Fire1"/>
      <sheetName val="DETAILED__BOQ2"/>
      <sheetName val="M-Book_for_Conc2"/>
      <sheetName val="M-Book_for_FW2"/>
      <sheetName val="Ra__stair1"/>
      <sheetName val="HIRED_LABOUR_CODE2"/>
      <sheetName val="PA-_Consutant_2"/>
      <sheetName val="foot-slab_reinft2"/>
      <sheetName val="Materials_Cost(PCC)"/>
      <sheetName val="India_F&amp;S_Template"/>
      <sheetName val="IO_LIST"/>
      <sheetName val="Material_"/>
      <sheetName val="Quote_Sheet"/>
      <sheetName val="PMWeb data"/>
      <sheetName val="Ap_A5"/>
      <sheetName val="2_Div_14_5"/>
      <sheetName val="SHOPLIST_xls4"/>
      <sheetName val="PROJECT_BRIEF5"/>
      <sheetName val="Bill_26"/>
      <sheetName val="C_(3)5"/>
      <sheetName val="Bill_15"/>
      <sheetName val="Bill_35"/>
      <sheetName val="Bill_45"/>
      <sheetName val="Bill_55"/>
      <sheetName val="Bill_65"/>
      <sheetName val="Bill_75"/>
      <sheetName val="Dubai_golf4"/>
      <sheetName val="beam-reinft-IIInd_floor4"/>
      <sheetName val="Invoice_Summary4"/>
      <sheetName val="POWER_ASSUMPTIONS4"/>
      <sheetName val="beam-reinft-machine_rm4"/>
      <sheetName val="Civil_Boq3"/>
      <sheetName val="WITHOUT_C&amp;I_PROFIT_(3)3"/>
      <sheetName val="Activity_List3"/>
      <sheetName val="Softscape_Buildup3"/>
      <sheetName val="Mat'l_Rate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 refreshError="1"/>
      <sheetData sheetId="106" refreshError="1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 refreshError="1"/>
      <sheetData sheetId="248" refreshError="1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 refreshError="1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/>
      <sheetData sheetId="349"/>
      <sheetData sheetId="350"/>
      <sheetData sheetId="351"/>
      <sheetData sheetId="352"/>
      <sheetData sheetId="353" refreshError="1"/>
      <sheetData sheetId="354" refreshError="1"/>
      <sheetData sheetId="355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/>
      <sheetData sheetId="362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/>
      <sheetData sheetId="599"/>
      <sheetData sheetId="600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/>
      <sheetData sheetId="724"/>
      <sheetData sheetId="725"/>
      <sheetData sheetId="726" refreshError="1"/>
      <sheetData sheetId="727" refreshError="1"/>
      <sheetData sheetId="728"/>
      <sheetData sheetId="729"/>
      <sheetData sheetId="730"/>
      <sheetData sheetId="731"/>
      <sheetData sheetId="732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 refreshError="1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 refreshError="1"/>
      <sheetData sheetId="807" refreshError="1"/>
      <sheetData sheetId="808" refreshError="1"/>
      <sheetData sheetId="80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bor 1"/>
      <sheetName val="Obor 2"/>
      <sheetName val="Obor 3"/>
      <sheetName val="Obor 4"/>
      <sheetName val="Obor 5"/>
      <sheetName val="Obor 6"/>
      <sheetName val="Obor 7"/>
      <sheetName val="Obor 8"/>
      <sheetName val="Obor 9"/>
      <sheetName val="Obor 10"/>
      <sheetName val="Obor 11"/>
      <sheetName val="Obor 12"/>
      <sheetName val="Obor 13"/>
      <sheetName val="Obor 14"/>
      <sheetName val="Obor 15"/>
      <sheetName val="Obor 16"/>
      <sheetName val="Obor 17"/>
      <sheetName val="Obor 18"/>
      <sheetName val="Obor 19"/>
      <sheetName val="ROP"/>
    </sheetNames>
    <sheetDataSet>
      <sheetData sheetId="0">
        <row r="13">
          <cell r="G13">
            <v>1</v>
          </cell>
          <cell r="H13">
            <v>1.05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P37"/>
  <sheetViews>
    <sheetView showGridLines="0" tabSelected="1" zoomScale="70" zoomScaleNormal="70" zoomScalePageLayoutView="70" workbookViewId="0" topLeftCell="A1">
      <selection activeCell="B33" sqref="B33:H33"/>
    </sheetView>
  </sheetViews>
  <sheetFormatPr defaultColWidth="11.00390625" defaultRowHeight="15.75"/>
  <cols>
    <col min="1" max="1" width="3.375" style="256" customWidth="1"/>
    <col min="2" max="2" width="50.125" style="256" customWidth="1"/>
    <col min="3" max="3" width="6.25390625" style="256" customWidth="1"/>
    <col min="4" max="4" width="5.125" style="256" customWidth="1"/>
    <col min="5" max="5" width="19.875" style="256" bestFit="1" customWidth="1"/>
    <col min="6" max="6" width="2.25390625" style="293" customWidth="1"/>
    <col min="7" max="9" width="19.875" style="293" customWidth="1"/>
    <col min="10" max="10" width="2.25390625" style="293" customWidth="1"/>
    <col min="11" max="13" width="19.875" style="293" customWidth="1"/>
    <col min="14" max="14" width="11.00390625" style="256" customWidth="1"/>
    <col min="15" max="16" width="14.00390625" style="256" bestFit="1" customWidth="1"/>
    <col min="17" max="16384" width="11.00390625" style="256" customWidth="1"/>
  </cols>
  <sheetData>
    <row r="2" spans="1:3" ht="18">
      <c r="A2" s="313" t="s">
        <v>78</v>
      </c>
      <c r="B2" s="313"/>
      <c r="C2" s="313"/>
    </row>
    <row r="3" spans="1:15" ht="15.75">
      <c r="A3" s="270"/>
      <c r="O3" s="301"/>
    </row>
    <row r="4" spans="1:13" ht="16.5" thickBot="1">
      <c r="A4" s="314" t="s">
        <v>94</v>
      </c>
      <c r="B4" s="314"/>
      <c r="H4" s="310"/>
      <c r="I4" s="310"/>
      <c r="L4" s="310"/>
      <c r="M4" s="310"/>
    </row>
    <row r="5" spans="1:15" ht="16.5" thickBot="1">
      <c r="A5" s="270"/>
      <c r="G5" s="305" t="s">
        <v>65</v>
      </c>
      <c r="H5" s="306"/>
      <c r="I5" s="307"/>
      <c r="K5" s="305" t="s">
        <v>65</v>
      </c>
      <c r="L5" s="306"/>
      <c r="M5" s="307"/>
      <c r="O5" s="292"/>
    </row>
    <row r="6" spans="1:16" ht="16.5" thickBot="1">
      <c r="A6" s="271" t="s">
        <v>50</v>
      </c>
      <c r="B6" s="272"/>
      <c r="C6" s="273"/>
      <c r="D6" s="274"/>
      <c r="E6" s="274"/>
      <c r="G6" s="311" t="s">
        <v>138</v>
      </c>
      <c r="H6" s="308">
        <v>14486.3</v>
      </c>
      <c r="I6" s="309"/>
      <c r="K6" s="311" t="s">
        <v>140</v>
      </c>
      <c r="L6" s="308">
        <v>11500</v>
      </c>
      <c r="M6" s="309"/>
      <c r="O6" s="292"/>
      <c r="P6" s="292"/>
    </row>
    <row r="7" spans="1:16" ht="32.25" thickBot="1">
      <c r="A7" s="274"/>
      <c r="B7" s="274"/>
      <c r="C7" s="214" t="s">
        <v>72</v>
      </c>
      <c r="D7" s="274"/>
      <c r="E7" s="275" t="s">
        <v>26</v>
      </c>
      <c r="G7" s="312"/>
      <c r="H7" s="297" t="s">
        <v>66</v>
      </c>
      <c r="I7" s="297" t="s">
        <v>67</v>
      </c>
      <c r="K7" s="312"/>
      <c r="L7" s="297" t="s">
        <v>66</v>
      </c>
      <c r="M7" s="297" t="s">
        <v>67</v>
      </c>
      <c r="P7" s="292"/>
    </row>
    <row r="8" spans="1:13" ht="15.75">
      <c r="A8" s="276">
        <v>1</v>
      </c>
      <c r="B8" s="277" t="s">
        <v>60</v>
      </c>
      <c r="C8" s="278"/>
      <c r="D8" s="277"/>
      <c r="E8" s="279">
        <f>'1-SITE PREPARATION'!C11</f>
        <v>0</v>
      </c>
      <c r="G8" s="279">
        <f>E8</f>
        <v>0</v>
      </c>
      <c r="H8" s="279">
        <f>E8/$H$6</f>
        <v>0</v>
      </c>
      <c r="I8" s="298" t="e">
        <f>H8/$H$26</f>
        <v>#REF!</v>
      </c>
      <c r="K8" s="279">
        <v>0</v>
      </c>
      <c r="L8" s="279">
        <f>K8/$L$6</f>
        <v>0</v>
      </c>
      <c r="M8" s="298" t="e">
        <f>L8/$H$26</f>
        <v>#REF!</v>
      </c>
    </row>
    <row r="9" spans="1:13" ht="15.75">
      <c r="A9" s="280"/>
      <c r="B9" s="294" t="s">
        <v>93</v>
      </c>
      <c r="C9" s="295"/>
      <c r="D9" s="295"/>
      <c r="E9" s="296"/>
      <c r="G9" s="294"/>
      <c r="H9" s="295"/>
      <c r="I9" s="302"/>
      <c r="K9" s="294"/>
      <c r="L9" s="295"/>
      <c r="M9" s="302"/>
    </row>
    <row r="10" spans="1:13" ht="15.75">
      <c r="A10" s="281">
        <v>2</v>
      </c>
      <c r="B10" s="280" t="s">
        <v>91</v>
      </c>
      <c r="C10" s="266"/>
      <c r="D10" s="280"/>
      <c r="E10" s="282">
        <f>'3-SHELL &amp; CORE BASEMENT'!H4</f>
        <v>0</v>
      </c>
      <c r="G10" s="282">
        <f aca="true" t="shared" si="0" ref="G10:G24">E10</f>
        <v>0</v>
      </c>
      <c r="H10" s="282">
        <f aca="true" t="shared" si="1" ref="H10:H11">E10/$H$6</f>
        <v>0</v>
      </c>
      <c r="I10" s="299" t="e">
        <f>H10/$H$26</f>
        <v>#REF!</v>
      </c>
      <c r="K10" s="282">
        <v>0</v>
      </c>
      <c r="L10" s="282">
        <f aca="true" t="shared" si="2" ref="L10:L24">K10/$L$6</f>
        <v>0</v>
      </c>
      <c r="M10" s="299" t="e">
        <f>L10/$H$26</f>
        <v>#REF!</v>
      </c>
    </row>
    <row r="11" spans="1:13" ht="15.75">
      <c r="A11" s="281">
        <v>3</v>
      </c>
      <c r="B11" s="280" t="s">
        <v>92</v>
      </c>
      <c r="C11" s="266"/>
      <c r="D11" s="280"/>
      <c r="E11" s="282">
        <f>'3-SHELL &amp; CORE WORKS HOTEL'!H4</f>
        <v>0</v>
      </c>
      <c r="G11" s="282">
        <f t="shared" si="0"/>
        <v>0</v>
      </c>
      <c r="H11" s="282">
        <f t="shared" si="1"/>
        <v>0</v>
      </c>
      <c r="I11" s="299" t="e">
        <f>H11/$H$26</f>
        <v>#REF!</v>
      </c>
      <c r="K11" s="282">
        <v>0</v>
      </c>
      <c r="L11" s="282">
        <f t="shared" si="2"/>
        <v>0</v>
      </c>
      <c r="M11" s="299" t="e">
        <f>L11/$H$26</f>
        <v>#REF!</v>
      </c>
    </row>
    <row r="12" spans="1:13" ht="15.75" hidden="1">
      <c r="A12" s="280"/>
      <c r="B12" s="294" t="s">
        <v>75</v>
      </c>
      <c r="C12" s="295"/>
      <c r="D12" s="295"/>
      <c r="E12" s="296"/>
      <c r="G12" s="294"/>
      <c r="H12" s="295"/>
      <c r="I12" s="302"/>
      <c r="K12" s="294"/>
      <c r="L12" s="295"/>
      <c r="M12" s="302"/>
    </row>
    <row r="13" spans="1:13" ht="15.75" hidden="1">
      <c r="A13" s="281">
        <v>4</v>
      </c>
      <c r="B13" s="280" t="s">
        <v>135</v>
      </c>
      <c r="C13" s="267">
        <v>67</v>
      </c>
      <c r="D13" s="280"/>
      <c r="E13" s="283" t="e">
        <f>#REF!*C13</f>
        <v>#REF!</v>
      </c>
      <c r="G13" s="283" t="e">
        <f t="shared" si="0"/>
        <v>#REF!</v>
      </c>
      <c r="H13" s="283" t="e">
        <f aca="true" t="shared" si="3" ref="H13:H24">E13/$H$6</f>
        <v>#REF!</v>
      </c>
      <c r="I13" s="300" t="e">
        <f aca="true" t="shared" si="4" ref="I13:I24">H13/$H$26</f>
        <v>#REF!</v>
      </c>
      <c r="K13" s="283">
        <v>0</v>
      </c>
      <c r="L13" s="283">
        <f t="shared" si="2"/>
        <v>0</v>
      </c>
      <c r="M13" s="300" t="e">
        <f>L13/$H$26</f>
        <v>#REF!</v>
      </c>
    </row>
    <row r="14" spans="1:13" ht="15.75" hidden="1">
      <c r="A14" s="281">
        <v>5</v>
      </c>
      <c r="B14" s="280" t="s">
        <v>120</v>
      </c>
      <c r="C14" s="267">
        <v>31</v>
      </c>
      <c r="D14" s="280"/>
      <c r="E14" s="283" t="e">
        <f>#REF!*C14</f>
        <v>#REF!</v>
      </c>
      <c r="G14" s="283" t="e">
        <f t="shared" si="0"/>
        <v>#REF!</v>
      </c>
      <c r="H14" s="283" t="e">
        <f t="shared" si="3"/>
        <v>#REF!</v>
      </c>
      <c r="I14" s="300" t="e">
        <f t="shared" si="4"/>
        <v>#REF!</v>
      </c>
      <c r="K14" s="283">
        <v>0</v>
      </c>
      <c r="L14" s="283">
        <f t="shared" si="2"/>
        <v>0</v>
      </c>
      <c r="M14" s="300" t="e">
        <f>L14/$H$26</f>
        <v>#REF!</v>
      </c>
    </row>
    <row r="15" spans="1:13" ht="15.75" hidden="1">
      <c r="A15" s="281">
        <v>6</v>
      </c>
      <c r="B15" s="280" t="s">
        <v>121</v>
      </c>
      <c r="C15" s="267">
        <v>5</v>
      </c>
      <c r="D15" s="280"/>
      <c r="E15" s="283" t="e">
        <f>#REF!*C15</f>
        <v>#REF!</v>
      </c>
      <c r="G15" s="283" t="e">
        <f t="shared" si="0"/>
        <v>#REF!</v>
      </c>
      <c r="H15" s="283" t="e">
        <f t="shared" si="3"/>
        <v>#REF!</v>
      </c>
      <c r="I15" s="300" t="e">
        <f t="shared" si="4"/>
        <v>#REF!</v>
      </c>
      <c r="K15" s="283">
        <v>0</v>
      </c>
      <c r="L15" s="283">
        <f t="shared" si="2"/>
        <v>0</v>
      </c>
      <c r="M15" s="300" t="e">
        <f>L15/$H$26</f>
        <v>#REF!</v>
      </c>
    </row>
    <row r="16" spans="1:13" ht="15.75" hidden="1">
      <c r="A16" s="281">
        <v>7</v>
      </c>
      <c r="B16" s="280" t="s">
        <v>136</v>
      </c>
      <c r="C16" s="267">
        <v>1</v>
      </c>
      <c r="D16" s="280"/>
      <c r="E16" s="283" t="e">
        <f>#REF!*C16</f>
        <v>#REF!</v>
      </c>
      <c r="G16" s="283" t="e">
        <f t="shared" si="0"/>
        <v>#REF!</v>
      </c>
      <c r="H16" s="283" t="e">
        <f t="shared" si="3"/>
        <v>#REF!</v>
      </c>
      <c r="I16" s="300" t="e">
        <f t="shared" si="4"/>
        <v>#REF!</v>
      </c>
      <c r="K16" s="283">
        <v>0</v>
      </c>
      <c r="L16" s="283">
        <f t="shared" si="2"/>
        <v>0</v>
      </c>
      <c r="M16" s="300" t="e">
        <f>L16/$H$26</f>
        <v>#REF!</v>
      </c>
    </row>
    <row r="17" spans="1:13" ht="15.75" hidden="1">
      <c r="A17" s="281">
        <v>8</v>
      </c>
      <c r="B17" s="280" t="s">
        <v>134</v>
      </c>
      <c r="C17" s="267">
        <v>1</v>
      </c>
      <c r="D17" s="280"/>
      <c r="E17" s="283" t="e">
        <f>#REF!*C17</f>
        <v>#REF!</v>
      </c>
      <c r="G17" s="283" t="e">
        <f t="shared" si="0"/>
        <v>#REF!</v>
      </c>
      <c r="H17" s="283" t="e">
        <f t="shared" si="3"/>
        <v>#REF!</v>
      </c>
      <c r="I17" s="300" t="e">
        <f t="shared" si="4"/>
        <v>#REF!</v>
      </c>
      <c r="K17" s="283">
        <v>0</v>
      </c>
      <c r="L17" s="283">
        <f t="shared" si="2"/>
        <v>0</v>
      </c>
      <c r="M17" s="300" t="e">
        <f>L17/$H$26</f>
        <v>#REF!</v>
      </c>
    </row>
    <row r="18" spans="1:13" ht="15.75" hidden="1">
      <c r="A18" s="281">
        <v>9</v>
      </c>
      <c r="B18" s="280" t="s">
        <v>123</v>
      </c>
      <c r="C18" s="267"/>
      <c r="D18" s="280"/>
      <c r="E18" s="283" t="e">
        <f>#REF!</f>
        <v>#REF!</v>
      </c>
      <c r="G18" s="283" t="e">
        <f t="shared" si="0"/>
        <v>#REF!</v>
      </c>
      <c r="H18" s="283" t="e">
        <f t="shared" si="3"/>
        <v>#REF!</v>
      </c>
      <c r="I18" s="300" t="e">
        <f t="shared" si="4"/>
        <v>#REF!</v>
      </c>
      <c r="K18" s="283">
        <v>0</v>
      </c>
      <c r="L18" s="283">
        <f t="shared" si="2"/>
        <v>0</v>
      </c>
      <c r="M18" s="300" t="e">
        <f>L18/$H$26</f>
        <v>#REF!</v>
      </c>
    </row>
    <row r="19" spans="1:13" ht="15.75" hidden="1">
      <c r="A19" s="281">
        <v>10</v>
      </c>
      <c r="B19" s="280" t="s">
        <v>124</v>
      </c>
      <c r="C19" s="267"/>
      <c r="D19" s="280"/>
      <c r="E19" s="283" t="e">
        <f>#REF!</f>
        <v>#REF!</v>
      </c>
      <c r="G19" s="283" t="e">
        <f t="shared" si="0"/>
        <v>#REF!</v>
      </c>
      <c r="H19" s="283" t="e">
        <f t="shared" si="3"/>
        <v>#REF!</v>
      </c>
      <c r="I19" s="300" t="e">
        <f t="shared" si="4"/>
        <v>#REF!</v>
      </c>
      <c r="K19" s="283">
        <v>0</v>
      </c>
      <c r="L19" s="283">
        <f t="shared" si="2"/>
        <v>0</v>
      </c>
      <c r="M19" s="300" t="e">
        <f>L19/$H$26</f>
        <v>#REF!</v>
      </c>
    </row>
    <row r="20" spans="1:13" ht="15.75" hidden="1">
      <c r="A20" s="281">
        <v>11</v>
      </c>
      <c r="B20" s="280" t="s">
        <v>125</v>
      </c>
      <c r="C20" s="267"/>
      <c r="D20" s="280"/>
      <c r="E20" s="283" t="e">
        <f>#REF!</f>
        <v>#REF!</v>
      </c>
      <c r="G20" s="283" t="e">
        <f t="shared" si="0"/>
        <v>#REF!</v>
      </c>
      <c r="H20" s="283" t="e">
        <f t="shared" si="3"/>
        <v>#REF!</v>
      </c>
      <c r="I20" s="300" t="e">
        <f t="shared" si="4"/>
        <v>#REF!</v>
      </c>
      <c r="K20" s="283">
        <v>0</v>
      </c>
      <c r="L20" s="283">
        <f t="shared" si="2"/>
        <v>0</v>
      </c>
      <c r="M20" s="300" t="e">
        <f>L20/$H$26</f>
        <v>#REF!</v>
      </c>
    </row>
    <row r="21" spans="1:13" ht="15.75" hidden="1">
      <c r="A21" s="281">
        <v>12</v>
      </c>
      <c r="B21" s="284" t="s">
        <v>126</v>
      </c>
      <c r="C21" s="267"/>
      <c r="D21" s="280"/>
      <c r="E21" s="283" t="e">
        <f>#REF!</f>
        <v>#REF!</v>
      </c>
      <c r="G21" s="283" t="e">
        <f t="shared" si="0"/>
        <v>#REF!</v>
      </c>
      <c r="H21" s="283" t="e">
        <f t="shared" si="3"/>
        <v>#REF!</v>
      </c>
      <c r="I21" s="300" t="e">
        <f t="shared" si="4"/>
        <v>#REF!</v>
      </c>
      <c r="K21" s="283">
        <v>0</v>
      </c>
      <c r="L21" s="283">
        <f t="shared" si="2"/>
        <v>0</v>
      </c>
      <c r="M21" s="300" t="e">
        <f>L21/$H$26</f>
        <v>#REF!</v>
      </c>
    </row>
    <row r="22" spans="1:13" ht="15.75" hidden="1">
      <c r="A22" s="281">
        <v>13</v>
      </c>
      <c r="B22" s="280" t="s">
        <v>129</v>
      </c>
      <c r="C22" s="267"/>
      <c r="D22" s="280"/>
      <c r="E22" s="283" t="e">
        <f>#REF!</f>
        <v>#REF!</v>
      </c>
      <c r="G22" s="283" t="e">
        <f t="shared" si="0"/>
        <v>#REF!</v>
      </c>
      <c r="H22" s="283" t="e">
        <f t="shared" si="3"/>
        <v>#REF!</v>
      </c>
      <c r="I22" s="300" t="e">
        <f t="shared" si="4"/>
        <v>#REF!</v>
      </c>
      <c r="K22" s="283">
        <v>0</v>
      </c>
      <c r="L22" s="283">
        <f t="shared" si="2"/>
        <v>0</v>
      </c>
      <c r="M22" s="300" t="e">
        <f>L22/$H$26</f>
        <v>#REF!</v>
      </c>
    </row>
    <row r="23" spans="1:13" ht="15.75" hidden="1">
      <c r="A23" s="281">
        <v>14</v>
      </c>
      <c r="B23" s="280" t="s">
        <v>127</v>
      </c>
      <c r="C23" s="267"/>
      <c r="D23" s="280"/>
      <c r="E23" s="283" t="e">
        <f>#REF!</f>
        <v>#REF!</v>
      </c>
      <c r="G23" s="283" t="e">
        <f t="shared" si="0"/>
        <v>#REF!</v>
      </c>
      <c r="H23" s="283" t="e">
        <f t="shared" si="3"/>
        <v>#REF!</v>
      </c>
      <c r="I23" s="300" t="e">
        <f t="shared" si="4"/>
        <v>#REF!</v>
      </c>
      <c r="K23" s="283">
        <v>0</v>
      </c>
      <c r="L23" s="283">
        <f t="shared" si="2"/>
        <v>0</v>
      </c>
      <c r="M23" s="300" t="e">
        <f>L23/$H$26</f>
        <v>#REF!</v>
      </c>
    </row>
    <row r="24" spans="1:13" ht="16.15" customHeight="1" hidden="1">
      <c r="A24" s="281">
        <v>15</v>
      </c>
      <c r="B24" s="280" t="s">
        <v>128</v>
      </c>
      <c r="C24" s="267"/>
      <c r="D24" s="280"/>
      <c r="E24" s="283" t="e">
        <f>#REF!</f>
        <v>#REF!</v>
      </c>
      <c r="G24" s="283" t="e">
        <f t="shared" si="0"/>
        <v>#REF!</v>
      </c>
      <c r="H24" s="283" t="e">
        <f t="shared" si="3"/>
        <v>#REF!</v>
      </c>
      <c r="I24" s="300" t="e">
        <f t="shared" si="4"/>
        <v>#REF!</v>
      </c>
      <c r="K24" s="283">
        <v>0</v>
      </c>
      <c r="L24" s="283">
        <f t="shared" si="2"/>
        <v>0</v>
      </c>
      <c r="M24" s="300" t="e">
        <f>L24/$H$26</f>
        <v>#REF!</v>
      </c>
    </row>
    <row r="25" spans="1:13" s="293" customFormat="1" ht="15.75">
      <c r="A25" s="281"/>
      <c r="B25" s="280"/>
      <c r="C25" s="267"/>
      <c r="D25" s="280"/>
      <c r="E25" s="283"/>
      <c r="G25" s="285"/>
      <c r="H25" s="283"/>
      <c r="I25" s="300"/>
      <c r="K25" s="285"/>
      <c r="L25" s="285"/>
      <c r="M25" s="285"/>
    </row>
    <row r="26" spans="1:13" ht="15.75">
      <c r="A26" s="281"/>
      <c r="B26" s="286" t="s">
        <v>26</v>
      </c>
      <c r="C26" s="267"/>
      <c r="D26" s="280"/>
      <c r="E26" s="287" t="e">
        <f>SUM(E8:E24)</f>
        <v>#REF!</v>
      </c>
      <c r="G26" s="287" t="e">
        <f>SUM(G8:G24)</f>
        <v>#REF!</v>
      </c>
      <c r="H26" s="287" t="e">
        <f>SUM(H8:H24)</f>
        <v>#REF!</v>
      </c>
      <c r="I26" s="287"/>
      <c r="K26" s="287">
        <f>SUM(K8:K24)</f>
        <v>0</v>
      </c>
      <c r="L26" s="287">
        <f>SUM(L8:L24)</f>
        <v>0</v>
      </c>
      <c r="M26" s="287"/>
    </row>
    <row r="27" spans="1:13" ht="15.75">
      <c r="A27" s="281"/>
      <c r="B27" s="286"/>
      <c r="C27" s="267"/>
      <c r="D27" s="280"/>
      <c r="E27" s="287"/>
      <c r="G27" s="287"/>
      <c r="H27" s="287"/>
      <c r="I27" s="287"/>
      <c r="K27" s="287"/>
      <c r="L27" s="287"/>
      <c r="M27" s="287"/>
    </row>
    <row r="28" spans="1:13" ht="15.75">
      <c r="A28" s="281"/>
      <c r="B28" s="280" t="s">
        <v>10</v>
      </c>
      <c r="C28" s="268">
        <f>2.55</f>
        <v>2.55</v>
      </c>
      <c r="D28" s="280"/>
      <c r="E28" s="280"/>
      <c r="G28" s="280"/>
      <c r="H28" s="280"/>
      <c r="I28" s="280"/>
      <c r="K28" s="280"/>
      <c r="L28" s="280"/>
      <c r="M28" s="280"/>
    </row>
    <row r="29" spans="1:13" ht="19.5" thickBot="1">
      <c r="A29" s="288"/>
      <c r="B29" s="289"/>
      <c r="C29" s="269"/>
      <c r="D29" s="289"/>
      <c r="E29" s="290" t="e">
        <f>E26*C28</f>
        <v>#REF!</v>
      </c>
      <c r="G29" s="290"/>
      <c r="H29" s="290"/>
      <c r="I29" s="290"/>
      <c r="K29" s="290"/>
      <c r="L29" s="290"/>
      <c r="M29" s="290"/>
    </row>
    <row r="30" spans="1:4" ht="15.75">
      <c r="A30" s="291"/>
      <c r="C30" s="291"/>
      <c r="D30" s="291"/>
    </row>
    <row r="31" spans="1:13" ht="15.75">
      <c r="A31" s="291"/>
      <c r="E31" s="292"/>
      <c r="G31" s="292"/>
      <c r="H31" s="292"/>
      <c r="I31" s="292"/>
      <c r="K31" s="292"/>
      <c r="L31" s="292"/>
      <c r="M31" s="292"/>
    </row>
    <row r="32" spans="1:2" ht="15.75">
      <c r="A32" s="291"/>
      <c r="B32" s="303" t="s">
        <v>139</v>
      </c>
    </row>
    <row r="33" spans="1:8" ht="30" customHeight="1">
      <c r="A33" s="291"/>
      <c r="B33" s="304"/>
      <c r="C33" s="304"/>
      <c r="D33" s="304"/>
      <c r="E33" s="304"/>
      <c r="F33" s="304"/>
      <c r="G33" s="304"/>
      <c r="H33" s="304"/>
    </row>
    <row r="34" spans="1:8" s="293" customFormat="1" ht="30" customHeight="1">
      <c r="A34" s="291"/>
      <c r="B34" s="304"/>
      <c r="C34" s="304"/>
      <c r="D34" s="304"/>
      <c r="E34" s="304"/>
      <c r="F34" s="304"/>
      <c r="G34" s="304"/>
      <c r="H34" s="304"/>
    </row>
    <row r="35" spans="1:8" s="293" customFormat="1" ht="30" customHeight="1">
      <c r="A35" s="291"/>
      <c r="B35" s="304"/>
      <c r="C35" s="304"/>
      <c r="D35" s="304"/>
      <c r="E35" s="304"/>
      <c r="F35" s="304"/>
      <c r="G35" s="304"/>
      <c r="H35" s="304"/>
    </row>
    <row r="36" spans="1:8" s="293" customFormat="1" ht="30" customHeight="1">
      <c r="A36" s="291"/>
      <c r="B36" s="304"/>
      <c r="C36" s="304"/>
      <c r="D36" s="304"/>
      <c r="E36" s="304"/>
      <c r="F36" s="304"/>
      <c r="G36" s="304"/>
      <c r="H36" s="304"/>
    </row>
    <row r="37" spans="1:8" s="293" customFormat="1" ht="30" customHeight="1">
      <c r="A37" s="291"/>
      <c r="B37" s="304"/>
      <c r="C37" s="304"/>
      <c r="D37" s="304"/>
      <c r="E37" s="304"/>
      <c r="F37" s="304"/>
      <c r="G37" s="304"/>
      <c r="H37" s="304"/>
    </row>
  </sheetData>
  <mergeCells count="15">
    <mergeCell ref="A2:C2"/>
    <mergeCell ref="A4:B4"/>
    <mergeCell ref="H6:I6"/>
    <mergeCell ref="H4:I4"/>
    <mergeCell ref="G5:I5"/>
    <mergeCell ref="K5:M5"/>
    <mergeCell ref="L6:M6"/>
    <mergeCell ref="L4:M4"/>
    <mergeCell ref="K6:K7"/>
    <mergeCell ref="G6:G7"/>
    <mergeCell ref="B33:H33"/>
    <mergeCell ref="B34:H34"/>
    <mergeCell ref="B35:H35"/>
    <mergeCell ref="B36:H36"/>
    <mergeCell ref="B37:H37"/>
  </mergeCells>
  <printOptions/>
  <pageMargins left="0.25" right="0.25" top="0.75" bottom="0.75" header="0.3" footer="0.3"/>
  <pageSetup fitToHeight="1" fitToWidth="1" horizontalDpi="600" verticalDpi="600" orientation="portrait" paperSize="8" r:id="rId1"/>
  <headerFooter>
    <oddHeader>&amp;L&amp;"Calibri,Regular"&amp;K000000LE MERIDIEN BATUMI&amp;C&amp;"Calibri,Regular"&amp;K000000BoQ</oddHeader>
    <oddFooter>&amp;L&amp;"Calibri,Regular"&amp;K000000For any queries please contact at:    cmc@cmconsulting.ge &amp;R&amp;"Calibri,Regular"&amp;K000000&amp;N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  <pageSetUpPr fitToPage="1"/>
  </sheetPr>
  <dimension ref="A1:E24"/>
  <sheetViews>
    <sheetView zoomScale="85" zoomScaleNormal="85" workbookViewId="0" topLeftCell="A1">
      <selection activeCell="C9" sqref="C9"/>
    </sheetView>
  </sheetViews>
  <sheetFormatPr defaultColWidth="11.00390625" defaultRowHeight="15.75"/>
  <cols>
    <col min="1" max="1" width="3.50390625" style="0" bestFit="1" customWidth="1"/>
    <col min="2" max="2" width="42.875" style="0" customWidth="1"/>
    <col min="3" max="3" width="39.875" style="0" customWidth="1"/>
  </cols>
  <sheetData>
    <row r="1" spans="1:5" ht="15.75">
      <c r="A1" s="189"/>
      <c r="B1" s="189"/>
      <c r="C1" s="189"/>
      <c r="D1" s="189"/>
      <c r="E1" s="189"/>
    </row>
    <row r="2" spans="1:5" ht="18" customHeight="1">
      <c r="A2" s="315" t="str">
        <f>TOTAL!A2</f>
        <v>LE MERIDIEN_HOTEL PART</v>
      </c>
      <c r="B2" s="315"/>
      <c r="C2" s="315"/>
      <c r="D2" s="189"/>
      <c r="E2" s="189"/>
    </row>
    <row r="3" spans="1:5" ht="18">
      <c r="A3" s="195"/>
      <c r="B3" s="195"/>
      <c r="C3" s="195"/>
      <c r="D3" s="189"/>
      <c r="E3" s="189"/>
    </row>
    <row r="4" spans="1:5" ht="18.75">
      <c r="A4" s="316" t="s">
        <v>52</v>
      </c>
      <c r="B4" s="316"/>
      <c r="C4" s="317"/>
      <c r="D4" s="189"/>
      <c r="E4" s="189"/>
    </row>
    <row r="5" spans="1:5" ht="18">
      <c r="A5" s="318" t="s">
        <v>51</v>
      </c>
      <c r="B5" s="318"/>
      <c r="C5" s="318"/>
      <c r="D5" s="189"/>
      <c r="E5" s="189"/>
    </row>
    <row r="6" spans="1:5" ht="18.75" thickBot="1">
      <c r="A6" s="196"/>
      <c r="B6" s="196"/>
      <c r="C6" s="196"/>
      <c r="D6" s="189"/>
      <c r="E6" s="189"/>
    </row>
    <row r="7" spans="1:5" s="66" customFormat="1" ht="15">
      <c r="A7" s="164"/>
      <c r="B7" s="158"/>
      <c r="C7" s="69" t="s">
        <v>26</v>
      </c>
      <c r="D7" s="197"/>
      <c r="E7" s="197"/>
    </row>
    <row r="8" spans="1:5" s="66" customFormat="1" ht="15.75">
      <c r="A8" s="165">
        <v>1</v>
      </c>
      <c r="B8" s="159">
        <v>2</v>
      </c>
      <c r="C8" s="70">
        <v>3</v>
      </c>
      <c r="D8" s="197"/>
      <c r="E8" s="197"/>
    </row>
    <row r="9" spans="1:5" s="67" customFormat="1" ht="15">
      <c r="A9" s="165">
        <v>3</v>
      </c>
      <c r="B9" s="160" t="s">
        <v>59</v>
      </c>
      <c r="C9" s="181"/>
      <c r="D9" s="198"/>
      <c r="E9" s="199"/>
    </row>
    <row r="10" spans="1:5" s="67" customFormat="1" ht="15">
      <c r="A10" s="165"/>
      <c r="B10" s="160"/>
      <c r="C10" s="154"/>
      <c r="D10" s="198"/>
      <c r="E10" s="199"/>
    </row>
    <row r="11" spans="1:5" s="67" customFormat="1" ht="24.95" customHeight="1">
      <c r="A11" s="166"/>
      <c r="B11" s="160" t="s">
        <v>24</v>
      </c>
      <c r="C11" s="77"/>
      <c r="D11" s="200"/>
      <c r="E11" s="199"/>
    </row>
    <row r="12" spans="1:5" s="66" customFormat="1" ht="15">
      <c r="A12" s="167"/>
      <c r="B12" s="161"/>
      <c r="C12" s="71"/>
      <c r="D12" s="201"/>
      <c r="E12" s="202"/>
    </row>
    <row r="13" spans="1:5" s="68" customFormat="1" ht="16.5">
      <c r="A13" s="168"/>
      <c r="B13" s="162"/>
      <c r="C13" s="72"/>
      <c r="D13" s="203"/>
      <c r="E13" s="204"/>
    </row>
    <row r="14" spans="1:5" s="68" customFormat="1" ht="16.5">
      <c r="A14" s="168"/>
      <c r="B14" s="162"/>
      <c r="C14" s="72"/>
      <c r="D14" s="203"/>
      <c r="E14" s="204"/>
    </row>
    <row r="15" spans="1:5" s="67" customFormat="1" ht="24.95" customHeight="1">
      <c r="A15" s="166"/>
      <c r="B15" s="160"/>
      <c r="C15" s="155"/>
      <c r="D15" s="198"/>
      <c r="E15" s="199"/>
    </row>
    <row r="16" spans="1:5" s="68" customFormat="1" ht="16.5">
      <c r="A16" s="168"/>
      <c r="B16" s="162"/>
      <c r="C16" s="156"/>
      <c r="D16" s="203"/>
      <c r="E16" s="204"/>
    </row>
    <row r="17" spans="1:5" s="66" customFormat="1" ht="17.25" thickBot="1">
      <c r="A17" s="169"/>
      <c r="B17" s="163"/>
      <c r="C17" s="157"/>
      <c r="D17" s="201"/>
      <c r="E17" s="202"/>
    </row>
    <row r="18" spans="1:5" ht="15.75">
      <c r="A18" s="189"/>
      <c r="B18" s="189"/>
      <c r="C18" s="189"/>
      <c r="D18" s="189"/>
      <c r="E18" s="189"/>
    </row>
    <row r="19" spans="1:5" ht="15.75">
      <c r="A19" s="189"/>
      <c r="B19" s="319" t="s">
        <v>53</v>
      </c>
      <c r="C19" s="319"/>
      <c r="D19" s="189"/>
      <c r="E19" s="189"/>
    </row>
    <row r="20" spans="1:5" ht="15.75">
      <c r="A20" s="189"/>
      <c r="B20" s="189"/>
      <c r="C20" s="189"/>
      <c r="D20" s="189"/>
      <c r="E20" s="189"/>
    </row>
    <row r="21" spans="1:5" ht="15.75">
      <c r="A21" s="189"/>
      <c r="B21" s="189"/>
      <c r="C21" s="189"/>
      <c r="D21" s="189"/>
      <c r="E21" s="189"/>
    </row>
    <row r="22" spans="1:5" ht="15.75">
      <c r="A22" s="189"/>
      <c r="B22" s="189"/>
      <c r="C22" s="189"/>
      <c r="D22" s="189"/>
      <c r="E22" s="189"/>
    </row>
    <row r="23" spans="1:5" ht="15.75">
      <c r="A23" s="189"/>
      <c r="B23" s="189"/>
      <c r="C23" s="189"/>
      <c r="D23" s="189"/>
      <c r="E23" s="189"/>
    </row>
    <row r="24" spans="4:5" ht="15.75">
      <c r="D24" s="189"/>
      <c r="E24" s="189"/>
    </row>
  </sheetData>
  <mergeCells count="4">
    <mergeCell ref="A2:C2"/>
    <mergeCell ref="A4:C4"/>
    <mergeCell ref="A5:C5"/>
    <mergeCell ref="B19:C19"/>
  </mergeCells>
  <printOptions/>
  <pageMargins left="0.7500000000000001" right="0.7500000000000001" top="1" bottom="1" header="0.5" footer="0.5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  <pageSetUpPr fitToPage="1"/>
  </sheetPr>
  <dimension ref="A1:O45"/>
  <sheetViews>
    <sheetView zoomScale="85" zoomScaleNormal="85" zoomScalePageLayoutView="125" workbookViewId="0" topLeftCell="A1">
      <selection activeCell="N13" sqref="N13:O13"/>
    </sheetView>
  </sheetViews>
  <sheetFormatPr defaultColWidth="8.875" defaultRowHeight="15.75"/>
  <cols>
    <col min="1" max="1" width="3.50390625" style="221" bestFit="1" customWidth="1"/>
    <col min="2" max="2" width="53.00390625" style="221" customWidth="1"/>
    <col min="3" max="3" width="5.625" style="221" bestFit="1" customWidth="1"/>
    <col min="4" max="4" width="9.375" style="221" customWidth="1"/>
    <col min="5" max="5" width="9.375" style="9" customWidth="1"/>
    <col min="6" max="6" width="9.875" style="94" bestFit="1" customWidth="1"/>
    <col min="7" max="7" width="17.125" style="9" bestFit="1" customWidth="1"/>
    <col min="8" max="8" width="13.50390625" style="94" customWidth="1"/>
    <col min="9" max="9" width="17.125" style="9" customWidth="1"/>
    <col min="10" max="10" width="12.375" style="115" bestFit="1" customWidth="1"/>
    <col min="11" max="11" width="10.125" style="124" customWidth="1"/>
    <col min="12" max="12" width="9.375" style="124" customWidth="1"/>
    <col min="13" max="13" width="6.00390625" style="221" customWidth="1"/>
    <col min="14" max="14" width="9.875" style="142" bestFit="1" customWidth="1"/>
    <col min="15" max="15" width="13.50390625" style="94" customWidth="1"/>
    <col min="16" max="16384" width="8.875" style="221" customWidth="1"/>
  </cols>
  <sheetData>
    <row r="1" spans="1:15" ht="18">
      <c r="A1" s="219"/>
      <c r="B1" s="313" t="str">
        <f>TOTAL!A2</f>
        <v>LE MERIDIEN_HOTEL PART</v>
      </c>
      <c r="C1" s="313"/>
      <c r="D1" s="313"/>
      <c r="E1" s="243"/>
      <c r="F1" s="90"/>
      <c r="G1" s="243"/>
      <c r="H1" s="90"/>
      <c r="I1" s="243"/>
      <c r="J1" s="112"/>
      <c r="K1" s="123"/>
      <c r="L1" s="123"/>
      <c r="N1" s="138"/>
      <c r="O1" s="90"/>
    </row>
    <row r="2" spans="1:15" ht="15.75">
      <c r="A2" s="316" t="s">
        <v>131</v>
      </c>
      <c r="B2" s="325"/>
      <c r="C2" s="255"/>
      <c r="D2" s="219"/>
      <c r="E2" s="243"/>
      <c r="F2" s="90"/>
      <c r="G2" s="243"/>
      <c r="H2" s="326" t="s">
        <v>7</v>
      </c>
      <c r="I2" s="327"/>
      <c r="J2" s="328"/>
      <c r="K2" s="115"/>
      <c r="L2" s="115"/>
      <c r="N2" s="138"/>
      <c r="O2" s="221"/>
    </row>
    <row r="3" spans="1:15" ht="15.75">
      <c r="A3" s="255"/>
      <c r="B3" s="48"/>
      <c r="D3" s="48"/>
      <c r="E3" s="48"/>
      <c r="F3" s="91"/>
      <c r="G3" s="48"/>
      <c r="H3" s="110" t="s">
        <v>9</v>
      </c>
      <c r="I3" s="6" t="s">
        <v>8</v>
      </c>
      <c r="J3" s="113" t="s">
        <v>10</v>
      </c>
      <c r="K3" s="115"/>
      <c r="L3" s="115"/>
      <c r="N3" s="139"/>
      <c r="O3" s="221"/>
    </row>
    <row r="4" spans="1:15" ht="15">
      <c r="A4" s="219"/>
      <c r="B4" s="257"/>
      <c r="C4" s="237"/>
      <c r="D4" s="236"/>
      <c r="E4" s="236"/>
      <c r="F4" s="92"/>
      <c r="G4" s="236"/>
      <c r="H4" s="79">
        <f>J43</f>
        <v>0</v>
      </c>
      <c r="I4" s="78">
        <f>H4*J4</f>
        <v>0</v>
      </c>
      <c r="J4" s="149">
        <f>TOTAL!C28</f>
        <v>2.55</v>
      </c>
      <c r="K4" s="115"/>
      <c r="L4" s="115"/>
      <c r="N4" s="140"/>
      <c r="O4" s="221"/>
    </row>
    <row r="5" spans="1:15" ht="15.75">
      <c r="A5" s="219"/>
      <c r="B5" s="219"/>
      <c r="C5" s="255"/>
      <c r="D5" s="255"/>
      <c r="E5" s="220"/>
      <c r="F5" s="93"/>
      <c r="G5" s="220"/>
      <c r="H5" s="93"/>
      <c r="I5" s="243"/>
      <c r="J5" s="114"/>
      <c r="K5" s="238"/>
      <c r="L5" s="238"/>
      <c r="N5" s="141"/>
      <c r="O5" s="221"/>
    </row>
    <row r="6" ht="12" thickBot="1"/>
    <row r="7" spans="1:15" ht="11.25" customHeight="1" thickBot="1">
      <c r="A7" s="329" t="s">
        <v>0</v>
      </c>
      <c r="B7" s="46" t="s">
        <v>19</v>
      </c>
      <c r="C7" s="331" t="s">
        <v>20</v>
      </c>
      <c r="D7" s="333" t="s">
        <v>21</v>
      </c>
      <c r="E7" s="334"/>
      <c r="F7" s="333" t="s">
        <v>22</v>
      </c>
      <c r="G7" s="334"/>
      <c r="H7" s="333" t="s">
        <v>25</v>
      </c>
      <c r="I7" s="334"/>
      <c r="J7" s="320" t="s">
        <v>26</v>
      </c>
      <c r="K7" s="320" t="s">
        <v>36</v>
      </c>
      <c r="L7" s="320" t="s">
        <v>38</v>
      </c>
      <c r="O7" s="221"/>
    </row>
    <row r="8" spans="1:15" ht="22.5">
      <c r="A8" s="330"/>
      <c r="B8" s="244"/>
      <c r="C8" s="332"/>
      <c r="D8" s="10" t="s">
        <v>35</v>
      </c>
      <c r="E8" s="11" t="s">
        <v>24</v>
      </c>
      <c r="F8" s="95" t="s">
        <v>23</v>
      </c>
      <c r="G8" s="11" t="s">
        <v>24</v>
      </c>
      <c r="H8" s="62" t="s">
        <v>23</v>
      </c>
      <c r="I8" s="11">
        <v>10</v>
      </c>
      <c r="J8" s="321"/>
      <c r="K8" s="321"/>
      <c r="L8" s="321"/>
      <c r="N8" s="212" t="s">
        <v>61</v>
      </c>
      <c r="O8" s="210" t="s">
        <v>62</v>
      </c>
    </row>
    <row r="9" spans="1:15" ht="12" thickBot="1">
      <c r="A9" s="60" t="s">
        <v>1</v>
      </c>
      <c r="B9" s="61" t="s">
        <v>2</v>
      </c>
      <c r="C9" s="62" t="s">
        <v>3</v>
      </c>
      <c r="D9" s="60" t="s">
        <v>18</v>
      </c>
      <c r="E9" s="62" t="s">
        <v>4</v>
      </c>
      <c r="F9" s="62">
        <v>7</v>
      </c>
      <c r="G9" s="62" t="s">
        <v>5</v>
      </c>
      <c r="H9" s="62">
        <v>9</v>
      </c>
      <c r="I9" s="62" t="s">
        <v>6</v>
      </c>
      <c r="J9" s="62" t="s">
        <v>6</v>
      </c>
      <c r="K9" s="62" t="s">
        <v>70</v>
      </c>
      <c r="L9" s="62" t="s">
        <v>63</v>
      </c>
      <c r="N9" s="211" t="s">
        <v>37</v>
      </c>
      <c r="O9" s="153" t="s">
        <v>64</v>
      </c>
    </row>
    <row r="10" spans="1:15" ht="12" thickBot="1">
      <c r="A10" s="59"/>
      <c r="B10" s="56"/>
      <c r="C10" s="57"/>
      <c r="D10" s="55"/>
      <c r="E10" s="58"/>
      <c r="F10" s="96"/>
      <c r="G10" s="58"/>
      <c r="H10" s="96"/>
      <c r="I10" s="58"/>
      <c r="J10" s="116"/>
      <c r="K10" s="116"/>
      <c r="L10" s="116"/>
      <c r="N10" s="144"/>
      <c r="O10" s="209"/>
    </row>
    <row r="11" spans="1:15" ht="12" thickBot="1">
      <c r="A11" s="55"/>
      <c r="B11" s="56"/>
      <c r="C11" s="57"/>
      <c r="D11" s="55"/>
      <c r="E11" s="58"/>
      <c r="F11" s="96"/>
      <c r="G11" s="58"/>
      <c r="H11" s="96"/>
      <c r="I11" s="58"/>
      <c r="J11" s="116"/>
      <c r="K11" s="116"/>
      <c r="L11" s="116"/>
      <c r="N11" s="144"/>
      <c r="O11" s="209"/>
    </row>
    <row r="12" spans="1:15" ht="24" thickBot="1">
      <c r="A12" s="322" t="s">
        <v>39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4"/>
      <c r="O12" s="221"/>
    </row>
    <row r="13" spans="1:15" s="243" customFormat="1" ht="15.75">
      <c r="A13" s="63">
        <v>1</v>
      </c>
      <c r="B13" s="51" t="s">
        <v>77</v>
      </c>
      <c r="C13" s="52" t="s">
        <v>30</v>
      </c>
      <c r="D13" s="53"/>
      <c r="E13" s="54">
        <v>652.8</v>
      </c>
      <c r="F13" s="89"/>
      <c r="G13" s="133"/>
      <c r="H13" s="89">
        <f>O13/$J$4</f>
        <v>0</v>
      </c>
      <c r="I13" s="54">
        <f>E13*H13</f>
        <v>0</v>
      </c>
      <c r="J13" s="117">
        <f>G13+I13</f>
        <v>0</v>
      </c>
      <c r="K13" s="125">
        <f>SUM(J13:J18)</f>
        <v>0</v>
      </c>
      <c r="L13" s="125">
        <f>K13/E13</f>
        <v>0</v>
      </c>
      <c r="M13" s="223"/>
      <c r="N13" s="137"/>
      <c r="O13" s="215"/>
    </row>
    <row r="14" spans="1:15" ht="15.75">
      <c r="A14" s="17"/>
      <c r="B14" s="207" t="s">
        <v>122</v>
      </c>
      <c r="C14" s="191" t="s">
        <v>20</v>
      </c>
      <c r="D14" s="183">
        <v>12.5</v>
      </c>
      <c r="E14" s="21">
        <f>$E$13*D14</f>
        <v>8159.999999999999</v>
      </c>
      <c r="F14" s="95">
        <f>N14/$J$4</f>
        <v>0</v>
      </c>
      <c r="G14" s="135">
        <f>E14*F14</f>
        <v>0</v>
      </c>
      <c r="H14" s="95"/>
      <c r="I14" s="21"/>
      <c r="J14" s="118">
        <f aca="true" t="shared" si="0" ref="J14:J18">G14+I14</f>
        <v>0</v>
      </c>
      <c r="K14" s="127"/>
      <c r="L14" s="127"/>
      <c r="M14" s="172"/>
      <c r="N14" s="143"/>
      <c r="O14" s="216"/>
    </row>
    <row r="15" spans="1:15" ht="15.75">
      <c r="A15" s="17"/>
      <c r="B15" s="18" t="s">
        <v>27</v>
      </c>
      <c r="C15" s="19" t="s">
        <v>31</v>
      </c>
      <c r="D15" s="182">
        <v>0.013</v>
      </c>
      <c r="E15" s="21">
        <f>$E$13*D15</f>
        <v>8.4864</v>
      </c>
      <c r="F15" s="95">
        <f>N15/$J$4</f>
        <v>0</v>
      </c>
      <c r="G15" s="135">
        <f>E15*F15</f>
        <v>0</v>
      </c>
      <c r="H15" s="95"/>
      <c r="I15" s="21"/>
      <c r="J15" s="118">
        <f t="shared" si="0"/>
        <v>0</v>
      </c>
      <c r="K15" s="127"/>
      <c r="L15" s="127"/>
      <c r="M15" s="172"/>
      <c r="N15" s="143"/>
      <c r="O15" s="216"/>
    </row>
    <row r="16" spans="1:15" ht="15.75">
      <c r="A16" s="17"/>
      <c r="B16" s="18" t="s">
        <v>28</v>
      </c>
      <c r="C16" s="19" t="s">
        <v>49</v>
      </c>
      <c r="D16" s="182">
        <v>0.003</v>
      </c>
      <c r="E16" s="21">
        <f>$E$13*D16</f>
        <v>1.9584</v>
      </c>
      <c r="F16" s="95">
        <f>N16/$J$4</f>
        <v>0</v>
      </c>
      <c r="G16" s="135">
        <f>E16*F16</f>
        <v>0</v>
      </c>
      <c r="H16" s="95"/>
      <c r="I16" s="21"/>
      <c r="J16" s="118">
        <f t="shared" si="0"/>
        <v>0</v>
      </c>
      <c r="K16" s="127"/>
      <c r="L16" s="127"/>
      <c r="M16" s="172"/>
      <c r="N16" s="143"/>
      <c r="O16" s="216"/>
    </row>
    <row r="17" spans="1:15" ht="15.75">
      <c r="A17" s="29"/>
      <c r="B17" s="18" t="s">
        <v>29</v>
      </c>
      <c r="C17" s="19" t="s">
        <v>49</v>
      </c>
      <c r="D17" s="182">
        <v>0.003</v>
      </c>
      <c r="E17" s="21">
        <f>$E$13*D17</f>
        <v>1.9584</v>
      </c>
      <c r="F17" s="95">
        <f>N17/$J$4</f>
        <v>0</v>
      </c>
      <c r="G17" s="260">
        <f>E17*F17</f>
        <v>0</v>
      </c>
      <c r="H17" s="98"/>
      <c r="I17" s="26"/>
      <c r="J17" s="118">
        <f t="shared" si="0"/>
        <v>0</v>
      </c>
      <c r="K17" s="127"/>
      <c r="L17" s="127"/>
      <c r="M17" s="172"/>
      <c r="N17" s="146"/>
      <c r="O17" s="217"/>
    </row>
    <row r="18" spans="1:15" ht="12" thickBot="1">
      <c r="A18" s="22"/>
      <c r="B18" s="23" t="s">
        <v>34</v>
      </c>
      <c r="C18" s="24" t="s">
        <v>49</v>
      </c>
      <c r="D18" s="182">
        <v>0.004</v>
      </c>
      <c r="E18" s="21">
        <f>$E$13*D18</f>
        <v>2.6111999999999997</v>
      </c>
      <c r="F18" s="95">
        <f>N18/$J$4</f>
        <v>0</v>
      </c>
      <c r="G18" s="260">
        <f>E18*F18</f>
        <v>0</v>
      </c>
      <c r="H18" s="98"/>
      <c r="I18" s="26"/>
      <c r="J18" s="119">
        <f t="shared" si="0"/>
        <v>0</v>
      </c>
      <c r="K18" s="128"/>
      <c r="L18" s="128"/>
      <c r="M18" s="172"/>
      <c r="N18" s="147"/>
      <c r="O18" s="217"/>
    </row>
    <row r="19" spans="1:15" s="243" customFormat="1" ht="15.75">
      <c r="A19" s="63">
        <v>2</v>
      </c>
      <c r="B19" s="51" t="s">
        <v>32</v>
      </c>
      <c r="C19" s="52" t="s">
        <v>30</v>
      </c>
      <c r="D19" s="53"/>
      <c r="E19" s="54">
        <v>1062.3</v>
      </c>
      <c r="F19" s="89"/>
      <c r="G19" s="133"/>
      <c r="H19" s="89">
        <f>O19/$J$4</f>
        <v>0</v>
      </c>
      <c r="I19" s="54">
        <f>E19*H19</f>
        <v>0</v>
      </c>
      <c r="J19" s="117">
        <f>G19+I19</f>
        <v>0</v>
      </c>
      <c r="K19" s="125">
        <f>SUM(J19:J24)</f>
        <v>0</v>
      </c>
      <c r="L19" s="125">
        <f>K19/E19</f>
        <v>0</v>
      </c>
      <c r="M19" s="223"/>
      <c r="N19" s="137"/>
      <c r="O19" s="215"/>
    </row>
    <row r="20" spans="1:15" ht="15.75">
      <c r="A20" s="17"/>
      <c r="B20" s="18" t="s">
        <v>33</v>
      </c>
      <c r="C20" s="19" t="s">
        <v>20</v>
      </c>
      <c r="D20" s="183">
        <v>12.5</v>
      </c>
      <c r="E20" s="21">
        <f>$E$19*D20</f>
        <v>13278.75</v>
      </c>
      <c r="F20" s="95">
        <f>N20/$J$4</f>
        <v>0</v>
      </c>
      <c r="G20" s="135">
        <f>E20*F20</f>
        <v>0</v>
      </c>
      <c r="H20" s="95"/>
      <c r="I20" s="21"/>
      <c r="J20" s="118">
        <f aca="true" t="shared" si="1" ref="J20:J24">G20+I20</f>
        <v>0</v>
      </c>
      <c r="K20" s="127"/>
      <c r="L20" s="127"/>
      <c r="M20" s="172"/>
      <c r="N20" s="143"/>
      <c r="O20" s="216"/>
    </row>
    <row r="21" spans="1:15" ht="15.75">
      <c r="A21" s="17"/>
      <c r="B21" s="18" t="s">
        <v>27</v>
      </c>
      <c r="C21" s="19" t="s">
        <v>31</v>
      </c>
      <c r="D21" s="182">
        <v>0.027</v>
      </c>
      <c r="E21" s="21">
        <f>$E$19*D21</f>
        <v>28.6821</v>
      </c>
      <c r="F21" s="95">
        <f>N21/$J$4</f>
        <v>0</v>
      </c>
      <c r="G21" s="135">
        <f>E21*F21</f>
        <v>0</v>
      </c>
      <c r="H21" s="95"/>
      <c r="I21" s="21"/>
      <c r="J21" s="118">
        <f t="shared" si="1"/>
        <v>0</v>
      </c>
      <c r="K21" s="127"/>
      <c r="L21" s="127"/>
      <c r="M21" s="172"/>
      <c r="N21" s="143"/>
      <c r="O21" s="216"/>
    </row>
    <row r="22" spans="1:15" ht="15.75">
      <c r="A22" s="17"/>
      <c r="B22" s="18" t="s">
        <v>28</v>
      </c>
      <c r="C22" s="19" t="s">
        <v>49</v>
      </c>
      <c r="D22" s="182">
        <v>0.006</v>
      </c>
      <c r="E22" s="21">
        <f>$E$19*D22</f>
        <v>6.3738</v>
      </c>
      <c r="F22" s="95">
        <f>N22/$J$4</f>
        <v>0</v>
      </c>
      <c r="G22" s="135">
        <f>E22*F22</f>
        <v>0</v>
      </c>
      <c r="H22" s="95"/>
      <c r="I22" s="21"/>
      <c r="J22" s="118">
        <f t="shared" si="1"/>
        <v>0</v>
      </c>
      <c r="K22" s="127"/>
      <c r="L22" s="127"/>
      <c r="M22" s="172"/>
      <c r="N22" s="143"/>
      <c r="O22" s="216"/>
    </row>
    <row r="23" spans="1:15" ht="15.75">
      <c r="A23" s="29"/>
      <c r="B23" s="18" t="s">
        <v>29</v>
      </c>
      <c r="C23" s="19" t="s">
        <v>49</v>
      </c>
      <c r="D23" s="184">
        <v>0.006</v>
      </c>
      <c r="E23" s="21">
        <f>$E$19*D23</f>
        <v>6.3738</v>
      </c>
      <c r="F23" s="95">
        <f>N23/$J$4</f>
        <v>0</v>
      </c>
      <c r="G23" s="260">
        <f>E23*F23</f>
        <v>0</v>
      </c>
      <c r="H23" s="98"/>
      <c r="I23" s="26"/>
      <c r="J23" s="118">
        <f t="shared" si="1"/>
        <v>0</v>
      </c>
      <c r="K23" s="127"/>
      <c r="L23" s="127"/>
      <c r="M23" s="172"/>
      <c r="N23" s="146"/>
      <c r="O23" s="217"/>
    </row>
    <row r="24" spans="1:15" ht="12" thickBot="1">
      <c r="A24" s="22"/>
      <c r="B24" s="23" t="s">
        <v>34</v>
      </c>
      <c r="C24" s="24" t="s">
        <v>49</v>
      </c>
      <c r="D24" s="184">
        <v>0.007</v>
      </c>
      <c r="E24" s="21">
        <f>$E$19*D24</f>
        <v>7.4361</v>
      </c>
      <c r="F24" s="95">
        <f>N24/$J$4</f>
        <v>0</v>
      </c>
      <c r="G24" s="260">
        <f>E24*F24</f>
        <v>0</v>
      </c>
      <c r="H24" s="98"/>
      <c r="I24" s="26"/>
      <c r="J24" s="119">
        <f t="shared" si="1"/>
        <v>0</v>
      </c>
      <c r="K24" s="128"/>
      <c r="L24" s="128"/>
      <c r="M24" s="172"/>
      <c r="N24" s="147"/>
      <c r="O24" s="217"/>
    </row>
    <row r="25" spans="1:15" s="243" customFormat="1" ht="15.75">
      <c r="A25" s="63">
        <v>3</v>
      </c>
      <c r="B25" s="51" t="s">
        <v>130</v>
      </c>
      <c r="C25" s="52" t="s">
        <v>30</v>
      </c>
      <c r="D25" s="53"/>
      <c r="E25" s="54">
        <f>E13*2+E19*2</f>
        <v>3430.2</v>
      </c>
      <c r="F25" s="89"/>
      <c r="G25" s="133"/>
      <c r="H25" s="89">
        <f>O25/$J$4</f>
        <v>0</v>
      </c>
      <c r="I25" s="54">
        <f>E25*H25</f>
        <v>0</v>
      </c>
      <c r="J25" s="117">
        <f>G25+I25</f>
        <v>0</v>
      </c>
      <c r="K25" s="125">
        <f>SUM(J25:J27)</f>
        <v>0</v>
      </c>
      <c r="L25" s="125">
        <f>K25/E25</f>
        <v>0</v>
      </c>
      <c r="M25" s="223"/>
      <c r="N25" s="137"/>
      <c r="O25" s="193"/>
    </row>
    <row r="26" spans="1:15" ht="15.75">
      <c r="A26" s="17"/>
      <c r="B26" s="18" t="s">
        <v>27</v>
      </c>
      <c r="C26" s="19" t="s">
        <v>31</v>
      </c>
      <c r="D26" s="182">
        <v>0.027</v>
      </c>
      <c r="E26" s="21">
        <f>D26*E25</f>
        <v>92.6154</v>
      </c>
      <c r="F26" s="185">
        <f>N26/$J$4</f>
        <v>0</v>
      </c>
      <c r="G26" s="135">
        <f aca="true" t="shared" si="2" ref="G26:G27">E26*F26</f>
        <v>0</v>
      </c>
      <c r="H26" s="95"/>
      <c r="I26" s="21"/>
      <c r="J26" s="118">
        <f aca="true" t="shared" si="3" ref="J26:J27">G26+I26</f>
        <v>0</v>
      </c>
      <c r="K26" s="127"/>
      <c r="L26" s="127"/>
      <c r="M26" s="172"/>
      <c r="N26" s="143"/>
      <c r="O26" s="216"/>
    </row>
    <row r="27" spans="1:15" ht="12" thickBot="1">
      <c r="A27" s="23"/>
      <c r="B27" s="23" t="s">
        <v>28</v>
      </c>
      <c r="C27" s="24" t="s">
        <v>49</v>
      </c>
      <c r="D27" s="264">
        <v>0.006</v>
      </c>
      <c r="E27" s="265">
        <f>D27*E25</f>
        <v>20.5812</v>
      </c>
      <c r="F27" s="99">
        <f>N27/$J$4</f>
        <v>0</v>
      </c>
      <c r="G27" s="136">
        <f t="shared" si="2"/>
        <v>0</v>
      </c>
      <c r="H27" s="99"/>
      <c r="I27" s="28"/>
      <c r="J27" s="120">
        <f t="shared" si="3"/>
        <v>0</v>
      </c>
      <c r="K27" s="128"/>
      <c r="L27" s="128"/>
      <c r="M27" s="192"/>
      <c r="N27" s="147"/>
      <c r="O27" s="218"/>
    </row>
    <row r="28" spans="1:15" s="30" customFormat="1" ht="12" thickBot="1">
      <c r="A28" s="221"/>
      <c r="B28" s="221"/>
      <c r="C28" s="221"/>
      <c r="D28" s="221"/>
      <c r="E28" s="261"/>
      <c r="F28" s="102"/>
      <c r="G28" s="76">
        <f>SUM(G12:G27)</f>
        <v>0</v>
      </c>
      <c r="H28" s="262"/>
      <c r="I28" s="229"/>
      <c r="J28" s="263"/>
      <c r="K28" s="122"/>
      <c r="L28" s="122"/>
      <c r="N28" s="148"/>
      <c r="O28" s="109"/>
    </row>
    <row r="29" spans="1:15" s="30" customFormat="1" ht="12" thickBot="1">
      <c r="A29" s="221"/>
      <c r="B29" s="221"/>
      <c r="C29" s="221"/>
      <c r="D29" s="221"/>
      <c r="E29" s="9"/>
      <c r="F29" s="101"/>
      <c r="G29" s="239" t="s">
        <v>54</v>
      </c>
      <c r="H29" s="173">
        <v>0.02</v>
      </c>
      <c r="I29" s="226"/>
      <c r="J29" s="80">
        <f>H29*G28</f>
        <v>0</v>
      </c>
      <c r="K29" s="122"/>
      <c r="L29" s="122"/>
      <c r="N29" s="148"/>
      <c r="O29" s="109"/>
    </row>
    <row r="30" spans="1:15" s="30" customFormat="1" ht="12" thickBot="1">
      <c r="A30" s="221"/>
      <c r="B30" s="221"/>
      <c r="C30" s="221"/>
      <c r="D30" s="221"/>
      <c r="E30" s="9"/>
      <c r="F30" s="102"/>
      <c r="G30" s="229"/>
      <c r="H30" s="174"/>
      <c r="I30" s="229"/>
      <c r="J30" s="81"/>
      <c r="K30" s="122"/>
      <c r="L30" s="122"/>
      <c r="N30" s="148"/>
      <c r="O30" s="109"/>
    </row>
    <row r="31" spans="1:15" s="30" customFormat="1" ht="12" thickBot="1">
      <c r="A31" s="221"/>
      <c r="B31" s="219"/>
      <c r="C31" s="255"/>
      <c r="D31" s="219"/>
      <c r="E31" s="243"/>
      <c r="F31" s="101"/>
      <c r="G31" s="226" t="s">
        <v>11</v>
      </c>
      <c r="H31" s="173"/>
      <c r="I31" s="226"/>
      <c r="J31" s="80">
        <f>SUM(J11:J29)</f>
        <v>0</v>
      </c>
      <c r="K31" s="129"/>
      <c r="L31" s="129"/>
      <c r="N31" s="148"/>
      <c r="O31" s="109"/>
    </row>
    <row r="32" spans="1:15" s="30" customFormat="1" ht="12" thickBot="1">
      <c r="A32" s="221"/>
      <c r="B32" s="219"/>
      <c r="C32" s="255"/>
      <c r="D32" s="219"/>
      <c r="E32" s="243"/>
      <c r="F32" s="103"/>
      <c r="G32" s="230"/>
      <c r="H32" s="175"/>
      <c r="I32" s="230"/>
      <c r="J32" s="82"/>
      <c r="K32" s="129"/>
      <c r="L32" s="129"/>
      <c r="N32" s="148"/>
      <c r="O32" s="109"/>
    </row>
    <row r="33" spans="2:15" s="30" customFormat="1" ht="15.75">
      <c r="B33" s="222"/>
      <c r="E33" s="31"/>
      <c r="F33" s="104"/>
      <c r="G33" s="235" t="s">
        <v>13</v>
      </c>
      <c r="H33" s="176">
        <v>0.08</v>
      </c>
      <c r="I33" s="228"/>
      <c r="J33" s="83">
        <f>J31*H33</f>
        <v>0</v>
      </c>
      <c r="K33" s="129"/>
      <c r="L33" s="129"/>
      <c r="N33" s="148"/>
      <c r="O33" s="109"/>
    </row>
    <row r="34" spans="2:15" s="30" customFormat="1" ht="12" thickBot="1">
      <c r="B34" s="222"/>
      <c r="E34" s="31"/>
      <c r="F34" s="105"/>
      <c r="G34" s="233" t="s">
        <v>14</v>
      </c>
      <c r="H34" s="177"/>
      <c r="I34" s="234"/>
      <c r="J34" s="84">
        <f>J31+J33</f>
        <v>0</v>
      </c>
      <c r="K34" s="129"/>
      <c r="L34" s="129"/>
      <c r="N34" s="148"/>
      <c r="O34" s="109"/>
    </row>
    <row r="35" spans="2:15" s="30" customFormat="1" ht="12" thickBot="1">
      <c r="B35" s="222"/>
      <c r="E35" s="31"/>
      <c r="F35" s="106"/>
      <c r="G35" s="231"/>
      <c r="H35" s="178"/>
      <c r="I35" s="232"/>
      <c r="J35" s="85"/>
      <c r="K35" s="129"/>
      <c r="L35" s="129"/>
      <c r="N35" s="148"/>
      <c r="O35" s="109"/>
    </row>
    <row r="36" spans="2:15" s="30" customFormat="1" ht="15.75">
      <c r="B36" s="222"/>
      <c r="E36" s="31"/>
      <c r="F36" s="107"/>
      <c r="G36" s="235" t="s">
        <v>12</v>
      </c>
      <c r="H36" s="176">
        <v>0.08</v>
      </c>
      <c r="I36" s="228"/>
      <c r="J36" s="83">
        <f>J34*H36</f>
        <v>0</v>
      </c>
      <c r="K36" s="129"/>
      <c r="L36" s="129"/>
      <c r="N36" s="148"/>
      <c r="O36" s="109"/>
    </row>
    <row r="37" spans="2:15" s="30" customFormat="1" ht="12" thickBot="1">
      <c r="B37" s="222"/>
      <c r="E37" s="31"/>
      <c r="F37" s="105"/>
      <c r="G37" s="233" t="s">
        <v>14</v>
      </c>
      <c r="H37" s="177"/>
      <c r="I37" s="234"/>
      <c r="J37" s="84">
        <f>J34+J36</f>
        <v>0</v>
      </c>
      <c r="K37" s="129"/>
      <c r="L37" s="129"/>
      <c r="N37" s="148"/>
      <c r="O37" s="109"/>
    </row>
    <row r="38" spans="2:15" s="30" customFormat="1" ht="12" thickBot="1">
      <c r="B38" s="222"/>
      <c r="E38" s="31"/>
      <c r="F38" s="106"/>
      <c r="G38" s="231"/>
      <c r="H38" s="178"/>
      <c r="I38" s="232"/>
      <c r="J38" s="85"/>
      <c r="K38" s="129"/>
      <c r="L38" s="129"/>
      <c r="N38" s="148"/>
      <c r="O38" s="109"/>
    </row>
    <row r="39" spans="2:15" s="30" customFormat="1" ht="15.75">
      <c r="B39" s="222"/>
      <c r="E39" s="31"/>
      <c r="F39" s="107"/>
      <c r="G39" s="235" t="s">
        <v>15</v>
      </c>
      <c r="H39" s="176">
        <v>0</v>
      </c>
      <c r="I39" s="228"/>
      <c r="J39" s="83">
        <f>J37*H39</f>
        <v>0</v>
      </c>
      <c r="K39" s="129"/>
      <c r="L39" s="129"/>
      <c r="N39" s="148"/>
      <c r="O39" s="109"/>
    </row>
    <row r="40" spans="1:15" s="222" customFormat="1" ht="12" thickBot="1">
      <c r="A40" s="30"/>
      <c r="C40" s="30"/>
      <c r="D40" s="30"/>
      <c r="E40" s="31"/>
      <c r="F40" s="105"/>
      <c r="G40" s="233" t="s">
        <v>14</v>
      </c>
      <c r="H40" s="177"/>
      <c r="I40" s="234"/>
      <c r="J40" s="84">
        <f>J37+J39</f>
        <v>0</v>
      </c>
      <c r="K40" s="130"/>
      <c r="L40" s="130"/>
      <c r="N40" s="148"/>
      <c r="O40" s="109"/>
    </row>
    <row r="41" spans="1:15" s="222" customFormat="1" ht="15.75" customHeight="1" thickBot="1">
      <c r="A41" s="30"/>
      <c r="C41" s="30"/>
      <c r="D41" s="30"/>
      <c r="E41" s="31"/>
      <c r="F41" s="106"/>
      <c r="G41" s="231"/>
      <c r="H41" s="178"/>
      <c r="I41" s="232"/>
      <c r="J41" s="85"/>
      <c r="K41" s="130"/>
      <c r="L41" s="130"/>
      <c r="N41" s="148"/>
      <c r="O41" s="109"/>
    </row>
    <row r="42" spans="1:15" ht="15.75">
      <c r="A42" s="30"/>
      <c r="B42" s="222"/>
      <c r="C42" s="30"/>
      <c r="D42" s="30"/>
      <c r="E42" s="31"/>
      <c r="F42" s="107"/>
      <c r="G42" s="227" t="s">
        <v>16</v>
      </c>
      <c r="H42" s="176">
        <v>0.18</v>
      </c>
      <c r="I42" s="228"/>
      <c r="J42" s="86">
        <f>J40*H42</f>
        <v>0</v>
      </c>
      <c r="K42" s="131"/>
      <c r="L42" s="131"/>
      <c r="N42" s="148"/>
      <c r="O42" s="109"/>
    </row>
    <row r="43" spans="1:15" ht="12" thickBot="1">
      <c r="A43" s="30"/>
      <c r="B43" s="222"/>
      <c r="C43" s="30"/>
      <c r="D43" s="30"/>
      <c r="E43" s="31"/>
      <c r="F43" s="105"/>
      <c r="G43" s="224" t="s">
        <v>17</v>
      </c>
      <c r="H43" s="88" t="s">
        <v>9</v>
      </c>
      <c r="I43" s="225"/>
      <c r="J43" s="87">
        <f>J40+J42</f>
        <v>0</v>
      </c>
      <c r="K43" s="131"/>
      <c r="L43" s="131"/>
      <c r="N43" s="148"/>
      <c r="O43" s="109"/>
    </row>
    <row r="44" spans="1:15" ht="15.75">
      <c r="A44" s="30"/>
      <c r="B44" s="222"/>
      <c r="C44" s="30"/>
      <c r="D44" s="30"/>
      <c r="E44" s="31"/>
      <c r="F44" s="108"/>
      <c r="G44" s="31"/>
      <c r="H44" s="108"/>
      <c r="I44" s="31"/>
      <c r="J44" s="122"/>
      <c r="K44" s="132"/>
      <c r="L44" s="132"/>
      <c r="N44" s="148"/>
      <c r="O44" s="109"/>
    </row>
    <row r="45" spans="1:15" ht="15.75">
      <c r="A45" s="222"/>
      <c r="B45" s="222"/>
      <c r="C45" s="32"/>
      <c r="D45" s="222"/>
      <c r="E45" s="223"/>
      <c r="F45" s="109"/>
      <c r="G45" s="223"/>
      <c r="H45" s="109"/>
      <c r="I45" s="223"/>
      <c r="J45" s="114"/>
      <c r="K45" s="238"/>
      <c r="L45" s="238"/>
      <c r="N45" s="148"/>
      <c r="O45" s="109"/>
    </row>
  </sheetData>
  <mergeCells count="12">
    <mergeCell ref="J7:J8"/>
    <mergeCell ref="K7:K8"/>
    <mergeCell ref="L7:L8"/>
    <mergeCell ref="A12:L12"/>
    <mergeCell ref="B1:D1"/>
    <mergeCell ref="A2:B2"/>
    <mergeCell ref="H2:J2"/>
    <mergeCell ref="A7:A8"/>
    <mergeCell ref="C7:C8"/>
    <mergeCell ref="D7:E7"/>
    <mergeCell ref="F7:G7"/>
    <mergeCell ref="H7:I7"/>
  </mergeCells>
  <printOptions/>
  <pageMargins left="0.35000000000000003" right="0.7500000000000001" top="1" bottom="1.18" header="0.5" footer="0.5"/>
  <pageSetup fitToHeight="1" fitToWidth="1" horizontalDpi="600" verticalDpi="600" orientation="portrait" paperSize="9" scale="30" r:id="rId1"/>
  <headerFooter>
    <oddHeader>&amp;L&amp;16M/2&amp;12 Nutsubidze Project &amp;C&amp;"-,Bold"&amp;18&amp;UBoQ - Shell &amp; Core Works</oddHeader>
    <oddFooter>&amp;L&amp;"-,Bold"&amp;8&amp;K00-048For any queries with regards to BoQ please contact at:    cmc@cmconsulting.ge&amp;"-,Regular"&amp;12&amp;K01+000 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  <pageSetUpPr fitToPage="1"/>
  </sheetPr>
  <dimension ref="A1:O564"/>
  <sheetViews>
    <sheetView zoomScale="85" zoomScaleNormal="85" zoomScalePageLayoutView="125" workbookViewId="0" topLeftCell="A7">
      <selection activeCell="N13" sqref="N13:O546"/>
    </sheetView>
  </sheetViews>
  <sheetFormatPr defaultColWidth="8.875" defaultRowHeight="15.75" outlineLevelRow="2"/>
  <cols>
    <col min="1" max="1" width="3.50390625" style="5" bestFit="1" customWidth="1"/>
    <col min="2" max="2" width="35.25390625" style="5" customWidth="1"/>
    <col min="3" max="3" width="5.625" style="5" bestFit="1" customWidth="1"/>
    <col min="4" max="4" width="9.375" style="5" customWidth="1"/>
    <col min="5" max="5" width="9.375" style="9" customWidth="1"/>
    <col min="6" max="6" width="9.875" style="94" bestFit="1" customWidth="1"/>
    <col min="7" max="7" width="17.125" style="9" bestFit="1" customWidth="1"/>
    <col min="8" max="8" width="13.50390625" style="94" customWidth="1"/>
    <col min="9" max="9" width="17.125" style="9" customWidth="1"/>
    <col min="10" max="10" width="12.375" style="115" bestFit="1" customWidth="1"/>
    <col min="11" max="11" width="10.125" style="124" customWidth="1"/>
    <col min="12" max="12" width="9.375" style="124" customWidth="1"/>
    <col min="13" max="13" width="8.875" style="5" customWidth="1"/>
    <col min="14" max="14" width="9.875" style="142" bestFit="1" customWidth="1"/>
    <col min="15" max="15" width="13.50390625" style="94" customWidth="1"/>
    <col min="16" max="16384" width="8.875" style="5" customWidth="1"/>
  </cols>
  <sheetData>
    <row r="1" spans="1:15" ht="18">
      <c r="A1" s="1"/>
      <c r="B1" s="313" t="str">
        <f>TOTAL!A2</f>
        <v>LE MERIDIEN_HOTEL PART</v>
      </c>
      <c r="C1" s="313"/>
      <c r="D1" s="313"/>
      <c r="E1" s="4"/>
      <c r="F1" s="90"/>
      <c r="G1" s="4"/>
      <c r="H1" s="90"/>
      <c r="I1" s="4"/>
      <c r="J1" s="112"/>
      <c r="K1" s="123"/>
      <c r="L1" s="123"/>
      <c r="N1" s="138"/>
      <c r="O1" s="90"/>
    </row>
    <row r="2" spans="1:15" ht="15.75">
      <c r="A2" s="316" t="s">
        <v>76</v>
      </c>
      <c r="B2" s="325"/>
      <c r="C2" s="3"/>
      <c r="D2" s="1"/>
      <c r="E2" s="4"/>
      <c r="F2" s="90"/>
      <c r="G2" s="4"/>
      <c r="H2" s="326" t="s">
        <v>7</v>
      </c>
      <c r="I2" s="327"/>
      <c r="J2" s="328"/>
      <c r="K2" s="115"/>
      <c r="L2" s="115"/>
      <c r="N2" s="138"/>
      <c r="O2" s="5"/>
    </row>
    <row r="3" spans="1:15" ht="15.75">
      <c r="A3" s="255"/>
      <c r="B3" s="48"/>
      <c r="D3" s="48"/>
      <c r="E3" s="48"/>
      <c r="F3" s="91"/>
      <c r="G3" s="48"/>
      <c r="H3" s="110" t="s">
        <v>9</v>
      </c>
      <c r="I3" s="6" t="s">
        <v>8</v>
      </c>
      <c r="J3" s="113" t="s">
        <v>10</v>
      </c>
      <c r="K3" s="115"/>
      <c r="L3" s="115"/>
      <c r="N3" s="139"/>
      <c r="O3" s="5"/>
    </row>
    <row r="4" spans="1:15" ht="15">
      <c r="A4" s="1"/>
      <c r="B4" s="65"/>
      <c r="C4" s="50"/>
      <c r="D4" s="49"/>
      <c r="E4" s="49"/>
      <c r="F4" s="92"/>
      <c r="G4" s="49"/>
      <c r="H4" s="79">
        <f>J562</f>
        <v>0</v>
      </c>
      <c r="I4" s="78">
        <f>H4*J4</f>
        <v>0</v>
      </c>
      <c r="J4" s="149">
        <f>TOTAL!C28</f>
        <v>2.55</v>
      </c>
      <c r="K4" s="115"/>
      <c r="L4" s="115"/>
      <c r="N4" s="140"/>
      <c r="O4" s="5"/>
    </row>
    <row r="5" spans="1:15" ht="15.75">
      <c r="A5" s="1"/>
      <c r="B5" s="1"/>
      <c r="C5" s="3"/>
      <c r="D5" s="3"/>
      <c r="E5" s="2"/>
      <c r="F5" s="93"/>
      <c r="G5" s="2"/>
      <c r="H5" s="93"/>
      <c r="I5" s="4"/>
      <c r="J5" s="114"/>
      <c r="K5" s="64"/>
      <c r="L5" s="64"/>
      <c r="N5" s="141"/>
      <c r="O5" s="5"/>
    </row>
    <row r="6" ht="12" thickBot="1"/>
    <row r="7" spans="1:15" ht="11.25" customHeight="1" thickBot="1">
      <c r="A7" s="329" t="s">
        <v>0</v>
      </c>
      <c r="B7" s="46" t="s">
        <v>19</v>
      </c>
      <c r="C7" s="331" t="s">
        <v>20</v>
      </c>
      <c r="D7" s="333" t="s">
        <v>21</v>
      </c>
      <c r="E7" s="334"/>
      <c r="F7" s="333" t="s">
        <v>22</v>
      </c>
      <c r="G7" s="334"/>
      <c r="H7" s="333" t="s">
        <v>25</v>
      </c>
      <c r="I7" s="334"/>
      <c r="J7" s="320" t="s">
        <v>26</v>
      </c>
      <c r="K7" s="320" t="s">
        <v>36</v>
      </c>
      <c r="L7" s="320" t="s">
        <v>38</v>
      </c>
      <c r="O7" s="5"/>
    </row>
    <row r="8" spans="1:15" ht="22.5">
      <c r="A8" s="330"/>
      <c r="B8" s="47"/>
      <c r="C8" s="332"/>
      <c r="D8" s="10" t="s">
        <v>35</v>
      </c>
      <c r="E8" s="11" t="s">
        <v>24</v>
      </c>
      <c r="F8" s="95" t="s">
        <v>23</v>
      </c>
      <c r="G8" s="11" t="s">
        <v>24</v>
      </c>
      <c r="H8" s="62" t="s">
        <v>23</v>
      </c>
      <c r="I8" s="11">
        <v>10</v>
      </c>
      <c r="J8" s="321"/>
      <c r="K8" s="321"/>
      <c r="L8" s="321"/>
      <c r="N8" s="212" t="s">
        <v>61</v>
      </c>
      <c r="O8" s="210" t="s">
        <v>62</v>
      </c>
    </row>
    <row r="9" spans="1:15" ht="12" thickBot="1">
      <c r="A9" s="60" t="s">
        <v>1</v>
      </c>
      <c r="B9" s="61" t="s">
        <v>2</v>
      </c>
      <c r="C9" s="62" t="s">
        <v>3</v>
      </c>
      <c r="D9" s="60" t="s">
        <v>18</v>
      </c>
      <c r="E9" s="62" t="s">
        <v>4</v>
      </c>
      <c r="F9" s="62">
        <v>7</v>
      </c>
      <c r="G9" s="62" t="s">
        <v>5</v>
      </c>
      <c r="H9" s="62">
        <v>9</v>
      </c>
      <c r="I9" s="62" t="s">
        <v>6</v>
      </c>
      <c r="J9" s="62" t="s">
        <v>6</v>
      </c>
      <c r="K9" s="62" t="s">
        <v>70</v>
      </c>
      <c r="L9" s="62" t="s">
        <v>63</v>
      </c>
      <c r="N9" s="211" t="s">
        <v>37</v>
      </c>
      <c r="O9" s="153" t="s">
        <v>64</v>
      </c>
    </row>
    <row r="10" spans="1:15" ht="12" thickBot="1">
      <c r="A10" s="59"/>
      <c r="B10" s="56"/>
      <c r="C10" s="57"/>
      <c r="D10" s="55"/>
      <c r="E10" s="58"/>
      <c r="F10" s="96"/>
      <c r="G10" s="58"/>
      <c r="H10" s="96"/>
      <c r="I10" s="58"/>
      <c r="J10" s="116"/>
      <c r="K10" s="116"/>
      <c r="L10" s="116"/>
      <c r="N10" s="144"/>
      <c r="O10" s="209"/>
    </row>
    <row r="11" spans="1:15" ht="12" thickBot="1">
      <c r="A11" s="55"/>
      <c r="B11" s="56"/>
      <c r="C11" s="57"/>
      <c r="D11" s="55"/>
      <c r="E11" s="58"/>
      <c r="F11" s="96"/>
      <c r="G11" s="58"/>
      <c r="H11" s="96"/>
      <c r="I11" s="58"/>
      <c r="J11" s="116"/>
      <c r="K11" s="116"/>
      <c r="L11" s="116"/>
      <c r="N11" s="144"/>
      <c r="O11" s="209"/>
    </row>
    <row r="12" spans="1:15" ht="24" thickBot="1">
      <c r="A12" s="322" t="s">
        <v>39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4"/>
      <c r="O12" s="5"/>
    </row>
    <row r="13" spans="1:15" s="243" customFormat="1" ht="15.75">
      <c r="A13" s="63">
        <v>1</v>
      </c>
      <c r="B13" s="51" t="s">
        <v>77</v>
      </c>
      <c r="C13" s="52" t="s">
        <v>30</v>
      </c>
      <c r="D13" s="53"/>
      <c r="E13" s="54">
        <f>SUM(E14:E26)</f>
        <v>827.2999999999997</v>
      </c>
      <c r="F13" s="89"/>
      <c r="G13" s="54"/>
      <c r="H13" s="89">
        <f>O13/$J$4</f>
        <v>0</v>
      </c>
      <c r="I13" s="54">
        <f>E13*H13</f>
        <v>0</v>
      </c>
      <c r="J13" s="117">
        <f>G13+I13</f>
        <v>0</v>
      </c>
      <c r="K13" s="125">
        <f>SUM(J13:J31)</f>
        <v>0</v>
      </c>
      <c r="L13" s="125">
        <f>K13/E13</f>
        <v>0</v>
      </c>
      <c r="N13" s="137"/>
      <c r="O13" s="215"/>
    </row>
    <row r="14" spans="1:15" s="243" customFormat="1" ht="15.75" outlineLevel="2">
      <c r="A14" s="12"/>
      <c r="B14" s="258" t="s">
        <v>105</v>
      </c>
      <c r="C14" s="190" t="s">
        <v>30</v>
      </c>
      <c r="D14" s="15"/>
      <c r="E14" s="14">
        <v>121.3</v>
      </c>
      <c r="F14" s="97"/>
      <c r="G14" s="16"/>
      <c r="H14" s="97"/>
      <c r="I14" s="16"/>
      <c r="J14" s="118"/>
      <c r="K14" s="126"/>
      <c r="L14" s="126"/>
      <c r="N14" s="145"/>
      <c r="O14" s="208"/>
    </row>
    <row r="15" spans="1:15" s="243" customFormat="1" ht="15.75" outlineLevel="2">
      <c r="A15" s="12"/>
      <c r="B15" s="259" t="s">
        <v>79</v>
      </c>
      <c r="C15" s="190" t="s">
        <v>30</v>
      </c>
      <c r="D15" s="15"/>
      <c r="E15" s="14">
        <v>77.9</v>
      </c>
      <c r="F15" s="97"/>
      <c r="G15" s="16"/>
      <c r="H15" s="97"/>
      <c r="I15" s="16"/>
      <c r="J15" s="118"/>
      <c r="K15" s="126"/>
      <c r="L15" s="126"/>
      <c r="N15" s="145"/>
      <c r="O15" s="208"/>
    </row>
    <row r="16" spans="1:15" s="243" customFormat="1" ht="15.75" outlineLevel="1">
      <c r="A16" s="12"/>
      <c r="B16" s="259" t="s">
        <v>80</v>
      </c>
      <c r="C16" s="190" t="s">
        <v>30</v>
      </c>
      <c r="D16" s="15"/>
      <c r="E16" s="14">
        <v>64.1</v>
      </c>
      <c r="F16" s="97"/>
      <c r="G16" s="16"/>
      <c r="H16" s="97"/>
      <c r="I16" s="16"/>
      <c r="J16" s="118"/>
      <c r="K16" s="126"/>
      <c r="L16" s="126"/>
      <c r="N16" s="145"/>
      <c r="O16" s="208"/>
    </row>
    <row r="17" spans="1:15" s="243" customFormat="1" ht="15.75" outlineLevel="1">
      <c r="A17" s="12"/>
      <c r="B17" s="259" t="s">
        <v>81</v>
      </c>
      <c r="C17" s="190" t="s">
        <v>30</v>
      </c>
      <c r="D17" s="15"/>
      <c r="E17" s="14">
        <v>56.4</v>
      </c>
      <c r="F17" s="97"/>
      <c r="G17" s="16"/>
      <c r="H17" s="97"/>
      <c r="I17" s="16"/>
      <c r="J17" s="118"/>
      <c r="K17" s="126"/>
      <c r="L17" s="126"/>
      <c r="N17" s="145"/>
      <c r="O17" s="208"/>
    </row>
    <row r="18" spans="1:15" s="243" customFormat="1" ht="15.75" outlineLevel="2">
      <c r="A18" s="12"/>
      <c r="B18" s="259" t="s">
        <v>82</v>
      </c>
      <c r="C18" s="190" t="s">
        <v>30</v>
      </c>
      <c r="D18" s="15"/>
      <c r="E18" s="14">
        <v>56.4</v>
      </c>
      <c r="F18" s="97"/>
      <c r="G18" s="16"/>
      <c r="H18" s="97"/>
      <c r="I18" s="16"/>
      <c r="J18" s="118"/>
      <c r="K18" s="126"/>
      <c r="L18" s="126"/>
      <c r="N18" s="145"/>
      <c r="O18" s="208"/>
    </row>
    <row r="19" spans="1:15" s="243" customFormat="1" ht="15.75" outlineLevel="1">
      <c r="A19" s="12"/>
      <c r="B19" s="259" t="s">
        <v>83</v>
      </c>
      <c r="C19" s="190" t="s">
        <v>30</v>
      </c>
      <c r="D19" s="15"/>
      <c r="E19" s="14">
        <v>56.4</v>
      </c>
      <c r="F19" s="97"/>
      <c r="G19" s="16"/>
      <c r="H19" s="97"/>
      <c r="I19" s="16"/>
      <c r="J19" s="118"/>
      <c r="K19" s="126"/>
      <c r="L19" s="126"/>
      <c r="N19" s="145"/>
      <c r="O19" s="208"/>
    </row>
    <row r="20" spans="1:15" s="243" customFormat="1" ht="15.75" outlineLevel="1">
      <c r="A20" s="12"/>
      <c r="B20" s="259" t="s">
        <v>84</v>
      </c>
      <c r="C20" s="190" t="s">
        <v>30</v>
      </c>
      <c r="D20" s="15"/>
      <c r="E20" s="14">
        <v>56.4</v>
      </c>
      <c r="F20" s="97"/>
      <c r="G20" s="16"/>
      <c r="H20" s="97"/>
      <c r="I20" s="16"/>
      <c r="J20" s="118"/>
      <c r="K20" s="126"/>
      <c r="L20" s="126"/>
      <c r="N20" s="145"/>
      <c r="O20" s="208"/>
    </row>
    <row r="21" spans="1:15" s="243" customFormat="1" ht="15.75" outlineLevel="2">
      <c r="A21" s="12"/>
      <c r="B21" s="259" t="s">
        <v>85</v>
      </c>
      <c r="C21" s="190" t="s">
        <v>30</v>
      </c>
      <c r="D21" s="15"/>
      <c r="E21" s="14">
        <v>56.4</v>
      </c>
      <c r="F21" s="97"/>
      <c r="G21" s="16"/>
      <c r="H21" s="97"/>
      <c r="I21" s="16"/>
      <c r="J21" s="118"/>
      <c r="K21" s="126"/>
      <c r="L21" s="126"/>
      <c r="N21" s="145"/>
      <c r="O21" s="208"/>
    </row>
    <row r="22" spans="1:15" s="243" customFormat="1" ht="15.75" outlineLevel="1">
      <c r="A22" s="12"/>
      <c r="B22" s="259" t="s">
        <v>86</v>
      </c>
      <c r="C22" s="190" t="s">
        <v>30</v>
      </c>
      <c r="D22" s="15"/>
      <c r="E22" s="14">
        <v>56.4</v>
      </c>
      <c r="F22" s="97"/>
      <c r="G22" s="16"/>
      <c r="H22" s="97"/>
      <c r="I22" s="16"/>
      <c r="J22" s="118"/>
      <c r="K22" s="126"/>
      <c r="L22" s="126"/>
      <c r="N22" s="145"/>
      <c r="O22" s="208"/>
    </row>
    <row r="23" spans="1:15" s="243" customFormat="1" ht="15.75" outlineLevel="1">
      <c r="A23" s="12"/>
      <c r="B23" s="259" t="s">
        <v>87</v>
      </c>
      <c r="C23" s="190" t="s">
        <v>30</v>
      </c>
      <c r="D23" s="15"/>
      <c r="E23" s="14">
        <v>56.4</v>
      </c>
      <c r="F23" s="97"/>
      <c r="G23" s="16"/>
      <c r="H23" s="97"/>
      <c r="I23" s="16"/>
      <c r="J23" s="118"/>
      <c r="K23" s="126"/>
      <c r="L23" s="126"/>
      <c r="N23" s="145"/>
      <c r="O23" s="208"/>
    </row>
    <row r="24" spans="1:15" s="243" customFormat="1" ht="15.75" outlineLevel="2">
      <c r="A24" s="12"/>
      <c r="B24" s="259" t="s">
        <v>88</v>
      </c>
      <c r="C24" s="190" t="s">
        <v>30</v>
      </c>
      <c r="D24" s="15"/>
      <c r="E24" s="14">
        <v>56.4</v>
      </c>
      <c r="F24" s="97"/>
      <c r="G24" s="16"/>
      <c r="H24" s="97"/>
      <c r="I24" s="16"/>
      <c r="J24" s="118"/>
      <c r="K24" s="126"/>
      <c r="L24" s="126"/>
      <c r="N24" s="145"/>
      <c r="O24" s="208"/>
    </row>
    <row r="25" spans="1:15" s="243" customFormat="1" ht="15.75" outlineLevel="1">
      <c r="A25" s="12"/>
      <c r="B25" s="259" t="s">
        <v>89</v>
      </c>
      <c r="C25" s="190" t="s">
        <v>30</v>
      </c>
      <c r="D25" s="15"/>
      <c r="E25" s="14">
        <v>56.4</v>
      </c>
      <c r="F25" s="97"/>
      <c r="G25" s="16"/>
      <c r="H25" s="97"/>
      <c r="I25" s="16"/>
      <c r="J25" s="118"/>
      <c r="K25" s="126"/>
      <c r="L25" s="126"/>
      <c r="N25" s="145"/>
      <c r="O25" s="208"/>
    </row>
    <row r="26" spans="1:15" s="243" customFormat="1" ht="15.75" outlineLevel="1">
      <c r="A26" s="12"/>
      <c r="B26" s="259" t="s">
        <v>90</v>
      </c>
      <c r="C26" s="190" t="s">
        <v>30</v>
      </c>
      <c r="D26" s="15"/>
      <c r="E26" s="14">
        <v>56.4</v>
      </c>
      <c r="F26" s="97"/>
      <c r="G26" s="16"/>
      <c r="H26" s="97"/>
      <c r="I26" s="16"/>
      <c r="J26" s="118"/>
      <c r="K26" s="126"/>
      <c r="L26" s="126"/>
      <c r="N26" s="145"/>
      <c r="O26" s="208"/>
    </row>
    <row r="27" spans="1:15" s="221" customFormat="1" ht="15.75">
      <c r="A27" s="17"/>
      <c r="B27" s="207" t="s">
        <v>122</v>
      </c>
      <c r="C27" s="191" t="s">
        <v>20</v>
      </c>
      <c r="D27" s="183">
        <v>12.5</v>
      </c>
      <c r="E27" s="21">
        <f>$E$13*D27</f>
        <v>10341.249999999996</v>
      </c>
      <c r="F27" s="95">
        <f>N27/$J$4</f>
        <v>0</v>
      </c>
      <c r="G27" s="21">
        <f>E27*F27</f>
        <v>0</v>
      </c>
      <c r="H27" s="95"/>
      <c r="I27" s="21"/>
      <c r="J27" s="118">
        <f aca="true" t="shared" si="0" ref="J27:J31">G27+I27</f>
        <v>0</v>
      </c>
      <c r="K27" s="127"/>
      <c r="L27" s="127"/>
      <c r="N27" s="143"/>
      <c r="O27" s="216"/>
    </row>
    <row r="28" spans="1:15" s="221" customFormat="1" ht="15.75">
      <c r="A28" s="17"/>
      <c r="B28" s="18" t="s">
        <v>27</v>
      </c>
      <c r="C28" s="19" t="s">
        <v>31</v>
      </c>
      <c r="D28" s="182">
        <v>0.013</v>
      </c>
      <c r="E28" s="21">
        <f>$E$13*D28</f>
        <v>10.754899999999996</v>
      </c>
      <c r="F28" s="95">
        <f>N28/$J$4</f>
        <v>0</v>
      </c>
      <c r="G28" s="21">
        <f>E28*F28</f>
        <v>0</v>
      </c>
      <c r="H28" s="95"/>
      <c r="I28" s="21"/>
      <c r="J28" s="118">
        <f t="shared" si="0"/>
        <v>0</v>
      </c>
      <c r="K28" s="127"/>
      <c r="L28" s="127"/>
      <c r="N28" s="143"/>
      <c r="O28" s="216"/>
    </row>
    <row r="29" spans="1:15" s="221" customFormat="1" ht="15.75">
      <c r="A29" s="17"/>
      <c r="B29" s="18" t="s">
        <v>28</v>
      </c>
      <c r="C29" s="19" t="s">
        <v>49</v>
      </c>
      <c r="D29" s="182">
        <v>0.003</v>
      </c>
      <c r="E29" s="21">
        <f>$E$13*D29</f>
        <v>2.481899999999999</v>
      </c>
      <c r="F29" s="95">
        <f>N29/$J$4</f>
        <v>0</v>
      </c>
      <c r="G29" s="21">
        <f>E29*F29</f>
        <v>0</v>
      </c>
      <c r="H29" s="95"/>
      <c r="I29" s="21"/>
      <c r="J29" s="118">
        <f t="shared" si="0"/>
        <v>0</v>
      </c>
      <c r="K29" s="127"/>
      <c r="L29" s="127"/>
      <c r="N29" s="143"/>
      <c r="O29" s="216"/>
    </row>
    <row r="30" spans="1:15" s="221" customFormat="1" ht="15.75">
      <c r="A30" s="29"/>
      <c r="B30" s="18" t="s">
        <v>29</v>
      </c>
      <c r="C30" s="19" t="s">
        <v>49</v>
      </c>
      <c r="D30" s="182">
        <v>0.003</v>
      </c>
      <c r="E30" s="21">
        <f>$E$13*D30</f>
        <v>2.481899999999999</v>
      </c>
      <c r="F30" s="95">
        <f>N30/$J$4</f>
        <v>0</v>
      </c>
      <c r="G30" s="26">
        <f>E30*F30</f>
        <v>0</v>
      </c>
      <c r="H30" s="98"/>
      <c r="I30" s="26"/>
      <c r="J30" s="118">
        <f t="shared" si="0"/>
        <v>0</v>
      </c>
      <c r="K30" s="127"/>
      <c r="L30" s="127"/>
      <c r="N30" s="146"/>
      <c r="O30" s="217"/>
    </row>
    <row r="31" spans="1:15" s="221" customFormat="1" ht="12" thickBot="1">
      <c r="A31" s="22"/>
      <c r="B31" s="23" t="s">
        <v>34</v>
      </c>
      <c r="C31" s="24" t="s">
        <v>49</v>
      </c>
      <c r="D31" s="182">
        <v>0.004</v>
      </c>
      <c r="E31" s="21">
        <f>$E$13*D31</f>
        <v>3.309199999999999</v>
      </c>
      <c r="F31" s="95">
        <f>N31/$J$4</f>
        <v>0</v>
      </c>
      <c r="G31" s="26">
        <f>E31*F31</f>
        <v>0</v>
      </c>
      <c r="H31" s="98"/>
      <c r="I31" s="26"/>
      <c r="J31" s="119">
        <f t="shared" si="0"/>
        <v>0</v>
      </c>
      <c r="K31" s="128"/>
      <c r="L31" s="128"/>
      <c r="N31" s="147"/>
      <c r="O31" s="217"/>
    </row>
    <row r="32" spans="1:15" s="4" customFormat="1" ht="15.75">
      <c r="A32" s="63">
        <v>2</v>
      </c>
      <c r="B32" s="51" t="s">
        <v>32</v>
      </c>
      <c r="C32" s="52" t="s">
        <v>30</v>
      </c>
      <c r="D32" s="53"/>
      <c r="E32" s="54">
        <f>SUM(E33:E45)</f>
        <v>29.200000000000003</v>
      </c>
      <c r="F32" s="89"/>
      <c r="G32" s="54"/>
      <c r="H32" s="89">
        <f>O32/$J$4</f>
        <v>0</v>
      </c>
      <c r="I32" s="54">
        <f>E32*H32</f>
        <v>0</v>
      </c>
      <c r="J32" s="117">
        <f>G32+I32</f>
        <v>0</v>
      </c>
      <c r="K32" s="125">
        <f>SUM(J32:J50)</f>
        <v>0</v>
      </c>
      <c r="L32" s="125">
        <f>K32/E32</f>
        <v>0</v>
      </c>
      <c r="N32" s="137"/>
      <c r="O32" s="215"/>
    </row>
    <row r="33" spans="1:15" s="4" customFormat="1" ht="15.75" outlineLevel="1">
      <c r="A33" s="12"/>
      <c r="B33" s="13" t="str">
        <f>B14</f>
        <v xml:space="preserve">Floor 0 </v>
      </c>
      <c r="C33" s="14" t="s">
        <v>30</v>
      </c>
      <c r="D33" s="15"/>
      <c r="E33" s="14">
        <v>15.9</v>
      </c>
      <c r="F33" s="97"/>
      <c r="G33" s="16"/>
      <c r="H33" s="97"/>
      <c r="I33" s="16"/>
      <c r="J33" s="118"/>
      <c r="K33" s="126"/>
      <c r="L33" s="126"/>
      <c r="N33" s="145"/>
      <c r="O33" s="208"/>
    </row>
    <row r="34" spans="1:15" s="4" customFormat="1" ht="15.75" outlineLevel="1">
      <c r="A34" s="12"/>
      <c r="B34" s="13" t="str">
        <f aca="true" t="shared" si="1" ref="B34:B45">B15</f>
        <v xml:space="preserve">Floor 1 </v>
      </c>
      <c r="C34" s="14" t="s">
        <v>30</v>
      </c>
      <c r="D34" s="15"/>
      <c r="E34" s="14">
        <v>13.3</v>
      </c>
      <c r="F34" s="97"/>
      <c r="G34" s="16"/>
      <c r="H34" s="97"/>
      <c r="I34" s="16"/>
      <c r="J34" s="118"/>
      <c r="K34" s="126"/>
      <c r="L34" s="126"/>
      <c r="N34" s="145"/>
      <c r="O34" s="208"/>
    </row>
    <row r="35" spans="1:15" s="4" customFormat="1" ht="15.75" outlineLevel="1">
      <c r="A35" s="12"/>
      <c r="B35" s="13" t="str">
        <f t="shared" si="1"/>
        <v>Floor 2</v>
      </c>
      <c r="C35" s="14" t="s">
        <v>30</v>
      </c>
      <c r="D35" s="15"/>
      <c r="E35" s="14"/>
      <c r="F35" s="97"/>
      <c r="G35" s="16"/>
      <c r="H35" s="97"/>
      <c r="I35" s="16"/>
      <c r="J35" s="118"/>
      <c r="K35" s="126"/>
      <c r="L35" s="126"/>
      <c r="N35" s="145"/>
      <c r="O35" s="208"/>
    </row>
    <row r="36" spans="1:15" s="4" customFormat="1" ht="15.75" outlineLevel="1">
      <c r="A36" s="12"/>
      <c r="B36" s="13" t="str">
        <f t="shared" si="1"/>
        <v>Floor 3</v>
      </c>
      <c r="C36" s="14" t="s">
        <v>30</v>
      </c>
      <c r="D36" s="15"/>
      <c r="E36" s="14"/>
      <c r="F36" s="97"/>
      <c r="G36" s="16"/>
      <c r="H36" s="97"/>
      <c r="I36" s="16"/>
      <c r="J36" s="118"/>
      <c r="K36" s="126"/>
      <c r="L36" s="126"/>
      <c r="N36" s="145"/>
      <c r="O36" s="208"/>
    </row>
    <row r="37" spans="1:15" s="243" customFormat="1" ht="15.75" outlineLevel="1">
      <c r="A37" s="12"/>
      <c r="B37" s="13" t="str">
        <f t="shared" si="1"/>
        <v>Floor 4</v>
      </c>
      <c r="C37" s="14" t="s">
        <v>30</v>
      </c>
      <c r="D37" s="15"/>
      <c r="E37" s="14"/>
      <c r="F37" s="97"/>
      <c r="G37" s="16"/>
      <c r="H37" s="97"/>
      <c r="I37" s="16"/>
      <c r="J37" s="118"/>
      <c r="K37" s="126"/>
      <c r="L37" s="126"/>
      <c r="N37" s="145"/>
      <c r="O37" s="208"/>
    </row>
    <row r="38" spans="1:15" s="243" customFormat="1" ht="15.75" outlineLevel="1">
      <c r="A38" s="12"/>
      <c r="B38" s="13" t="str">
        <f t="shared" si="1"/>
        <v>Floor 5</v>
      </c>
      <c r="C38" s="14" t="s">
        <v>30</v>
      </c>
      <c r="D38" s="15"/>
      <c r="E38" s="14"/>
      <c r="F38" s="97"/>
      <c r="G38" s="16"/>
      <c r="H38" s="97"/>
      <c r="I38" s="16"/>
      <c r="J38" s="118"/>
      <c r="K38" s="126"/>
      <c r="L38" s="126"/>
      <c r="N38" s="145"/>
      <c r="O38" s="208"/>
    </row>
    <row r="39" spans="1:15" s="243" customFormat="1" ht="15.75" outlineLevel="1">
      <c r="A39" s="12"/>
      <c r="B39" s="13" t="str">
        <f t="shared" si="1"/>
        <v>Floor 6</v>
      </c>
      <c r="C39" s="14" t="s">
        <v>30</v>
      </c>
      <c r="D39" s="15"/>
      <c r="E39" s="14"/>
      <c r="F39" s="97"/>
      <c r="G39" s="16"/>
      <c r="H39" s="97"/>
      <c r="I39" s="16"/>
      <c r="J39" s="118"/>
      <c r="K39" s="126"/>
      <c r="L39" s="126"/>
      <c r="N39" s="145"/>
      <c r="O39" s="208"/>
    </row>
    <row r="40" spans="1:15" s="243" customFormat="1" ht="15.75" outlineLevel="1">
      <c r="A40" s="12"/>
      <c r="B40" s="13" t="str">
        <f t="shared" si="1"/>
        <v>Floor 7</v>
      </c>
      <c r="C40" s="14" t="s">
        <v>30</v>
      </c>
      <c r="D40" s="15"/>
      <c r="E40" s="14"/>
      <c r="F40" s="97"/>
      <c r="G40" s="16"/>
      <c r="H40" s="97"/>
      <c r="I40" s="16"/>
      <c r="J40" s="118"/>
      <c r="K40" s="126"/>
      <c r="L40" s="126"/>
      <c r="N40" s="145"/>
      <c r="O40" s="208"/>
    </row>
    <row r="41" spans="1:15" s="243" customFormat="1" ht="15.75" outlineLevel="1">
      <c r="A41" s="12"/>
      <c r="B41" s="13" t="str">
        <f t="shared" si="1"/>
        <v>Floor 8</v>
      </c>
      <c r="C41" s="14" t="s">
        <v>30</v>
      </c>
      <c r="D41" s="15"/>
      <c r="E41" s="14"/>
      <c r="F41" s="97"/>
      <c r="G41" s="16"/>
      <c r="H41" s="97"/>
      <c r="I41" s="16"/>
      <c r="J41" s="118"/>
      <c r="K41" s="126"/>
      <c r="L41" s="126"/>
      <c r="N41" s="145"/>
      <c r="O41" s="208"/>
    </row>
    <row r="42" spans="1:15" s="243" customFormat="1" ht="15.75" outlineLevel="1">
      <c r="A42" s="12"/>
      <c r="B42" s="13" t="str">
        <f t="shared" si="1"/>
        <v>Floor 9</v>
      </c>
      <c r="C42" s="14" t="s">
        <v>30</v>
      </c>
      <c r="D42" s="15"/>
      <c r="E42" s="14"/>
      <c r="F42" s="97"/>
      <c r="G42" s="16"/>
      <c r="H42" s="97"/>
      <c r="I42" s="16"/>
      <c r="J42" s="118"/>
      <c r="K42" s="126"/>
      <c r="L42" s="126"/>
      <c r="N42" s="145"/>
      <c r="O42" s="208"/>
    </row>
    <row r="43" spans="1:15" s="243" customFormat="1" ht="15.75" outlineLevel="1">
      <c r="A43" s="12"/>
      <c r="B43" s="13" t="str">
        <f t="shared" si="1"/>
        <v>Floor 10</v>
      </c>
      <c r="C43" s="14" t="s">
        <v>30</v>
      </c>
      <c r="D43" s="15"/>
      <c r="E43" s="14"/>
      <c r="F43" s="97"/>
      <c r="G43" s="16"/>
      <c r="H43" s="97"/>
      <c r="I43" s="16"/>
      <c r="J43" s="118"/>
      <c r="K43" s="126"/>
      <c r="L43" s="126"/>
      <c r="N43" s="145"/>
      <c r="O43" s="208"/>
    </row>
    <row r="44" spans="1:15" s="243" customFormat="1" ht="15.75" outlineLevel="1">
      <c r="A44" s="12"/>
      <c r="B44" s="13" t="str">
        <f t="shared" si="1"/>
        <v>Floor 11</v>
      </c>
      <c r="C44" s="14" t="s">
        <v>30</v>
      </c>
      <c r="D44" s="15"/>
      <c r="E44" s="14"/>
      <c r="F44" s="97"/>
      <c r="G44" s="16"/>
      <c r="H44" s="97"/>
      <c r="I44" s="16"/>
      <c r="J44" s="118"/>
      <c r="K44" s="126"/>
      <c r="L44" s="126"/>
      <c r="N44" s="145"/>
      <c r="O44" s="208"/>
    </row>
    <row r="45" spans="1:15" s="4" customFormat="1" ht="15.75" outlineLevel="1">
      <c r="A45" s="12"/>
      <c r="B45" s="13" t="str">
        <f t="shared" si="1"/>
        <v>Floor 12</v>
      </c>
      <c r="C45" s="14" t="s">
        <v>30</v>
      </c>
      <c r="D45" s="15"/>
      <c r="E45" s="14"/>
      <c r="F45" s="97"/>
      <c r="G45" s="16"/>
      <c r="H45" s="97"/>
      <c r="I45" s="16"/>
      <c r="J45" s="118"/>
      <c r="K45" s="126"/>
      <c r="L45" s="126"/>
      <c r="N45" s="145"/>
      <c r="O45" s="208"/>
    </row>
    <row r="46" spans="1:15" ht="15.75">
      <c r="A46" s="17"/>
      <c r="B46" s="18" t="s">
        <v>33</v>
      </c>
      <c r="C46" s="19" t="s">
        <v>20</v>
      </c>
      <c r="D46" s="183">
        <v>12.5</v>
      </c>
      <c r="E46" s="21">
        <f>$E$32*D46</f>
        <v>365.00000000000006</v>
      </c>
      <c r="F46" s="95">
        <f>N46/$J$4</f>
        <v>0</v>
      </c>
      <c r="G46" s="21">
        <f>E46*F46</f>
        <v>0</v>
      </c>
      <c r="H46" s="95"/>
      <c r="I46" s="21"/>
      <c r="J46" s="118">
        <f aca="true" t="shared" si="2" ref="J46:J50">G46+I46</f>
        <v>0</v>
      </c>
      <c r="K46" s="127"/>
      <c r="L46" s="127"/>
      <c r="N46" s="143"/>
      <c r="O46" s="216"/>
    </row>
    <row r="47" spans="1:15" ht="15.75">
      <c r="A47" s="17"/>
      <c r="B47" s="18" t="s">
        <v>27</v>
      </c>
      <c r="C47" s="19" t="s">
        <v>31</v>
      </c>
      <c r="D47" s="182">
        <v>0.027</v>
      </c>
      <c r="E47" s="21">
        <f>$E$32*D47</f>
        <v>0.7884000000000001</v>
      </c>
      <c r="F47" s="95">
        <f>N47/$J$4</f>
        <v>0</v>
      </c>
      <c r="G47" s="21">
        <f>E47*F47</f>
        <v>0</v>
      </c>
      <c r="H47" s="95"/>
      <c r="I47" s="21"/>
      <c r="J47" s="118">
        <f t="shared" si="2"/>
        <v>0</v>
      </c>
      <c r="K47" s="127"/>
      <c r="L47" s="127"/>
      <c r="N47" s="143"/>
      <c r="O47" s="216"/>
    </row>
    <row r="48" spans="1:15" ht="15.75">
      <c r="A48" s="17"/>
      <c r="B48" s="18" t="s">
        <v>28</v>
      </c>
      <c r="C48" s="19" t="s">
        <v>49</v>
      </c>
      <c r="D48" s="182">
        <v>0.006</v>
      </c>
      <c r="E48" s="21">
        <f>$E$32*D48</f>
        <v>0.17520000000000002</v>
      </c>
      <c r="F48" s="95">
        <f>N48/$J$4</f>
        <v>0</v>
      </c>
      <c r="G48" s="21">
        <f>E48*F48</f>
        <v>0</v>
      </c>
      <c r="H48" s="95"/>
      <c r="I48" s="21"/>
      <c r="J48" s="118">
        <f t="shared" si="2"/>
        <v>0</v>
      </c>
      <c r="K48" s="127"/>
      <c r="L48" s="127"/>
      <c r="N48" s="143"/>
      <c r="O48" s="216"/>
    </row>
    <row r="49" spans="1:15" ht="15.75">
      <c r="A49" s="29"/>
      <c r="B49" s="18" t="s">
        <v>29</v>
      </c>
      <c r="C49" s="19" t="s">
        <v>49</v>
      </c>
      <c r="D49" s="184">
        <v>0.006</v>
      </c>
      <c r="E49" s="21">
        <f>$E$32*D49</f>
        <v>0.17520000000000002</v>
      </c>
      <c r="F49" s="95">
        <f>N49/$J$4</f>
        <v>0</v>
      </c>
      <c r="G49" s="26">
        <f>E49*F49</f>
        <v>0</v>
      </c>
      <c r="H49" s="98"/>
      <c r="I49" s="26"/>
      <c r="J49" s="118">
        <f t="shared" si="2"/>
        <v>0</v>
      </c>
      <c r="K49" s="127"/>
      <c r="L49" s="127"/>
      <c r="N49" s="146"/>
      <c r="O49" s="217"/>
    </row>
    <row r="50" spans="1:15" ht="12" thickBot="1">
      <c r="A50" s="22"/>
      <c r="B50" s="23" t="s">
        <v>34</v>
      </c>
      <c r="C50" s="24" t="s">
        <v>49</v>
      </c>
      <c r="D50" s="184">
        <v>0.007</v>
      </c>
      <c r="E50" s="21">
        <f>$E$32*D50</f>
        <v>0.20440000000000003</v>
      </c>
      <c r="F50" s="95">
        <f>N50/$J$4</f>
        <v>0</v>
      </c>
      <c r="G50" s="26">
        <f>E50*F50</f>
        <v>0</v>
      </c>
      <c r="H50" s="98"/>
      <c r="I50" s="26"/>
      <c r="J50" s="119">
        <f t="shared" si="2"/>
        <v>0</v>
      </c>
      <c r="K50" s="128"/>
      <c r="L50" s="128"/>
      <c r="N50" s="147"/>
      <c r="O50" s="217"/>
    </row>
    <row r="51" spans="1:15" s="243" customFormat="1" ht="15.75">
      <c r="A51" s="250">
        <v>3</v>
      </c>
      <c r="B51" s="206" t="s">
        <v>96</v>
      </c>
      <c r="C51" s="240" t="s">
        <v>30</v>
      </c>
      <c r="D51" s="179"/>
      <c r="E51" s="242">
        <f>SUM(E52:E64)</f>
        <v>2143.3</v>
      </c>
      <c r="F51" s="252"/>
      <c r="G51" s="242"/>
      <c r="H51" s="252">
        <f>O51/$J$4</f>
        <v>0</v>
      </c>
      <c r="I51" s="242">
        <f aca="true" t="shared" si="3" ref="I51">E51*H51</f>
        <v>0</v>
      </c>
      <c r="J51" s="180">
        <f aca="true" t="shared" si="4" ref="J51">G51+I51</f>
        <v>0</v>
      </c>
      <c r="K51" s="125">
        <f>SUM(J51:J71)</f>
        <v>0</v>
      </c>
      <c r="L51" s="125">
        <f>K51/E51</f>
        <v>0</v>
      </c>
      <c r="N51" s="245"/>
      <c r="O51" s="246"/>
    </row>
    <row r="52" spans="1:15" s="243" customFormat="1" ht="15.75" outlineLevel="1">
      <c r="A52" s="12"/>
      <c r="B52" s="13" t="str">
        <f>B33</f>
        <v xml:space="preserve">Floor 0 </v>
      </c>
      <c r="C52" s="14" t="s">
        <v>30</v>
      </c>
      <c r="D52" s="15"/>
      <c r="E52" s="14">
        <v>49.3</v>
      </c>
      <c r="F52" s="97"/>
      <c r="G52" s="16"/>
      <c r="H52" s="97"/>
      <c r="I52" s="16"/>
      <c r="J52" s="118"/>
      <c r="K52" s="126"/>
      <c r="L52" s="126"/>
      <c r="N52" s="145"/>
      <c r="O52" s="208"/>
    </row>
    <row r="53" spans="1:15" s="243" customFormat="1" ht="15.75" outlineLevel="1">
      <c r="A53" s="12"/>
      <c r="B53" s="13" t="str">
        <f aca="true" t="shared" si="5" ref="B53:B64">B34</f>
        <v xml:space="preserve">Floor 1 </v>
      </c>
      <c r="C53" s="14" t="s">
        <v>30</v>
      </c>
      <c r="D53" s="15"/>
      <c r="E53" s="14">
        <v>97.7</v>
      </c>
      <c r="F53" s="97"/>
      <c r="G53" s="16"/>
      <c r="H53" s="97"/>
      <c r="I53" s="16"/>
      <c r="J53" s="118"/>
      <c r="K53" s="126"/>
      <c r="L53" s="126"/>
      <c r="N53" s="145"/>
      <c r="O53" s="208"/>
    </row>
    <row r="54" spans="1:15" s="243" customFormat="1" ht="15.75" outlineLevel="1">
      <c r="A54" s="12"/>
      <c r="B54" s="13" t="str">
        <f t="shared" si="5"/>
        <v>Floor 2</v>
      </c>
      <c r="C54" s="14" t="s">
        <v>30</v>
      </c>
      <c r="D54" s="15"/>
      <c r="E54" s="14">
        <v>221.7</v>
      </c>
      <c r="F54" s="97"/>
      <c r="G54" s="16"/>
      <c r="H54" s="97"/>
      <c r="I54" s="16"/>
      <c r="J54" s="118"/>
      <c r="K54" s="126"/>
      <c r="L54" s="126"/>
      <c r="N54" s="145"/>
      <c r="O54" s="208"/>
    </row>
    <row r="55" spans="1:15" s="243" customFormat="1" ht="15.75" outlineLevel="1">
      <c r="A55" s="12"/>
      <c r="B55" s="13" t="str">
        <f t="shared" si="5"/>
        <v>Floor 3</v>
      </c>
      <c r="C55" s="14" t="s">
        <v>30</v>
      </c>
      <c r="D55" s="15"/>
      <c r="E55" s="14">
        <v>193.7</v>
      </c>
      <c r="F55" s="97"/>
      <c r="G55" s="16"/>
      <c r="H55" s="97"/>
      <c r="I55" s="16"/>
      <c r="J55" s="118"/>
      <c r="K55" s="126"/>
      <c r="L55" s="126"/>
      <c r="N55" s="145"/>
      <c r="O55" s="208"/>
    </row>
    <row r="56" spans="1:15" s="243" customFormat="1" ht="15.75" outlineLevel="1">
      <c r="A56" s="12"/>
      <c r="B56" s="13" t="str">
        <f t="shared" si="5"/>
        <v>Floor 4</v>
      </c>
      <c r="C56" s="14" t="s">
        <v>30</v>
      </c>
      <c r="D56" s="15"/>
      <c r="E56" s="14">
        <v>193.7</v>
      </c>
      <c r="F56" s="97"/>
      <c r="G56" s="16"/>
      <c r="H56" s="97"/>
      <c r="I56" s="16"/>
      <c r="J56" s="118"/>
      <c r="K56" s="126"/>
      <c r="L56" s="126"/>
      <c r="N56" s="145"/>
      <c r="O56" s="208"/>
    </row>
    <row r="57" spans="1:15" s="243" customFormat="1" ht="15.75" outlineLevel="1">
      <c r="A57" s="12"/>
      <c r="B57" s="13" t="str">
        <f t="shared" si="5"/>
        <v>Floor 5</v>
      </c>
      <c r="C57" s="14" t="s">
        <v>30</v>
      </c>
      <c r="D57" s="15"/>
      <c r="E57" s="14">
        <v>193.7</v>
      </c>
      <c r="F57" s="97"/>
      <c r="G57" s="16"/>
      <c r="H57" s="97"/>
      <c r="I57" s="16"/>
      <c r="J57" s="118"/>
      <c r="K57" s="126"/>
      <c r="L57" s="126"/>
      <c r="N57" s="145"/>
      <c r="O57" s="208"/>
    </row>
    <row r="58" spans="1:15" s="243" customFormat="1" ht="15.75" outlineLevel="1">
      <c r="A58" s="12"/>
      <c r="B58" s="13" t="str">
        <f t="shared" si="5"/>
        <v>Floor 6</v>
      </c>
      <c r="C58" s="14" t="s">
        <v>30</v>
      </c>
      <c r="D58" s="15"/>
      <c r="E58" s="14">
        <v>193.7</v>
      </c>
      <c r="F58" s="97"/>
      <c r="G58" s="16"/>
      <c r="H58" s="97"/>
      <c r="I58" s="16"/>
      <c r="J58" s="118"/>
      <c r="K58" s="126"/>
      <c r="L58" s="126"/>
      <c r="N58" s="145"/>
      <c r="O58" s="208"/>
    </row>
    <row r="59" spans="1:15" s="243" customFormat="1" ht="15.75" outlineLevel="1">
      <c r="A59" s="12"/>
      <c r="B59" s="13" t="str">
        <f t="shared" si="5"/>
        <v>Floor 7</v>
      </c>
      <c r="C59" s="14" t="s">
        <v>30</v>
      </c>
      <c r="D59" s="15"/>
      <c r="E59" s="14">
        <v>193.7</v>
      </c>
      <c r="F59" s="97"/>
      <c r="G59" s="16"/>
      <c r="H59" s="97"/>
      <c r="I59" s="16"/>
      <c r="J59" s="118"/>
      <c r="K59" s="126"/>
      <c r="L59" s="126"/>
      <c r="N59" s="145"/>
      <c r="O59" s="208"/>
    </row>
    <row r="60" spans="1:15" s="243" customFormat="1" ht="15.75" outlineLevel="1">
      <c r="A60" s="12"/>
      <c r="B60" s="13" t="str">
        <f t="shared" si="5"/>
        <v>Floor 8</v>
      </c>
      <c r="C60" s="14" t="s">
        <v>30</v>
      </c>
      <c r="D60" s="15"/>
      <c r="E60" s="14">
        <v>193.7</v>
      </c>
      <c r="F60" s="97"/>
      <c r="G60" s="16"/>
      <c r="H60" s="97"/>
      <c r="I60" s="16"/>
      <c r="J60" s="118"/>
      <c r="K60" s="126"/>
      <c r="L60" s="126"/>
      <c r="N60" s="145"/>
      <c r="O60" s="208"/>
    </row>
    <row r="61" spans="1:15" s="243" customFormat="1" ht="15.75" outlineLevel="1">
      <c r="A61" s="12"/>
      <c r="B61" s="13" t="str">
        <f t="shared" si="5"/>
        <v>Floor 9</v>
      </c>
      <c r="C61" s="14" t="s">
        <v>30</v>
      </c>
      <c r="D61" s="15"/>
      <c r="E61" s="14">
        <v>193.7</v>
      </c>
      <c r="F61" s="97"/>
      <c r="G61" s="16"/>
      <c r="H61" s="97"/>
      <c r="I61" s="16"/>
      <c r="J61" s="118"/>
      <c r="K61" s="126"/>
      <c r="L61" s="126"/>
      <c r="N61" s="145"/>
      <c r="O61" s="208"/>
    </row>
    <row r="62" spans="1:15" s="243" customFormat="1" ht="15.75" outlineLevel="1">
      <c r="A62" s="12"/>
      <c r="B62" s="13" t="str">
        <f t="shared" si="5"/>
        <v>Floor 10</v>
      </c>
      <c r="C62" s="14" t="s">
        <v>30</v>
      </c>
      <c r="D62" s="15"/>
      <c r="E62" s="14">
        <v>193.7</v>
      </c>
      <c r="F62" s="97"/>
      <c r="G62" s="16"/>
      <c r="H62" s="97"/>
      <c r="I62" s="16"/>
      <c r="J62" s="118"/>
      <c r="K62" s="126"/>
      <c r="L62" s="126"/>
      <c r="N62" s="145"/>
      <c r="O62" s="208"/>
    </row>
    <row r="63" spans="1:15" s="243" customFormat="1" ht="15.75" outlineLevel="1">
      <c r="A63" s="12"/>
      <c r="B63" s="13" t="str">
        <f t="shared" si="5"/>
        <v>Floor 11</v>
      </c>
      <c r="C63" s="14" t="s">
        <v>30</v>
      </c>
      <c r="D63" s="15"/>
      <c r="E63" s="14">
        <v>200</v>
      </c>
      <c r="F63" s="97"/>
      <c r="G63" s="16"/>
      <c r="H63" s="97"/>
      <c r="I63" s="16"/>
      <c r="J63" s="118"/>
      <c r="K63" s="126"/>
      <c r="L63" s="126"/>
      <c r="N63" s="145"/>
      <c r="O63" s="208"/>
    </row>
    <row r="64" spans="1:15" s="243" customFormat="1" ht="15.75" outlineLevel="1">
      <c r="A64" s="12"/>
      <c r="B64" s="13" t="str">
        <f t="shared" si="5"/>
        <v>Floor 12</v>
      </c>
      <c r="C64" s="14" t="s">
        <v>30</v>
      </c>
      <c r="D64" s="15"/>
      <c r="E64" s="14">
        <v>25</v>
      </c>
      <c r="F64" s="97"/>
      <c r="G64" s="16"/>
      <c r="H64" s="97"/>
      <c r="I64" s="16"/>
      <c r="J64" s="118"/>
      <c r="K64" s="126"/>
      <c r="L64" s="126"/>
      <c r="N64" s="145"/>
      <c r="O64" s="208"/>
    </row>
    <row r="65" spans="1:15" s="221" customFormat="1" ht="15.75">
      <c r="A65" s="205"/>
      <c r="B65" s="207" t="s">
        <v>71</v>
      </c>
      <c r="C65" s="241" t="s">
        <v>30</v>
      </c>
      <c r="D65" s="251">
        <v>1.05</v>
      </c>
      <c r="E65" s="247">
        <f>D65*E51</f>
        <v>2250.465</v>
      </c>
      <c r="F65" s="253">
        <f aca="true" t="shared" si="6" ref="F65:F71">N65/$J$4</f>
        <v>0</v>
      </c>
      <c r="G65" s="134">
        <f>E65*F65</f>
        <v>0</v>
      </c>
      <c r="H65" s="253"/>
      <c r="I65" s="247"/>
      <c r="J65" s="213">
        <f aca="true" t="shared" si="7" ref="J65:J72">G65+I65</f>
        <v>0</v>
      </c>
      <c r="K65" s="127"/>
      <c r="L65" s="127"/>
      <c r="N65" s="249"/>
      <c r="O65" s="248"/>
    </row>
    <row r="66" spans="1:15" s="221" customFormat="1" ht="15.75">
      <c r="A66" s="205"/>
      <c r="B66" s="207" t="s">
        <v>45</v>
      </c>
      <c r="C66" s="191" t="s">
        <v>20</v>
      </c>
      <c r="D66" s="251">
        <v>7</v>
      </c>
      <c r="E66" s="247">
        <f>D66*E51</f>
        <v>15003.100000000002</v>
      </c>
      <c r="F66" s="253">
        <f t="shared" si="6"/>
        <v>0</v>
      </c>
      <c r="G66" s="134">
        <f aca="true" t="shared" si="8" ref="G66:G71">E66*F66</f>
        <v>0</v>
      </c>
      <c r="H66" s="253"/>
      <c r="I66" s="247"/>
      <c r="J66" s="213">
        <f t="shared" si="7"/>
        <v>0</v>
      </c>
      <c r="K66" s="127"/>
      <c r="L66" s="127"/>
      <c r="N66" s="249"/>
      <c r="O66" s="248"/>
    </row>
    <row r="67" spans="1:15" s="221" customFormat="1" ht="15.75">
      <c r="A67" s="205"/>
      <c r="B67" s="207" t="s">
        <v>44</v>
      </c>
      <c r="C67" s="191" t="s">
        <v>41</v>
      </c>
      <c r="D67" s="251">
        <v>2</v>
      </c>
      <c r="E67" s="247">
        <f>D67*E51</f>
        <v>4286.6</v>
      </c>
      <c r="F67" s="253">
        <f t="shared" si="6"/>
        <v>0</v>
      </c>
      <c r="G67" s="134">
        <f t="shared" si="8"/>
        <v>0</v>
      </c>
      <c r="H67" s="253"/>
      <c r="I67" s="247"/>
      <c r="J67" s="213">
        <f t="shared" si="7"/>
        <v>0</v>
      </c>
      <c r="K67" s="127"/>
      <c r="L67" s="127"/>
      <c r="N67" s="249"/>
      <c r="O67" s="248"/>
    </row>
    <row r="68" spans="1:15" s="221" customFormat="1" ht="15.75">
      <c r="A68" s="205"/>
      <c r="B68" s="207" t="s">
        <v>46</v>
      </c>
      <c r="C68" s="191" t="s">
        <v>20</v>
      </c>
      <c r="D68" s="251">
        <v>0.7</v>
      </c>
      <c r="E68" s="247">
        <f>D68*E51</f>
        <v>1500.31</v>
      </c>
      <c r="F68" s="253">
        <f t="shared" si="6"/>
        <v>0</v>
      </c>
      <c r="G68" s="134">
        <f t="shared" si="8"/>
        <v>0</v>
      </c>
      <c r="H68" s="253"/>
      <c r="I68" s="247"/>
      <c r="J68" s="213">
        <f t="shared" si="7"/>
        <v>0</v>
      </c>
      <c r="K68" s="127"/>
      <c r="L68" s="127"/>
      <c r="N68" s="249"/>
      <c r="O68" s="248"/>
    </row>
    <row r="69" spans="1:15" s="221" customFormat="1" ht="15.75">
      <c r="A69" s="205"/>
      <c r="B69" s="207" t="s">
        <v>47</v>
      </c>
      <c r="C69" s="191" t="s">
        <v>20</v>
      </c>
      <c r="D69" s="251">
        <v>3</v>
      </c>
      <c r="E69" s="247">
        <f>D69*E51</f>
        <v>6429.900000000001</v>
      </c>
      <c r="F69" s="254">
        <f t="shared" si="6"/>
        <v>0</v>
      </c>
      <c r="G69" s="134">
        <f t="shared" si="8"/>
        <v>0</v>
      </c>
      <c r="H69" s="253"/>
      <c r="I69" s="247"/>
      <c r="J69" s="213">
        <f t="shared" si="7"/>
        <v>0</v>
      </c>
      <c r="K69" s="127"/>
      <c r="L69" s="127"/>
      <c r="N69" s="249"/>
      <c r="O69" s="248"/>
    </row>
    <row r="70" spans="1:15" s="221" customFormat="1" ht="15.75">
      <c r="A70" s="205"/>
      <c r="B70" s="207" t="s">
        <v>48</v>
      </c>
      <c r="C70" s="191" t="s">
        <v>20</v>
      </c>
      <c r="D70" s="251">
        <v>28</v>
      </c>
      <c r="E70" s="247">
        <f>D70*E51</f>
        <v>60012.40000000001</v>
      </c>
      <c r="F70" s="254">
        <f t="shared" si="6"/>
        <v>0</v>
      </c>
      <c r="G70" s="134">
        <f t="shared" si="8"/>
        <v>0</v>
      </c>
      <c r="H70" s="253"/>
      <c r="I70" s="247"/>
      <c r="J70" s="213">
        <f t="shared" si="7"/>
        <v>0</v>
      </c>
      <c r="K70" s="127"/>
      <c r="L70" s="127"/>
      <c r="N70" s="249"/>
      <c r="O70" s="248"/>
    </row>
    <row r="71" spans="1:15" s="221" customFormat="1" ht="12" thickBot="1">
      <c r="A71" s="205"/>
      <c r="B71" s="207" t="s">
        <v>43</v>
      </c>
      <c r="C71" s="191" t="s">
        <v>20</v>
      </c>
      <c r="D71" s="251">
        <v>1.6</v>
      </c>
      <c r="E71" s="247">
        <f>D71*E51</f>
        <v>3429.2800000000007</v>
      </c>
      <c r="F71" s="254">
        <f t="shared" si="6"/>
        <v>0</v>
      </c>
      <c r="G71" s="134">
        <f t="shared" si="8"/>
        <v>0</v>
      </c>
      <c r="H71" s="253"/>
      <c r="I71" s="247"/>
      <c r="J71" s="213">
        <f t="shared" si="7"/>
        <v>0</v>
      </c>
      <c r="K71" s="127"/>
      <c r="L71" s="127"/>
      <c r="N71" s="249"/>
      <c r="O71" s="248"/>
    </row>
    <row r="72" spans="1:15" s="243" customFormat="1" ht="15.75">
      <c r="A72" s="250">
        <v>4</v>
      </c>
      <c r="B72" s="206" t="s">
        <v>97</v>
      </c>
      <c r="C72" s="240" t="s">
        <v>30</v>
      </c>
      <c r="D72" s="179"/>
      <c r="E72" s="242">
        <f>SUM(E73:E85)</f>
        <v>188</v>
      </c>
      <c r="F72" s="252"/>
      <c r="G72" s="242"/>
      <c r="H72" s="252">
        <f>O72/$J$4</f>
        <v>0</v>
      </c>
      <c r="I72" s="242">
        <f aca="true" t="shared" si="9" ref="I72">E72*H72</f>
        <v>0</v>
      </c>
      <c r="J72" s="180">
        <f t="shared" si="7"/>
        <v>0</v>
      </c>
      <c r="K72" s="125">
        <f>SUM(J72:J92)</f>
        <v>0</v>
      </c>
      <c r="L72" s="125">
        <f>K72/E72</f>
        <v>0</v>
      </c>
      <c r="N72" s="245"/>
      <c r="O72" s="246"/>
    </row>
    <row r="73" spans="1:15" s="243" customFormat="1" ht="15.75" outlineLevel="1">
      <c r="A73" s="12"/>
      <c r="B73" s="13" t="str">
        <f>B52</f>
        <v xml:space="preserve">Floor 0 </v>
      </c>
      <c r="C73" s="14" t="s">
        <v>30</v>
      </c>
      <c r="D73" s="15"/>
      <c r="E73" s="14"/>
      <c r="F73" s="97"/>
      <c r="G73" s="16"/>
      <c r="H73" s="97"/>
      <c r="I73" s="16"/>
      <c r="J73" s="118"/>
      <c r="K73" s="126"/>
      <c r="L73" s="126"/>
      <c r="N73" s="145"/>
      <c r="O73" s="208"/>
    </row>
    <row r="74" spans="1:15" s="243" customFormat="1" ht="15.75" outlineLevel="1">
      <c r="A74" s="12"/>
      <c r="B74" s="13" t="str">
        <f aca="true" t="shared" si="10" ref="B74:B85">B53</f>
        <v xml:space="preserve">Floor 1 </v>
      </c>
      <c r="C74" s="14" t="s">
        <v>30</v>
      </c>
      <c r="D74" s="15"/>
      <c r="E74" s="14"/>
      <c r="F74" s="97"/>
      <c r="G74" s="16"/>
      <c r="H74" s="97"/>
      <c r="I74" s="16"/>
      <c r="J74" s="118"/>
      <c r="K74" s="126"/>
      <c r="L74" s="126"/>
      <c r="N74" s="145"/>
      <c r="O74" s="208"/>
    </row>
    <row r="75" spans="1:15" s="243" customFormat="1" ht="15.75" outlineLevel="1">
      <c r="A75" s="12"/>
      <c r="B75" s="13" t="str">
        <f t="shared" si="10"/>
        <v>Floor 2</v>
      </c>
      <c r="C75" s="14" t="s">
        <v>30</v>
      </c>
      <c r="D75" s="15"/>
      <c r="E75" s="14">
        <v>19</v>
      </c>
      <c r="F75" s="97"/>
      <c r="G75" s="16"/>
      <c r="H75" s="97"/>
      <c r="I75" s="16"/>
      <c r="J75" s="118"/>
      <c r="K75" s="126"/>
      <c r="L75" s="126"/>
      <c r="N75" s="145"/>
      <c r="O75" s="208"/>
    </row>
    <row r="76" spans="1:15" s="243" customFormat="1" ht="15.75" outlineLevel="1">
      <c r="A76" s="12"/>
      <c r="B76" s="13" t="str">
        <f t="shared" si="10"/>
        <v>Floor 3</v>
      </c>
      <c r="C76" s="14" t="s">
        <v>30</v>
      </c>
      <c r="D76" s="15"/>
      <c r="E76" s="14">
        <v>16.6</v>
      </c>
      <c r="F76" s="97"/>
      <c r="G76" s="16"/>
      <c r="H76" s="97"/>
      <c r="I76" s="16"/>
      <c r="J76" s="118"/>
      <c r="K76" s="126"/>
      <c r="L76" s="126"/>
      <c r="N76" s="145"/>
      <c r="O76" s="208"/>
    </row>
    <row r="77" spans="1:15" s="243" customFormat="1" ht="15.75" outlineLevel="1">
      <c r="A77" s="12"/>
      <c r="B77" s="13" t="str">
        <f t="shared" si="10"/>
        <v>Floor 4</v>
      </c>
      <c r="C77" s="14" t="s">
        <v>30</v>
      </c>
      <c r="D77" s="15"/>
      <c r="E77" s="14">
        <v>16.6</v>
      </c>
      <c r="F77" s="97"/>
      <c r="G77" s="16"/>
      <c r="H77" s="97"/>
      <c r="I77" s="16"/>
      <c r="J77" s="118"/>
      <c r="K77" s="126"/>
      <c r="L77" s="126"/>
      <c r="N77" s="145"/>
      <c r="O77" s="208"/>
    </row>
    <row r="78" spans="1:15" s="243" customFormat="1" ht="15.75" outlineLevel="1">
      <c r="A78" s="12"/>
      <c r="B78" s="13" t="str">
        <f t="shared" si="10"/>
        <v>Floor 5</v>
      </c>
      <c r="C78" s="14" t="s">
        <v>30</v>
      </c>
      <c r="D78" s="15"/>
      <c r="E78" s="14">
        <v>16.6</v>
      </c>
      <c r="F78" s="97"/>
      <c r="G78" s="16"/>
      <c r="H78" s="97"/>
      <c r="I78" s="16"/>
      <c r="J78" s="118"/>
      <c r="K78" s="126"/>
      <c r="L78" s="126"/>
      <c r="N78" s="145"/>
      <c r="O78" s="208"/>
    </row>
    <row r="79" spans="1:15" s="243" customFormat="1" ht="15.75" outlineLevel="1">
      <c r="A79" s="12"/>
      <c r="B79" s="13" t="str">
        <f t="shared" si="10"/>
        <v>Floor 6</v>
      </c>
      <c r="C79" s="14" t="s">
        <v>30</v>
      </c>
      <c r="D79" s="15"/>
      <c r="E79" s="14">
        <v>16.6</v>
      </c>
      <c r="F79" s="97"/>
      <c r="G79" s="16"/>
      <c r="H79" s="97"/>
      <c r="I79" s="16"/>
      <c r="J79" s="118"/>
      <c r="K79" s="126"/>
      <c r="L79" s="126"/>
      <c r="N79" s="145"/>
      <c r="O79" s="208"/>
    </row>
    <row r="80" spans="1:15" s="243" customFormat="1" ht="15.75" outlineLevel="1">
      <c r="A80" s="12"/>
      <c r="B80" s="13" t="str">
        <f t="shared" si="10"/>
        <v>Floor 7</v>
      </c>
      <c r="C80" s="14" t="s">
        <v>30</v>
      </c>
      <c r="D80" s="15"/>
      <c r="E80" s="14">
        <v>16.6</v>
      </c>
      <c r="F80" s="97"/>
      <c r="G80" s="16"/>
      <c r="H80" s="97"/>
      <c r="I80" s="16"/>
      <c r="J80" s="118"/>
      <c r="K80" s="126"/>
      <c r="L80" s="126"/>
      <c r="N80" s="145"/>
      <c r="O80" s="208"/>
    </row>
    <row r="81" spans="1:15" s="243" customFormat="1" ht="15.75" outlineLevel="1">
      <c r="A81" s="12"/>
      <c r="B81" s="13" t="str">
        <f t="shared" si="10"/>
        <v>Floor 8</v>
      </c>
      <c r="C81" s="14" t="s">
        <v>30</v>
      </c>
      <c r="D81" s="15"/>
      <c r="E81" s="14">
        <v>16.6</v>
      </c>
      <c r="F81" s="97"/>
      <c r="G81" s="16"/>
      <c r="H81" s="97"/>
      <c r="I81" s="16"/>
      <c r="J81" s="118"/>
      <c r="K81" s="126"/>
      <c r="L81" s="126"/>
      <c r="N81" s="145"/>
      <c r="O81" s="208"/>
    </row>
    <row r="82" spans="1:15" s="243" customFormat="1" ht="15.75" outlineLevel="1">
      <c r="A82" s="12"/>
      <c r="B82" s="13" t="str">
        <f t="shared" si="10"/>
        <v>Floor 9</v>
      </c>
      <c r="C82" s="14" t="s">
        <v>30</v>
      </c>
      <c r="D82" s="15"/>
      <c r="E82" s="14">
        <v>16.6</v>
      </c>
      <c r="F82" s="97"/>
      <c r="G82" s="16"/>
      <c r="H82" s="97"/>
      <c r="I82" s="16"/>
      <c r="J82" s="118"/>
      <c r="K82" s="126"/>
      <c r="L82" s="126"/>
      <c r="N82" s="145"/>
      <c r="O82" s="208"/>
    </row>
    <row r="83" spans="1:15" s="243" customFormat="1" ht="15.75" outlineLevel="1">
      <c r="A83" s="12"/>
      <c r="B83" s="13" t="str">
        <f t="shared" si="10"/>
        <v>Floor 10</v>
      </c>
      <c r="C83" s="14" t="s">
        <v>30</v>
      </c>
      <c r="D83" s="15"/>
      <c r="E83" s="14">
        <v>16.6</v>
      </c>
      <c r="F83" s="97"/>
      <c r="G83" s="16"/>
      <c r="H83" s="97"/>
      <c r="I83" s="16"/>
      <c r="J83" s="118"/>
      <c r="K83" s="126"/>
      <c r="L83" s="126"/>
      <c r="N83" s="145"/>
      <c r="O83" s="208"/>
    </row>
    <row r="84" spans="1:15" s="243" customFormat="1" ht="15.75" outlineLevel="1">
      <c r="A84" s="12"/>
      <c r="B84" s="13" t="str">
        <f t="shared" si="10"/>
        <v>Floor 11</v>
      </c>
      <c r="C84" s="14" t="s">
        <v>30</v>
      </c>
      <c r="D84" s="15"/>
      <c r="E84" s="14">
        <v>36.2</v>
      </c>
      <c r="F84" s="97"/>
      <c r="G84" s="16"/>
      <c r="H84" s="97"/>
      <c r="I84" s="16"/>
      <c r="J84" s="118"/>
      <c r="K84" s="126"/>
      <c r="L84" s="126"/>
      <c r="N84" s="145"/>
      <c r="O84" s="208"/>
    </row>
    <row r="85" spans="1:15" s="243" customFormat="1" ht="15.75" outlineLevel="1">
      <c r="A85" s="12"/>
      <c r="B85" s="13" t="str">
        <f t="shared" si="10"/>
        <v>Floor 12</v>
      </c>
      <c r="C85" s="14" t="s">
        <v>30</v>
      </c>
      <c r="D85" s="15"/>
      <c r="E85" s="14"/>
      <c r="F85" s="97"/>
      <c r="G85" s="16"/>
      <c r="H85" s="97"/>
      <c r="I85" s="16"/>
      <c r="J85" s="118"/>
      <c r="K85" s="126"/>
      <c r="L85" s="126"/>
      <c r="N85" s="145"/>
      <c r="O85" s="208"/>
    </row>
    <row r="86" spans="1:15" s="221" customFormat="1" ht="15.75">
      <c r="A86" s="205"/>
      <c r="B86" s="207" t="s">
        <v>98</v>
      </c>
      <c r="C86" s="241" t="s">
        <v>30</v>
      </c>
      <c r="D86" s="251">
        <v>1.05</v>
      </c>
      <c r="E86" s="247">
        <f>D86*E72</f>
        <v>197.4</v>
      </c>
      <c r="F86" s="253">
        <f aca="true" t="shared" si="11" ref="F86:F92">N86/$J$4</f>
        <v>0</v>
      </c>
      <c r="G86" s="134">
        <f>E86*F86</f>
        <v>0</v>
      </c>
      <c r="H86" s="253"/>
      <c r="I86" s="247"/>
      <c r="J86" s="213">
        <f aca="true" t="shared" si="12" ref="J86:J93">G86+I86</f>
        <v>0</v>
      </c>
      <c r="K86" s="127"/>
      <c r="L86" s="127"/>
      <c r="N86" s="249"/>
      <c r="O86" s="248"/>
    </row>
    <row r="87" spans="1:15" s="221" customFormat="1" ht="15.75">
      <c r="A87" s="205"/>
      <c r="B87" s="207" t="s">
        <v>45</v>
      </c>
      <c r="C87" s="191" t="s">
        <v>20</v>
      </c>
      <c r="D87" s="251">
        <v>7</v>
      </c>
      <c r="E87" s="247">
        <f>D87*E72</f>
        <v>1316</v>
      </c>
      <c r="F87" s="253">
        <f t="shared" si="11"/>
        <v>0</v>
      </c>
      <c r="G87" s="134">
        <f aca="true" t="shared" si="13" ref="G87:G92">E87*F87</f>
        <v>0</v>
      </c>
      <c r="H87" s="253"/>
      <c r="I87" s="247"/>
      <c r="J87" s="213">
        <f t="shared" si="12"/>
        <v>0</v>
      </c>
      <c r="K87" s="127"/>
      <c r="L87" s="127"/>
      <c r="N87" s="249"/>
      <c r="O87" s="248"/>
    </row>
    <row r="88" spans="1:15" s="221" customFormat="1" ht="15.75">
      <c r="A88" s="205"/>
      <c r="B88" s="207" t="s">
        <v>44</v>
      </c>
      <c r="C88" s="191" t="s">
        <v>41</v>
      </c>
      <c r="D88" s="251">
        <v>2</v>
      </c>
      <c r="E88" s="247">
        <f>D88*E72</f>
        <v>376</v>
      </c>
      <c r="F88" s="253">
        <f t="shared" si="11"/>
        <v>0</v>
      </c>
      <c r="G88" s="134">
        <f t="shared" si="13"/>
        <v>0</v>
      </c>
      <c r="H88" s="253"/>
      <c r="I88" s="247"/>
      <c r="J88" s="213">
        <f t="shared" si="12"/>
        <v>0</v>
      </c>
      <c r="K88" s="127"/>
      <c r="L88" s="127"/>
      <c r="N88" s="249"/>
      <c r="O88" s="248"/>
    </row>
    <row r="89" spans="1:15" s="221" customFormat="1" ht="15.75">
      <c r="A89" s="205"/>
      <c r="B89" s="207" t="s">
        <v>46</v>
      </c>
      <c r="C89" s="191" t="s">
        <v>20</v>
      </c>
      <c r="D89" s="251">
        <v>0.7</v>
      </c>
      <c r="E89" s="247">
        <f>D89*E72</f>
        <v>131.6</v>
      </c>
      <c r="F89" s="253">
        <f t="shared" si="11"/>
        <v>0</v>
      </c>
      <c r="G89" s="134">
        <f t="shared" si="13"/>
        <v>0</v>
      </c>
      <c r="H89" s="253"/>
      <c r="I89" s="247"/>
      <c r="J89" s="213">
        <f t="shared" si="12"/>
        <v>0</v>
      </c>
      <c r="K89" s="127"/>
      <c r="L89" s="127"/>
      <c r="N89" s="249"/>
      <c r="O89" s="248"/>
    </row>
    <row r="90" spans="1:15" s="221" customFormat="1" ht="15.75">
      <c r="A90" s="205"/>
      <c r="B90" s="207" t="s">
        <v>47</v>
      </c>
      <c r="C90" s="191" t="s">
        <v>20</v>
      </c>
      <c r="D90" s="251">
        <v>3</v>
      </c>
      <c r="E90" s="247">
        <f>D90*E72</f>
        <v>564</v>
      </c>
      <c r="F90" s="254">
        <f t="shared" si="11"/>
        <v>0</v>
      </c>
      <c r="G90" s="134">
        <f t="shared" si="13"/>
        <v>0</v>
      </c>
      <c r="H90" s="253"/>
      <c r="I90" s="247"/>
      <c r="J90" s="213">
        <f t="shared" si="12"/>
        <v>0</v>
      </c>
      <c r="K90" s="127"/>
      <c r="L90" s="127"/>
      <c r="N90" s="249"/>
      <c r="O90" s="248"/>
    </row>
    <row r="91" spans="1:15" s="221" customFormat="1" ht="15.75">
      <c r="A91" s="205"/>
      <c r="B91" s="207" t="s">
        <v>48</v>
      </c>
      <c r="C91" s="191" t="s">
        <v>20</v>
      </c>
      <c r="D91" s="251">
        <v>28</v>
      </c>
      <c r="E91" s="247">
        <f>D91*E72</f>
        <v>5264</v>
      </c>
      <c r="F91" s="254">
        <f t="shared" si="11"/>
        <v>0</v>
      </c>
      <c r="G91" s="134">
        <f t="shared" si="13"/>
        <v>0</v>
      </c>
      <c r="H91" s="253"/>
      <c r="I91" s="247"/>
      <c r="J91" s="213">
        <f t="shared" si="12"/>
        <v>0</v>
      </c>
      <c r="K91" s="127"/>
      <c r="L91" s="127"/>
      <c r="N91" s="249"/>
      <c r="O91" s="248"/>
    </row>
    <row r="92" spans="1:15" s="221" customFormat="1" ht="12" thickBot="1">
      <c r="A92" s="205"/>
      <c r="B92" s="207" t="s">
        <v>43</v>
      </c>
      <c r="C92" s="191" t="s">
        <v>20</v>
      </c>
      <c r="D92" s="251">
        <v>1.6</v>
      </c>
      <c r="E92" s="247">
        <f>D92*E72</f>
        <v>300.8</v>
      </c>
      <c r="F92" s="254">
        <f t="shared" si="11"/>
        <v>0</v>
      </c>
      <c r="G92" s="134">
        <f t="shared" si="13"/>
        <v>0</v>
      </c>
      <c r="H92" s="253"/>
      <c r="I92" s="247"/>
      <c r="J92" s="213">
        <f t="shared" si="12"/>
        <v>0</v>
      </c>
      <c r="K92" s="127"/>
      <c r="L92" s="127"/>
      <c r="N92" s="249"/>
      <c r="O92" s="248"/>
    </row>
    <row r="93" spans="1:15" s="243" customFormat="1" ht="15.75">
      <c r="A93" s="250">
        <v>5</v>
      </c>
      <c r="B93" s="206" t="s">
        <v>101</v>
      </c>
      <c r="C93" s="240" t="s">
        <v>30</v>
      </c>
      <c r="D93" s="179"/>
      <c r="E93" s="242">
        <f>SUM(E94:E106)</f>
        <v>317.29999999999995</v>
      </c>
      <c r="F93" s="252"/>
      <c r="G93" s="242"/>
      <c r="H93" s="252">
        <f>O93/$J$4</f>
        <v>0</v>
      </c>
      <c r="I93" s="242">
        <f aca="true" t="shared" si="14" ref="I93">E93*H93</f>
        <v>0</v>
      </c>
      <c r="J93" s="180">
        <f t="shared" si="12"/>
        <v>0</v>
      </c>
      <c r="K93" s="125">
        <f>SUM(J93:J114)</f>
        <v>0</v>
      </c>
      <c r="L93" s="125">
        <f>K93/E93</f>
        <v>0</v>
      </c>
      <c r="N93" s="245"/>
      <c r="O93" s="246"/>
    </row>
    <row r="94" spans="1:15" s="243" customFormat="1" ht="15.75" outlineLevel="1">
      <c r="A94" s="12"/>
      <c r="B94" s="13" t="str">
        <f>B73</f>
        <v xml:space="preserve">Floor 0 </v>
      </c>
      <c r="C94" s="14" t="s">
        <v>30</v>
      </c>
      <c r="D94" s="15"/>
      <c r="E94" s="14"/>
      <c r="F94" s="97"/>
      <c r="G94" s="16"/>
      <c r="H94" s="97"/>
      <c r="I94" s="16"/>
      <c r="J94" s="118"/>
      <c r="K94" s="126"/>
      <c r="L94" s="126"/>
      <c r="N94" s="145"/>
      <c r="O94" s="208"/>
    </row>
    <row r="95" spans="1:15" s="243" customFormat="1" ht="15.75" outlineLevel="1">
      <c r="A95" s="12"/>
      <c r="B95" s="13" t="str">
        <f aca="true" t="shared" si="15" ref="B95:B106">B74</f>
        <v xml:space="preserve">Floor 1 </v>
      </c>
      <c r="C95" s="14" t="s">
        <v>30</v>
      </c>
      <c r="D95" s="15"/>
      <c r="E95" s="14"/>
      <c r="F95" s="97"/>
      <c r="G95" s="16"/>
      <c r="H95" s="97"/>
      <c r="I95" s="16"/>
      <c r="J95" s="118"/>
      <c r="K95" s="126"/>
      <c r="L95" s="126"/>
      <c r="N95" s="145"/>
      <c r="O95" s="208"/>
    </row>
    <row r="96" spans="1:15" s="243" customFormat="1" ht="15.75" outlineLevel="1">
      <c r="A96" s="12"/>
      <c r="B96" s="13" t="str">
        <f t="shared" si="15"/>
        <v>Floor 2</v>
      </c>
      <c r="C96" s="14" t="s">
        <v>30</v>
      </c>
      <c r="D96" s="15"/>
      <c r="E96" s="14">
        <v>39.7</v>
      </c>
      <c r="F96" s="97"/>
      <c r="G96" s="16"/>
      <c r="H96" s="97"/>
      <c r="I96" s="16"/>
      <c r="J96" s="118"/>
      <c r="K96" s="126"/>
      <c r="L96" s="126"/>
      <c r="N96" s="145"/>
      <c r="O96" s="208"/>
    </row>
    <row r="97" spans="1:15" s="243" customFormat="1" ht="15.75" outlineLevel="1">
      <c r="A97" s="12"/>
      <c r="B97" s="13" t="str">
        <f t="shared" si="15"/>
        <v>Floor 3</v>
      </c>
      <c r="C97" s="14" t="s">
        <v>30</v>
      </c>
      <c r="D97" s="15"/>
      <c r="E97" s="14">
        <v>34.7</v>
      </c>
      <c r="F97" s="97"/>
      <c r="G97" s="16"/>
      <c r="H97" s="97"/>
      <c r="I97" s="16"/>
      <c r="J97" s="118"/>
      <c r="K97" s="126"/>
      <c r="L97" s="126"/>
      <c r="N97" s="145"/>
      <c r="O97" s="208"/>
    </row>
    <row r="98" spans="1:15" s="243" customFormat="1" ht="15.75" outlineLevel="1">
      <c r="A98" s="12"/>
      <c r="B98" s="13" t="str">
        <f t="shared" si="15"/>
        <v>Floor 4</v>
      </c>
      <c r="C98" s="14" t="s">
        <v>30</v>
      </c>
      <c r="D98" s="15"/>
      <c r="E98" s="14">
        <v>34.7</v>
      </c>
      <c r="F98" s="97"/>
      <c r="G98" s="16"/>
      <c r="H98" s="97"/>
      <c r="I98" s="16"/>
      <c r="J98" s="118"/>
      <c r="K98" s="126"/>
      <c r="L98" s="126"/>
      <c r="N98" s="145"/>
      <c r="O98" s="208"/>
    </row>
    <row r="99" spans="1:15" s="243" customFormat="1" ht="15.75" outlineLevel="1">
      <c r="A99" s="12"/>
      <c r="B99" s="13" t="str">
        <f t="shared" si="15"/>
        <v>Floor 5</v>
      </c>
      <c r="C99" s="14" t="s">
        <v>30</v>
      </c>
      <c r="D99" s="15"/>
      <c r="E99" s="14">
        <v>34.7</v>
      </c>
      <c r="F99" s="97"/>
      <c r="G99" s="16"/>
      <c r="H99" s="97"/>
      <c r="I99" s="16"/>
      <c r="J99" s="118"/>
      <c r="K99" s="126"/>
      <c r="L99" s="126"/>
      <c r="N99" s="145"/>
      <c r="O99" s="208"/>
    </row>
    <row r="100" spans="1:15" s="243" customFormat="1" ht="15.75" outlineLevel="1">
      <c r="A100" s="12"/>
      <c r="B100" s="13" t="str">
        <f t="shared" si="15"/>
        <v>Floor 6</v>
      </c>
      <c r="C100" s="14" t="s">
        <v>30</v>
      </c>
      <c r="D100" s="15"/>
      <c r="E100" s="14">
        <v>34.7</v>
      </c>
      <c r="F100" s="97"/>
      <c r="G100" s="16"/>
      <c r="H100" s="97"/>
      <c r="I100" s="16"/>
      <c r="J100" s="118"/>
      <c r="K100" s="126"/>
      <c r="L100" s="126"/>
      <c r="N100" s="145"/>
      <c r="O100" s="208"/>
    </row>
    <row r="101" spans="1:15" s="243" customFormat="1" ht="15.75" outlineLevel="1">
      <c r="A101" s="12"/>
      <c r="B101" s="13" t="str">
        <f t="shared" si="15"/>
        <v>Floor 7</v>
      </c>
      <c r="C101" s="14" t="s">
        <v>30</v>
      </c>
      <c r="D101" s="15"/>
      <c r="E101" s="14">
        <v>34.7</v>
      </c>
      <c r="F101" s="97"/>
      <c r="G101" s="16"/>
      <c r="H101" s="97"/>
      <c r="I101" s="16"/>
      <c r="J101" s="118"/>
      <c r="K101" s="126"/>
      <c r="L101" s="126"/>
      <c r="N101" s="145"/>
      <c r="O101" s="208"/>
    </row>
    <row r="102" spans="1:15" s="243" customFormat="1" ht="15.75" outlineLevel="1">
      <c r="A102" s="12"/>
      <c r="B102" s="13" t="str">
        <f t="shared" si="15"/>
        <v>Floor 8</v>
      </c>
      <c r="C102" s="14" t="s">
        <v>30</v>
      </c>
      <c r="D102" s="15"/>
      <c r="E102" s="14">
        <v>34.7</v>
      </c>
      <c r="F102" s="97"/>
      <c r="G102" s="16"/>
      <c r="H102" s="97"/>
      <c r="I102" s="16"/>
      <c r="J102" s="118"/>
      <c r="K102" s="126"/>
      <c r="L102" s="126"/>
      <c r="N102" s="145"/>
      <c r="O102" s="208"/>
    </row>
    <row r="103" spans="1:15" s="243" customFormat="1" ht="15.75" outlineLevel="1">
      <c r="A103" s="12"/>
      <c r="B103" s="13" t="str">
        <f t="shared" si="15"/>
        <v>Floor 9</v>
      </c>
      <c r="C103" s="14" t="s">
        <v>30</v>
      </c>
      <c r="D103" s="15"/>
      <c r="E103" s="14">
        <v>34.7</v>
      </c>
      <c r="F103" s="97"/>
      <c r="G103" s="16"/>
      <c r="H103" s="97"/>
      <c r="I103" s="16"/>
      <c r="J103" s="118"/>
      <c r="K103" s="126"/>
      <c r="L103" s="126"/>
      <c r="N103" s="145"/>
      <c r="O103" s="208"/>
    </row>
    <row r="104" spans="1:15" s="243" customFormat="1" ht="15.75" outlineLevel="1">
      <c r="A104" s="12"/>
      <c r="B104" s="13" t="str">
        <f t="shared" si="15"/>
        <v>Floor 10</v>
      </c>
      <c r="C104" s="14" t="s">
        <v>30</v>
      </c>
      <c r="D104" s="15"/>
      <c r="E104" s="14">
        <v>34.7</v>
      </c>
      <c r="F104" s="97"/>
      <c r="G104" s="16"/>
      <c r="H104" s="97"/>
      <c r="I104" s="16"/>
      <c r="J104" s="118"/>
      <c r="K104" s="126"/>
      <c r="L104" s="126"/>
      <c r="N104" s="145"/>
      <c r="O104" s="208"/>
    </row>
    <row r="105" spans="1:15" s="243" customFormat="1" ht="15.75" outlineLevel="1">
      <c r="A105" s="12"/>
      <c r="B105" s="13" t="str">
        <f t="shared" si="15"/>
        <v>Floor 11</v>
      </c>
      <c r="C105" s="14" t="s">
        <v>30</v>
      </c>
      <c r="D105" s="15"/>
      <c r="E105" s="14"/>
      <c r="F105" s="97"/>
      <c r="G105" s="16"/>
      <c r="H105" s="97"/>
      <c r="I105" s="16"/>
      <c r="J105" s="118"/>
      <c r="K105" s="126"/>
      <c r="L105" s="126"/>
      <c r="N105" s="145"/>
      <c r="O105" s="208"/>
    </row>
    <row r="106" spans="1:15" s="243" customFormat="1" ht="15.75" outlineLevel="1">
      <c r="A106" s="12"/>
      <c r="B106" s="13" t="str">
        <f t="shared" si="15"/>
        <v>Floor 12</v>
      </c>
      <c r="C106" s="14" t="s">
        <v>30</v>
      </c>
      <c r="D106" s="15"/>
      <c r="E106" s="14"/>
      <c r="F106" s="97"/>
      <c r="G106" s="16"/>
      <c r="H106" s="97"/>
      <c r="I106" s="16"/>
      <c r="J106" s="118"/>
      <c r="K106" s="126"/>
      <c r="L106" s="126"/>
      <c r="N106" s="145"/>
      <c r="O106" s="208"/>
    </row>
    <row r="107" spans="1:15" s="221" customFormat="1" ht="15.75">
      <c r="A107" s="205"/>
      <c r="B107" s="207" t="s">
        <v>98</v>
      </c>
      <c r="C107" s="241" t="s">
        <v>30</v>
      </c>
      <c r="D107" s="251">
        <v>1.05</v>
      </c>
      <c r="E107" s="247">
        <f>D107*E93</f>
        <v>333.16499999999996</v>
      </c>
      <c r="F107" s="253">
        <f aca="true" t="shared" si="16" ref="F107:F114">N107/$J$4</f>
        <v>0</v>
      </c>
      <c r="G107" s="134">
        <f>E107*F107</f>
        <v>0</v>
      </c>
      <c r="H107" s="253"/>
      <c r="I107" s="247"/>
      <c r="J107" s="213">
        <f aca="true" t="shared" si="17" ref="J107:J115">G107+I107</f>
        <v>0</v>
      </c>
      <c r="K107" s="127"/>
      <c r="L107" s="127"/>
      <c r="N107" s="249"/>
      <c r="O107" s="248"/>
    </row>
    <row r="108" spans="1:15" s="221" customFormat="1" ht="15.75">
      <c r="A108" s="205"/>
      <c r="B108" s="207" t="s">
        <v>95</v>
      </c>
      <c r="C108" s="241" t="s">
        <v>30</v>
      </c>
      <c r="D108" s="251">
        <v>1.05</v>
      </c>
      <c r="E108" s="247">
        <f>D108*E93</f>
        <v>333.16499999999996</v>
      </c>
      <c r="F108" s="253">
        <f t="shared" si="16"/>
        <v>0</v>
      </c>
      <c r="G108" s="134">
        <f>E108*F108</f>
        <v>0</v>
      </c>
      <c r="H108" s="253"/>
      <c r="I108" s="247"/>
      <c r="J108" s="213">
        <f t="shared" si="17"/>
        <v>0</v>
      </c>
      <c r="K108" s="127"/>
      <c r="L108" s="127"/>
      <c r="N108" s="249"/>
      <c r="O108" s="248"/>
    </row>
    <row r="109" spans="1:15" s="221" customFormat="1" ht="15.75">
      <c r="A109" s="205"/>
      <c r="B109" s="207" t="s">
        <v>45</v>
      </c>
      <c r="C109" s="191" t="s">
        <v>20</v>
      </c>
      <c r="D109" s="251">
        <v>7</v>
      </c>
      <c r="E109" s="247">
        <f>D109*E93</f>
        <v>2221.0999999999995</v>
      </c>
      <c r="F109" s="253">
        <f t="shared" si="16"/>
        <v>0</v>
      </c>
      <c r="G109" s="134">
        <f aca="true" t="shared" si="18" ref="G109:G114">E109*F109</f>
        <v>0</v>
      </c>
      <c r="H109" s="253"/>
      <c r="I109" s="247"/>
      <c r="J109" s="213">
        <f t="shared" si="17"/>
        <v>0</v>
      </c>
      <c r="K109" s="127"/>
      <c r="L109" s="127"/>
      <c r="N109" s="249"/>
      <c r="O109" s="248"/>
    </row>
    <row r="110" spans="1:15" s="221" customFormat="1" ht="15.75">
      <c r="A110" s="205"/>
      <c r="B110" s="207" t="s">
        <v>44</v>
      </c>
      <c r="C110" s="191" t="s">
        <v>41</v>
      </c>
      <c r="D110" s="251">
        <v>2</v>
      </c>
      <c r="E110" s="247">
        <f>D110*E93</f>
        <v>634.5999999999999</v>
      </c>
      <c r="F110" s="253">
        <f t="shared" si="16"/>
        <v>0</v>
      </c>
      <c r="G110" s="134">
        <f t="shared" si="18"/>
        <v>0</v>
      </c>
      <c r="H110" s="253"/>
      <c r="I110" s="247"/>
      <c r="J110" s="213">
        <f t="shared" si="17"/>
        <v>0</v>
      </c>
      <c r="K110" s="127"/>
      <c r="L110" s="127"/>
      <c r="N110" s="249"/>
      <c r="O110" s="248"/>
    </row>
    <row r="111" spans="1:15" s="221" customFormat="1" ht="15.75">
      <c r="A111" s="205"/>
      <c r="B111" s="207" t="s">
        <v>46</v>
      </c>
      <c r="C111" s="191" t="s">
        <v>20</v>
      </c>
      <c r="D111" s="251">
        <v>0.7</v>
      </c>
      <c r="E111" s="247">
        <f>D111*E93</f>
        <v>222.10999999999996</v>
      </c>
      <c r="F111" s="253">
        <f t="shared" si="16"/>
        <v>0</v>
      </c>
      <c r="G111" s="134">
        <f t="shared" si="18"/>
        <v>0</v>
      </c>
      <c r="H111" s="253"/>
      <c r="I111" s="247"/>
      <c r="J111" s="213">
        <f t="shared" si="17"/>
        <v>0</v>
      </c>
      <c r="K111" s="127"/>
      <c r="L111" s="127"/>
      <c r="N111" s="249"/>
      <c r="O111" s="248"/>
    </row>
    <row r="112" spans="1:15" s="221" customFormat="1" ht="15.75">
      <c r="A112" s="205"/>
      <c r="B112" s="207" t="s">
        <v>47</v>
      </c>
      <c r="C112" s="191" t="s">
        <v>20</v>
      </c>
      <c r="D112" s="251">
        <v>3</v>
      </c>
      <c r="E112" s="247">
        <f>D112*E93</f>
        <v>951.8999999999999</v>
      </c>
      <c r="F112" s="254">
        <f t="shared" si="16"/>
        <v>0</v>
      </c>
      <c r="G112" s="134">
        <f t="shared" si="18"/>
        <v>0</v>
      </c>
      <c r="H112" s="253"/>
      <c r="I112" s="247"/>
      <c r="J112" s="213">
        <f t="shared" si="17"/>
        <v>0</v>
      </c>
      <c r="K112" s="127"/>
      <c r="L112" s="127"/>
      <c r="N112" s="249"/>
      <c r="O112" s="248"/>
    </row>
    <row r="113" spans="1:15" s="221" customFormat="1" ht="15.75">
      <c r="A113" s="205"/>
      <c r="B113" s="207" t="s">
        <v>48</v>
      </c>
      <c r="C113" s="191" t="s">
        <v>20</v>
      </c>
      <c r="D113" s="251">
        <v>28</v>
      </c>
      <c r="E113" s="247">
        <f>D113*E93</f>
        <v>8884.399999999998</v>
      </c>
      <c r="F113" s="254">
        <f t="shared" si="16"/>
        <v>0</v>
      </c>
      <c r="G113" s="134">
        <f t="shared" si="18"/>
        <v>0</v>
      </c>
      <c r="H113" s="253"/>
      <c r="I113" s="247"/>
      <c r="J113" s="213">
        <f t="shared" si="17"/>
        <v>0</v>
      </c>
      <c r="K113" s="127"/>
      <c r="L113" s="127"/>
      <c r="N113" s="249"/>
      <c r="O113" s="248"/>
    </row>
    <row r="114" spans="1:15" s="221" customFormat="1" ht="12" thickBot="1">
      <c r="A114" s="205"/>
      <c r="B114" s="207" t="s">
        <v>43</v>
      </c>
      <c r="C114" s="191" t="s">
        <v>20</v>
      </c>
      <c r="D114" s="251">
        <v>1.6</v>
      </c>
      <c r="E114" s="247">
        <f>D114*E93</f>
        <v>507.67999999999995</v>
      </c>
      <c r="F114" s="254">
        <f t="shared" si="16"/>
        <v>0</v>
      </c>
      <c r="G114" s="134">
        <f t="shared" si="18"/>
        <v>0</v>
      </c>
      <c r="H114" s="253"/>
      <c r="I114" s="247"/>
      <c r="J114" s="213">
        <f t="shared" si="17"/>
        <v>0</v>
      </c>
      <c r="K114" s="127"/>
      <c r="L114" s="127"/>
      <c r="N114" s="249"/>
      <c r="O114" s="248"/>
    </row>
    <row r="115" spans="1:15" s="243" customFormat="1" ht="15.75">
      <c r="A115" s="250">
        <v>6</v>
      </c>
      <c r="B115" s="206" t="s">
        <v>99</v>
      </c>
      <c r="C115" s="240" t="s">
        <v>30</v>
      </c>
      <c r="D115" s="179"/>
      <c r="E115" s="242">
        <f>SUM(E116:E128)</f>
        <v>51</v>
      </c>
      <c r="F115" s="252"/>
      <c r="G115" s="242"/>
      <c r="H115" s="252">
        <f>O115/$J$4</f>
        <v>0</v>
      </c>
      <c r="I115" s="242">
        <f aca="true" t="shared" si="19" ref="I115">E115*H115</f>
        <v>0</v>
      </c>
      <c r="J115" s="180">
        <f t="shared" si="17"/>
        <v>0</v>
      </c>
      <c r="K115" s="125">
        <f>SUM(J115:J130)</f>
        <v>0</v>
      </c>
      <c r="L115" s="125">
        <f>K115/E115</f>
        <v>0</v>
      </c>
      <c r="N115" s="245"/>
      <c r="O115" s="246"/>
    </row>
    <row r="116" spans="1:15" s="243" customFormat="1" ht="15.75" outlineLevel="1">
      <c r="A116" s="12"/>
      <c r="B116" s="13" t="str">
        <f aca="true" t="shared" si="20" ref="B116:B128">B94</f>
        <v xml:space="preserve">Floor 0 </v>
      </c>
      <c r="C116" s="14" t="s">
        <v>30</v>
      </c>
      <c r="D116" s="15"/>
      <c r="E116" s="14"/>
      <c r="F116" s="97"/>
      <c r="G116" s="16"/>
      <c r="H116" s="97"/>
      <c r="I116" s="16"/>
      <c r="J116" s="118"/>
      <c r="K116" s="126"/>
      <c r="L116" s="126"/>
      <c r="N116" s="145"/>
      <c r="O116" s="208"/>
    </row>
    <row r="117" spans="1:15" s="243" customFormat="1" ht="15.75" outlineLevel="1">
      <c r="A117" s="12"/>
      <c r="B117" s="13" t="str">
        <f t="shared" si="20"/>
        <v xml:space="preserve">Floor 1 </v>
      </c>
      <c r="C117" s="14" t="s">
        <v>30</v>
      </c>
      <c r="D117" s="15"/>
      <c r="E117" s="14"/>
      <c r="F117" s="97"/>
      <c r="G117" s="16"/>
      <c r="H117" s="97"/>
      <c r="I117" s="16"/>
      <c r="J117" s="118"/>
      <c r="K117" s="126"/>
      <c r="L117" s="126"/>
      <c r="N117" s="145"/>
      <c r="O117" s="208"/>
    </row>
    <row r="118" spans="1:15" s="243" customFormat="1" ht="15.75" outlineLevel="1">
      <c r="A118" s="12"/>
      <c r="B118" s="13" t="str">
        <f t="shared" si="20"/>
        <v>Floor 2</v>
      </c>
      <c r="C118" s="14" t="s">
        <v>30</v>
      </c>
      <c r="D118" s="15"/>
      <c r="E118" s="14"/>
      <c r="F118" s="97"/>
      <c r="G118" s="16"/>
      <c r="H118" s="97"/>
      <c r="I118" s="16"/>
      <c r="J118" s="118"/>
      <c r="K118" s="126"/>
      <c r="L118" s="126"/>
      <c r="N118" s="145"/>
      <c r="O118" s="208"/>
    </row>
    <row r="119" spans="1:15" s="243" customFormat="1" ht="15.75" outlineLevel="1">
      <c r="A119" s="12"/>
      <c r="B119" s="13" t="str">
        <f t="shared" si="20"/>
        <v>Floor 3</v>
      </c>
      <c r="C119" s="14" t="s">
        <v>30</v>
      </c>
      <c r="D119" s="15"/>
      <c r="E119" s="14">
        <v>10.2</v>
      </c>
      <c r="F119" s="97"/>
      <c r="G119" s="16"/>
      <c r="H119" s="97"/>
      <c r="I119" s="16"/>
      <c r="J119" s="118"/>
      <c r="K119" s="126"/>
      <c r="L119" s="126"/>
      <c r="N119" s="145"/>
      <c r="O119" s="208"/>
    </row>
    <row r="120" spans="1:15" s="243" customFormat="1" ht="15.75" outlineLevel="1">
      <c r="A120" s="12"/>
      <c r="B120" s="13" t="str">
        <f t="shared" si="20"/>
        <v>Floor 4</v>
      </c>
      <c r="C120" s="14" t="s">
        <v>30</v>
      </c>
      <c r="D120" s="15"/>
      <c r="E120" s="14">
        <v>10.2</v>
      </c>
      <c r="F120" s="97"/>
      <c r="G120" s="16"/>
      <c r="H120" s="97"/>
      <c r="I120" s="16"/>
      <c r="J120" s="118"/>
      <c r="K120" s="126"/>
      <c r="L120" s="126"/>
      <c r="N120" s="145"/>
      <c r="O120" s="208"/>
    </row>
    <row r="121" spans="1:15" s="243" customFormat="1" ht="15.75" outlineLevel="1">
      <c r="A121" s="12"/>
      <c r="B121" s="13" t="str">
        <f t="shared" si="20"/>
        <v>Floor 5</v>
      </c>
      <c r="C121" s="14" t="s">
        <v>30</v>
      </c>
      <c r="D121" s="15"/>
      <c r="E121" s="14">
        <v>10.2</v>
      </c>
      <c r="F121" s="97"/>
      <c r="G121" s="16"/>
      <c r="H121" s="97"/>
      <c r="I121" s="16"/>
      <c r="J121" s="118"/>
      <c r="K121" s="126"/>
      <c r="L121" s="126"/>
      <c r="N121" s="145"/>
      <c r="O121" s="208"/>
    </row>
    <row r="122" spans="1:15" s="243" customFormat="1" ht="15.75" outlineLevel="1">
      <c r="A122" s="12"/>
      <c r="B122" s="13" t="str">
        <f t="shared" si="20"/>
        <v>Floor 6</v>
      </c>
      <c r="C122" s="14" t="s">
        <v>30</v>
      </c>
      <c r="D122" s="15"/>
      <c r="E122" s="14">
        <v>10.2</v>
      </c>
      <c r="F122" s="97"/>
      <c r="G122" s="16"/>
      <c r="H122" s="97"/>
      <c r="I122" s="16"/>
      <c r="J122" s="118"/>
      <c r="K122" s="126"/>
      <c r="L122" s="126"/>
      <c r="N122" s="145"/>
      <c r="O122" s="208"/>
    </row>
    <row r="123" spans="1:15" s="243" customFormat="1" ht="15.75" outlineLevel="1">
      <c r="A123" s="12"/>
      <c r="B123" s="13" t="str">
        <f t="shared" si="20"/>
        <v>Floor 7</v>
      </c>
      <c r="C123" s="14" t="s">
        <v>30</v>
      </c>
      <c r="D123" s="15"/>
      <c r="E123" s="14">
        <v>10.2</v>
      </c>
      <c r="F123" s="97"/>
      <c r="G123" s="16"/>
      <c r="H123" s="97"/>
      <c r="I123" s="16"/>
      <c r="J123" s="118"/>
      <c r="K123" s="126"/>
      <c r="L123" s="126"/>
      <c r="N123" s="145"/>
      <c r="O123" s="208"/>
    </row>
    <row r="124" spans="1:15" s="243" customFormat="1" ht="15.75" outlineLevel="1">
      <c r="A124" s="12"/>
      <c r="B124" s="13" t="str">
        <f t="shared" si="20"/>
        <v>Floor 8</v>
      </c>
      <c r="C124" s="14" t="s">
        <v>30</v>
      </c>
      <c r="D124" s="15"/>
      <c r="E124" s="14"/>
      <c r="F124" s="97"/>
      <c r="G124" s="16"/>
      <c r="H124" s="97"/>
      <c r="I124" s="16"/>
      <c r="J124" s="118"/>
      <c r="K124" s="126"/>
      <c r="L124" s="126"/>
      <c r="N124" s="145"/>
      <c r="O124" s="208"/>
    </row>
    <row r="125" spans="1:15" s="243" customFormat="1" ht="15.75" outlineLevel="1">
      <c r="A125" s="12"/>
      <c r="B125" s="13" t="str">
        <f t="shared" si="20"/>
        <v>Floor 9</v>
      </c>
      <c r="C125" s="14" t="s">
        <v>30</v>
      </c>
      <c r="D125" s="15"/>
      <c r="E125" s="14"/>
      <c r="F125" s="97"/>
      <c r="G125" s="16"/>
      <c r="H125" s="97"/>
      <c r="I125" s="16"/>
      <c r="J125" s="118"/>
      <c r="K125" s="126"/>
      <c r="L125" s="126"/>
      <c r="N125" s="145"/>
      <c r="O125" s="208"/>
    </row>
    <row r="126" spans="1:15" s="243" customFormat="1" ht="15.75" outlineLevel="1">
      <c r="A126" s="12"/>
      <c r="B126" s="13" t="str">
        <f t="shared" si="20"/>
        <v>Floor 10</v>
      </c>
      <c r="C126" s="14" t="s">
        <v>30</v>
      </c>
      <c r="D126" s="15"/>
      <c r="E126" s="14"/>
      <c r="F126" s="97"/>
      <c r="G126" s="16"/>
      <c r="H126" s="97"/>
      <c r="I126" s="16"/>
      <c r="J126" s="118"/>
      <c r="K126" s="126"/>
      <c r="L126" s="126"/>
      <c r="N126" s="145"/>
      <c r="O126" s="208"/>
    </row>
    <row r="127" spans="1:15" s="243" customFormat="1" ht="15.75" outlineLevel="1">
      <c r="A127" s="12"/>
      <c r="B127" s="13" t="str">
        <f t="shared" si="20"/>
        <v>Floor 11</v>
      </c>
      <c r="C127" s="14" t="s">
        <v>30</v>
      </c>
      <c r="D127" s="15"/>
      <c r="E127" s="14"/>
      <c r="F127" s="97"/>
      <c r="G127" s="16"/>
      <c r="H127" s="97"/>
      <c r="I127" s="16"/>
      <c r="J127" s="118"/>
      <c r="K127" s="126"/>
      <c r="L127" s="126"/>
      <c r="N127" s="145"/>
      <c r="O127" s="208"/>
    </row>
    <row r="128" spans="1:15" s="243" customFormat="1" ht="15.75" outlineLevel="1">
      <c r="A128" s="12"/>
      <c r="B128" s="13" t="str">
        <f t="shared" si="20"/>
        <v>Floor 12</v>
      </c>
      <c r="C128" s="14" t="s">
        <v>30</v>
      </c>
      <c r="D128" s="15"/>
      <c r="E128" s="14"/>
      <c r="F128" s="97"/>
      <c r="G128" s="16"/>
      <c r="H128" s="97"/>
      <c r="I128" s="16"/>
      <c r="J128" s="118"/>
      <c r="K128" s="126"/>
      <c r="L128" s="126"/>
      <c r="N128" s="145"/>
      <c r="O128" s="208"/>
    </row>
    <row r="129" spans="1:15" s="221" customFormat="1" ht="15.75">
      <c r="A129" s="205"/>
      <c r="B129" s="207" t="s">
        <v>71</v>
      </c>
      <c r="C129" s="241" t="s">
        <v>30</v>
      </c>
      <c r="D129" s="251">
        <v>1.05</v>
      </c>
      <c r="E129" s="247">
        <f>D129*E115</f>
        <v>53.550000000000004</v>
      </c>
      <c r="F129" s="253">
        <f aca="true" t="shared" si="21" ref="F129:F130">N129/$J$4</f>
        <v>0</v>
      </c>
      <c r="G129" s="134">
        <f>E129*F129</f>
        <v>0</v>
      </c>
      <c r="H129" s="253"/>
      <c r="I129" s="247"/>
      <c r="J129" s="213">
        <f aca="true" t="shared" si="22" ref="J129:J147">G129+I129</f>
        <v>0</v>
      </c>
      <c r="K129" s="127"/>
      <c r="L129" s="127"/>
      <c r="N129" s="249"/>
      <c r="O129" s="248"/>
    </row>
    <row r="130" spans="1:15" s="221" customFormat="1" ht="12" thickBot="1">
      <c r="A130" s="205"/>
      <c r="B130" s="207" t="s">
        <v>100</v>
      </c>
      <c r="C130" s="191" t="s">
        <v>30</v>
      </c>
      <c r="D130" s="251">
        <v>1.05</v>
      </c>
      <c r="E130" s="247">
        <f>D130*E115</f>
        <v>53.550000000000004</v>
      </c>
      <c r="F130" s="253">
        <f t="shared" si="21"/>
        <v>0</v>
      </c>
      <c r="G130" s="134">
        <f aca="true" t="shared" si="23" ref="G130">E130*F130</f>
        <v>0</v>
      </c>
      <c r="H130" s="253"/>
      <c r="I130" s="247"/>
      <c r="J130" s="213">
        <f t="shared" si="22"/>
        <v>0</v>
      </c>
      <c r="K130" s="127"/>
      <c r="L130" s="127"/>
      <c r="N130" s="249"/>
      <c r="O130" s="248"/>
    </row>
    <row r="131" spans="1:15" s="243" customFormat="1" ht="15.75">
      <c r="A131" s="250">
        <v>7</v>
      </c>
      <c r="B131" s="206" t="s">
        <v>133</v>
      </c>
      <c r="C131" s="240" t="s">
        <v>30</v>
      </c>
      <c r="D131" s="179"/>
      <c r="E131" s="242">
        <f>SUM(E132:E144)</f>
        <v>2095.6000000000004</v>
      </c>
      <c r="F131" s="252"/>
      <c r="G131" s="242"/>
      <c r="H131" s="252">
        <f>O131/$J$4</f>
        <v>0</v>
      </c>
      <c r="I131" s="242">
        <f aca="true" t="shared" si="24" ref="I131">E131*H131</f>
        <v>0</v>
      </c>
      <c r="J131" s="180">
        <f t="shared" si="22"/>
        <v>0</v>
      </c>
      <c r="K131" s="125">
        <f>SUM(J131:J146)</f>
        <v>0</v>
      </c>
      <c r="L131" s="125">
        <f>K131/E131</f>
        <v>0</v>
      </c>
      <c r="N131" s="245"/>
      <c r="O131" s="246"/>
    </row>
    <row r="132" spans="1:15" s="243" customFormat="1" ht="15.75" outlineLevel="1">
      <c r="A132" s="12"/>
      <c r="B132" s="13" t="str">
        <f>B116</f>
        <v xml:space="preserve">Floor 0 </v>
      </c>
      <c r="C132" s="14" t="s">
        <v>30</v>
      </c>
      <c r="D132" s="15"/>
      <c r="E132" s="14">
        <v>43.4</v>
      </c>
      <c r="F132" s="97"/>
      <c r="G132" s="16"/>
      <c r="H132" s="97"/>
      <c r="I132" s="16"/>
      <c r="J132" s="118"/>
      <c r="K132" s="126"/>
      <c r="L132" s="126"/>
      <c r="N132" s="145"/>
      <c r="O132" s="208"/>
    </row>
    <row r="133" spans="1:15" s="243" customFormat="1" ht="15.75" outlineLevel="1">
      <c r="A133" s="12"/>
      <c r="B133" s="13" t="str">
        <f aca="true" t="shared" si="25" ref="B133:B144">B117</f>
        <v xml:space="preserve">Floor 1 </v>
      </c>
      <c r="C133" s="14" t="s">
        <v>30</v>
      </c>
      <c r="D133" s="15"/>
      <c r="E133" s="14">
        <v>119.8</v>
      </c>
      <c r="F133" s="97"/>
      <c r="G133" s="16"/>
      <c r="H133" s="97"/>
      <c r="I133" s="16"/>
      <c r="J133" s="118"/>
      <c r="K133" s="126"/>
      <c r="L133" s="126"/>
      <c r="N133" s="145"/>
      <c r="O133" s="208"/>
    </row>
    <row r="134" spans="1:15" s="243" customFormat="1" ht="15.75" outlineLevel="1">
      <c r="A134" s="12"/>
      <c r="B134" s="13" t="str">
        <f t="shared" si="25"/>
        <v>Floor 2</v>
      </c>
      <c r="C134" s="14" t="s">
        <v>30</v>
      </c>
      <c r="D134" s="15"/>
      <c r="E134" s="14">
        <v>190.9</v>
      </c>
      <c r="F134" s="97"/>
      <c r="G134" s="16"/>
      <c r="H134" s="97"/>
      <c r="I134" s="16"/>
      <c r="J134" s="118"/>
      <c r="K134" s="126"/>
      <c r="L134" s="126"/>
      <c r="N134" s="145"/>
      <c r="O134" s="208"/>
    </row>
    <row r="135" spans="1:15" s="243" customFormat="1" ht="15.75" outlineLevel="1">
      <c r="A135" s="12"/>
      <c r="B135" s="13" t="str">
        <f t="shared" si="25"/>
        <v>Floor 3</v>
      </c>
      <c r="C135" s="14" t="s">
        <v>30</v>
      </c>
      <c r="D135" s="15"/>
      <c r="E135" s="14">
        <v>165.7</v>
      </c>
      <c r="F135" s="97"/>
      <c r="G135" s="16"/>
      <c r="H135" s="97"/>
      <c r="I135" s="16"/>
      <c r="J135" s="118"/>
      <c r="K135" s="126"/>
      <c r="L135" s="126"/>
      <c r="N135" s="145"/>
      <c r="O135" s="208"/>
    </row>
    <row r="136" spans="1:15" s="243" customFormat="1" ht="15.75" outlineLevel="1">
      <c r="A136" s="12"/>
      <c r="B136" s="13" t="str">
        <f t="shared" si="25"/>
        <v>Floor 4</v>
      </c>
      <c r="C136" s="14" t="s">
        <v>30</v>
      </c>
      <c r="D136" s="15"/>
      <c r="E136" s="14">
        <v>165.7</v>
      </c>
      <c r="F136" s="97"/>
      <c r="G136" s="16"/>
      <c r="H136" s="97"/>
      <c r="I136" s="16"/>
      <c r="J136" s="118"/>
      <c r="K136" s="126"/>
      <c r="L136" s="126"/>
      <c r="N136" s="145"/>
      <c r="O136" s="208"/>
    </row>
    <row r="137" spans="1:15" s="243" customFormat="1" ht="15.75" outlineLevel="1">
      <c r="A137" s="12"/>
      <c r="B137" s="13" t="str">
        <f t="shared" si="25"/>
        <v>Floor 5</v>
      </c>
      <c r="C137" s="14" t="s">
        <v>30</v>
      </c>
      <c r="D137" s="15"/>
      <c r="E137" s="14">
        <v>165.7</v>
      </c>
      <c r="F137" s="97"/>
      <c r="G137" s="16"/>
      <c r="H137" s="97"/>
      <c r="I137" s="16"/>
      <c r="J137" s="118"/>
      <c r="K137" s="126"/>
      <c r="L137" s="126"/>
      <c r="N137" s="145"/>
      <c r="O137" s="208"/>
    </row>
    <row r="138" spans="1:15" s="243" customFormat="1" ht="15.75" outlineLevel="1">
      <c r="A138" s="12"/>
      <c r="B138" s="13" t="str">
        <f t="shared" si="25"/>
        <v>Floor 6</v>
      </c>
      <c r="C138" s="14" t="s">
        <v>30</v>
      </c>
      <c r="D138" s="15"/>
      <c r="E138" s="14">
        <v>165.7</v>
      </c>
      <c r="F138" s="97"/>
      <c r="G138" s="16"/>
      <c r="H138" s="97"/>
      <c r="I138" s="16"/>
      <c r="J138" s="118"/>
      <c r="K138" s="126"/>
      <c r="L138" s="126"/>
      <c r="N138" s="145"/>
      <c r="O138" s="208"/>
    </row>
    <row r="139" spans="1:15" s="243" customFormat="1" ht="15.75" outlineLevel="1">
      <c r="A139" s="12"/>
      <c r="B139" s="13" t="str">
        <f t="shared" si="25"/>
        <v>Floor 7</v>
      </c>
      <c r="C139" s="14" t="s">
        <v>30</v>
      </c>
      <c r="D139" s="15"/>
      <c r="E139" s="14">
        <v>165.7</v>
      </c>
      <c r="F139" s="97"/>
      <c r="G139" s="16"/>
      <c r="H139" s="97"/>
      <c r="I139" s="16"/>
      <c r="J139" s="118"/>
      <c r="K139" s="126"/>
      <c r="L139" s="126"/>
      <c r="N139" s="145"/>
      <c r="O139" s="208"/>
    </row>
    <row r="140" spans="1:15" s="243" customFormat="1" ht="15.75" outlineLevel="1">
      <c r="A140" s="12"/>
      <c r="B140" s="13" t="str">
        <f t="shared" si="25"/>
        <v>Floor 8</v>
      </c>
      <c r="C140" s="14" t="s">
        <v>30</v>
      </c>
      <c r="D140" s="15"/>
      <c r="E140" s="14">
        <v>165.7</v>
      </c>
      <c r="F140" s="97"/>
      <c r="G140" s="16"/>
      <c r="H140" s="97"/>
      <c r="I140" s="16"/>
      <c r="J140" s="118"/>
      <c r="K140" s="126"/>
      <c r="L140" s="126"/>
      <c r="N140" s="145"/>
      <c r="O140" s="208"/>
    </row>
    <row r="141" spans="1:15" s="243" customFormat="1" ht="15.75" outlineLevel="1">
      <c r="A141" s="12"/>
      <c r="B141" s="13" t="str">
        <f t="shared" si="25"/>
        <v>Floor 9</v>
      </c>
      <c r="C141" s="14" t="s">
        <v>30</v>
      </c>
      <c r="D141" s="15"/>
      <c r="E141" s="14">
        <v>165.7</v>
      </c>
      <c r="F141" s="97"/>
      <c r="G141" s="16"/>
      <c r="H141" s="97"/>
      <c r="I141" s="16"/>
      <c r="J141" s="118"/>
      <c r="K141" s="126"/>
      <c r="L141" s="126"/>
      <c r="N141" s="145"/>
      <c r="O141" s="208"/>
    </row>
    <row r="142" spans="1:15" s="243" customFormat="1" ht="15.75" outlineLevel="1">
      <c r="A142" s="12"/>
      <c r="B142" s="13" t="str">
        <f t="shared" si="25"/>
        <v>Floor 10</v>
      </c>
      <c r="C142" s="14" t="s">
        <v>30</v>
      </c>
      <c r="D142" s="15"/>
      <c r="E142" s="14">
        <v>165.7</v>
      </c>
      <c r="F142" s="97"/>
      <c r="G142" s="16"/>
      <c r="H142" s="97"/>
      <c r="I142" s="16"/>
      <c r="J142" s="118"/>
      <c r="K142" s="126"/>
      <c r="L142" s="126"/>
      <c r="N142" s="145"/>
      <c r="O142" s="208"/>
    </row>
    <row r="143" spans="1:15" s="243" customFormat="1" ht="15.75" outlineLevel="1">
      <c r="A143" s="12"/>
      <c r="B143" s="13" t="str">
        <f t="shared" si="25"/>
        <v>Floor 11</v>
      </c>
      <c r="C143" s="14" t="s">
        <v>30</v>
      </c>
      <c r="D143" s="15"/>
      <c r="E143" s="14">
        <v>165.7</v>
      </c>
      <c r="F143" s="97"/>
      <c r="G143" s="16"/>
      <c r="H143" s="97"/>
      <c r="I143" s="16"/>
      <c r="J143" s="118"/>
      <c r="K143" s="126"/>
      <c r="L143" s="126"/>
      <c r="N143" s="145"/>
      <c r="O143" s="208"/>
    </row>
    <row r="144" spans="1:15" s="243" customFormat="1" ht="15.75" outlineLevel="1">
      <c r="A144" s="12"/>
      <c r="B144" s="13" t="str">
        <f t="shared" si="25"/>
        <v>Floor 12</v>
      </c>
      <c r="C144" s="14" t="s">
        <v>30</v>
      </c>
      <c r="D144" s="15"/>
      <c r="E144" s="14">
        <v>250.2</v>
      </c>
      <c r="F144" s="97"/>
      <c r="G144" s="16"/>
      <c r="H144" s="97"/>
      <c r="I144" s="16"/>
      <c r="J144" s="118"/>
      <c r="K144" s="126"/>
      <c r="L144" s="126"/>
      <c r="N144" s="145"/>
      <c r="O144" s="208"/>
    </row>
    <row r="145" spans="1:15" s="221" customFormat="1" ht="15.75">
      <c r="A145" s="205"/>
      <c r="B145" s="207" t="s">
        <v>71</v>
      </c>
      <c r="C145" s="241" t="s">
        <v>30</v>
      </c>
      <c r="D145" s="251">
        <v>2.2</v>
      </c>
      <c r="E145" s="247">
        <f>D145*E131</f>
        <v>4610.3200000000015</v>
      </c>
      <c r="F145" s="253">
        <f aca="true" t="shared" si="26" ref="F145:F146">N145/$J$4</f>
        <v>0</v>
      </c>
      <c r="G145" s="134">
        <f>E145*F145</f>
        <v>0</v>
      </c>
      <c r="H145" s="253"/>
      <c r="I145" s="247"/>
      <c r="J145" s="213">
        <f aca="true" t="shared" si="27" ref="J145:J146">G145+I145</f>
        <v>0</v>
      </c>
      <c r="K145" s="127"/>
      <c r="L145" s="127"/>
      <c r="N145" s="249"/>
      <c r="O145" s="248"/>
    </row>
    <row r="146" spans="1:15" s="221" customFormat="1" ht="12" thickBot="1">
      <c r="A146" s="205"/>
      <c r="B146" s="207" t="s">
        <v>100</v>
      </c>
      <c r="C146" s="191" t="s">
        <v>30</v>
      </c>
      <c r="D146" s="251">
        <v>1.05</v>
      </c>
      <c r="E146" s="247">
        <f>D146*E131</f>
        <v>2200.3800000000006</v>
      </c>
      <c r="F146" s="253">
        <f t="shared" si="26"/>
        <v>0</v>
      </c>
      <c r="G146" s="134">
        <f aca="true" t="shared" si="28" ref="G146">E146*F146</f>
        <v>0</v>
      </c>
      <c r="H146" s="253"/>
      <c r="I146" s="247"/>
      <c r="J146" s="213">
        <f t="shared" si="27"/>
        <v>0</v>
      </c>
      <c r="K146" s="127"/>
      <c r="L146" s="127"/>
      <c r="N146" s="249"/>
      <c r="O146" s="248"/>
    </row>
    <row r="147" spans="1:15" s="243" customFormat="1" ht="22.5">
      <c r="A147" s="250">
        <v>8</v>
      </c>
      <c r="B147" s="206" t="s">
        <v>104</v>
      </c>
      <c r="C147" s="240" t="s">
        <v>30</v>
      </c>
      <c r="D147" s="179"/>
      <c r="E147" s="242">
        <f>SUM(E148:E160)</f>
        <v>770.1</v>
      </c>
      <c r="F147" s="252"/>
      <c r="G147" s="242"/>
      <c r="H147" s="252">
        <f>O147/$J$4</f>
        <v>0</v>
      </c>
      <c r="I147" s="242">
        <f aca="true" t="shared" si="29" ref="I147">E147*H147</f>
        <v>0</v>
      </c>
      <c r="J147" s="180">
        <f t="shared" si="22"/>
        <v>0</v>
      </c>
      <c r="K147" s="125">
        <f>SUM(J147:J168)</f>
        <v>0</v>
      </c>
      <c r="L147" s="125">
        <f>K147/E147</f>
        <v>0</v>
      </c>
      <c r="N147" s="245"/>
      <c r="O147" s="246"/>
    </row>
    <row r="148" spans="1:15" s="243" customFormat="1" ht="15.75" outlineLevel="1">
      <c r="A148" s="12"/>
      <c r="B148" s="13" t="str">
        <f aca="true" t="shared" si="30" ref="B148:B160">B116</f>
        <v xml:space="preserve">Floor 0 </v>
      </c>
      <c r="C148" s="14" t="s">
        <v>30</v>
      </c>
      <c r="D148" s="15"/>
      <c r="E148" s="14">
        <v>109.7</v>
      </c>
      <c r="F148" s="97"/>
      <c r="G148" s="16"/>
      <c r="H148" s="97"/>
      <c r="I148" s="16"/>
      <c r="J148" s="118"/>
      <c r="K148" s="126"/>
      <c r="L148" s="126"/>
      <c r="N148" s="145"/>
      <c r="O148" s="208"/>
    </row>
    <row r="149" spans="1:15" s="243" customFormat="1" ht="15.75" outlineLevel="1">
      <c r="A149" s="12"/>
      <c r="B149" s="13" t="str">
        <f t="shared" si="30"/>
        <v xml:space="preserve">Floor 1 </v>
      </c>
      <c r="C149" s="14" t="s">
        <v>30</v>
      </c>
      <c r="D149" s="15"/>
      <c r="E149" s="14">
        <f>13.6+86</f>
        <v>99.6</v>
      </c>
      <c r="F149" s="97"/>
      <c r="G149" s="16"/>
      <c r="H149" s="97"/>
      <c r="I149" s="16"/>
      <c r="J149" s="118"/>
      <c r="K149" s="126"/>
      <c r="L149" s="126"/>
      <c r="N149" s="145"/>
      <c r="O149" s="208"/>
    </row>
    <row r="150" spans="1:15" s="243" customFormat="1" ht="15.75" outlineLevel="1">
      <c r="A150" s="12"/>
      <c r="B150" s="13" t="str">
        <f t="shared" si="30"/>
        <v>Floor 2</v>
      </c>
      <c r="C150" s="14" t="s">
        <v>30</v>
      </c>
      <c r="D150" s="15"/>
      <c r="E150" s="14">
        <f>57.8</f>
        <v>57.8</v>
      </c>
      <c r="F150" s="97"/>
      <c r="G150" s="16"/>
      <c r="H150" s="97"/>
      <c r="I150" s="16"/>
      <c r="J150" s="118"/>
      <c r="K150" s="126"/>
      <c r="L150" s="126"/>
      <c r="N150" s="145"/>
      <c r="O150" s="208"/>
    </row>
    <row r="151" spans="1:15" s="243" customFormat="1" ht="15.75" outlineLevel="1">
      <c r="A151" s="12"/>
      <c r="B151" s="13" t="str">
        <f t="shared" si="30"/>
        <v>Floor 3</v>
      </c>
      <c r="C151" s="14" t="s">
        <v>30</v>
      </c>
      <c r="D151" s="15"/>
      <c r="E151" s="14">
        <f>50.5</f>
        <v>50.5</v>
      </c>
      <c r="F151" s="97"/>
      <c r="G151" s="16"/>
      <c r="H151" s="97"/>
      <c r="I151" s="16"/>
      <c r="J151" s="118"/>
      <c r="K151" s="126"/>
      <c r="L151" s="126"/>
      <c r="N151" s="145"/>
      <c r="O151" s="208"/>
    </row>
    <row r="152" spans="1:15" s="243" customFormat="1" ht="15.75" outlineLevel="1">
      <c r="A152" s="12"/>
      <c r="B152" s="13" t="str">
        <f t="shared" si="30"/>
        <v>Floor 4</v>
      </c>
      <c r="C152" s="14" t="s">
        <v>30</v>
      </c>
      <c r="D152" s="15"/>
      <c r="E152" s="14">
        <f aca="true" t="shared" si="31" ref="E152:E158">50.5</f>
        <v>50.5</v>
      </c>
      <c r="F152" s="97"/>
      <c r="G152" s="16"/>
      <c r="H152" s="97"/>
      <c r="I152" s="16"/>
      <c r="J152" s="118"/>
      <c r="K152" s="126"/>
      <c r="L152" s="126"/>
      <c r="N152" s="145"/>
      <c r="O152" s="208"/>
    </row>
    <row r="153" spans="1:15" s="243" customFormat="1" ht="15.75" outlineLevel="1">
      <c r="A153" s="12"/>
      <c r="B153" s="13" t="str">
        <f t="shared" si="30"/>
        <v>Floor 5</v>
      </c>
      <c r="C153" s="14" t="s">
        <v>30</v>
      </c>
      <c r="D153" s="15"/>
      <c r="E153" s="14">
        <f t="shared" si="31"/>
        <v>50.5</v>
      </c>
      <c r="F153" s="97"/>
      <c r="G153" s="16"/>
      <c r="H153" s="97"/>
      <c r="I153" s="16"/>
      <c r="J153" s="118"/>
      <c r="K153" s="126"/>
      <c r="L153" s="126"/>
      <c r="N153" s="145"/>
      <c r="O153" s="208"/>
    </row>
    <row r="154" spans="1:15" s="243" customFormat="1" ht="15.75" outlineLevel="1">
      <c r="A154" s="12"/>
      <c r="B154" s="13" t="str">
        <f t="shared" si="30"/>
        <v>Floor 6</v>
      </c>
      <c r="C154" s="14" t="s">
        <v>30</v>
      </c>
      <c r="D154" s="15"/>
      <c r="E154" s="14">
        <f t="shared" si="31"/>
        <v>50.5</v>
      </c>
      <c r="F154" s="97"/>
      <c r="G154" s="16"/>
      <c r="H154" s="97"/>
      <c r="I154" s="16"/>
      <c r="J154" s="118"/>
      <c r="K154" s="126"/>
      <c r="L154" s="126"/>
      <c r="N154" s="145"/>
      <c r="O154" s="208"/>
    </row>
    <row r="155" spans="1:15" s="243" customFormat="1" ht="15.75" outlineLevel="1">
      <c r="A155" s="12"/>
      <c r="B155" s="13" t="str">
        <f t="shared" si="30"/>
        <v>Floor 7</v>
      </c>
      <c r="C155" s="14" t="s">
        <v>30</v>
      </c>
      <c r="D155" s="15"/>
      <c r="E155" s="14">
        <f t="shared" si="31"/>
        <v>50.5</v>
      </c>
      <c r="F155" s="97"/>
      <c r="G155" s="16"/>
      <c r="H155" s="97"/>
      <c r="I155" s="16"/>
      <c r="J155" s="118"/>
      <c r="K155" s="126"/>
      <c r="L155" s="126"/>
      <c r="N155" s="145"/>
      <c r="O155" s="208"/>
    </row>
    <row r="156" spans="1:15" s="243" customFormat="1" ht="15.75" outlineLevel="1">
      <c r="A156" s="12"/>
      <c r="B156" s="13" t="str">
        <f t="shared" si="30"/>
        <v>Floor 8</v>
      </c>
      <c r="C156" s="14" t="s">
        <v>30</v>
      </c>
      <c r="D156" s="15"/>
      <c r="E156" s="14">
        <f t="shared" si="31"/>
        <v>50.5</v>
      </c>
      <c r="F156" s="97"/>
      <c r="G156" s="16"/>
      <c r="H156" s="97"/>
      <c r="I156" s="16"/>
      <c r="J156" s="118"/>
      <c r="K156" s="126"/>
      <c r="L156" s="126"/>
      <c r="N156" s="145"/>
      <c r="O156" s="208"/>
    </row>
    <row r="157" spans="1:15" s="243" customFormat="1" ht="15.75" outlineLevel="1">
      <c r="A157" s="12"/>
      <c r="B157" s="13" t="str">
        <f t="shared" si="30"/>
        <v>Floor 9</v>
      </c>
      <c r="C157" s="14" t="s">
        <v>30</v>
      </c>
      <c r="D157" s="15"/>
      <c r="E157" s="14">
        <f t="shared" si="31"/>
        <v>50.5</v>
      </c>
      <c r="F157" s="97"/>
      <c r="G157" s="16"/>
      <c r="H157" s="97"/>
      <c r="I157" s="16"/>
      <c r="J157" s="118"/>
      <c r="K157" s="126"/>
      <c r="L157" s="126"/>
      <c r="N157" s="145"/>
      <c r="O157" s="208"/>
    </row>
    <row r="158" spans="1:15" s="243" customFormat="1" ht="15.75" outlineLevel="1">
      <c r="A158" s="12"/>
      <c r="B158" s="13" t="str">
        <f t="shared" si="30"/>
        <v>Floor 10</v>
      </c>
      <c r="C158" s="14" t="s">
        <v>30</v>
      </c>
      <c r="D158" s="15"/>
      <c r="E158" s="14">
        <f t="shared" si="31"/>
        <v>50.5</v>
      </c>
      <c r="F158" s="97"/>
      <c r="G158" s="16"/>
      <c r="H158" s="97"/>
      <c r="I158" s="16"/>
      <c r="J158" s="118"/>
      <c r="K158" s="126"/>
      <c r="L158" s="126"/>
      <c r="N158" s="145"/>
      <c r="O158" s="208"/>
    </row>
    <row r="159" spans="1:15" s="243" customFormat="1" ht="15.75" outlineLevel="1">
      <c r="A159" s="12"/>
      <c r="B159" s="13" t="str">
        <f t="shared" si="30"/>
        <v>Floor 11</v>
      </c>
      <c r="C159" s="14" t="s">
        <v>30</v>
      </c>
      <c r="D159" s="15"/>
      <c r="E159" s="14">
        <v>50.5</v>
      </c>
      <c r="F159" s="97"/>
      <c r="G159" s="16"/>
      <c r="H159" s="97"/>
      <c r="I159" s="16"/>
      <c r="J159" s="118"/>
      <c r="K159" s="126"/>
      <c r="L159" s="126"/>
      <c r="N159" s="145"/>
      <c r="O159" s="208"/>
    </row>
    <row r="160" spans="1:15" s="243" customFormat="1" ht="15.75" outlineLevel="1">
      <c r="A160" s="12"/>
      <c r="B160" s="13" t="str">
        <f t="shared" si="30"/>
        <v>Floor 12</v>
      </c>
      <c r="C160" s="14" t="s">
        <v>30</v>
      </c>
      <c r="D160" s="15"/>
      <c r="E160" s="14">
        <v>48.5</v>
      </c>
      <c r="F160" s="97"/>
      <c r="G160" s="16"/>
      <c r="H160" s="97"/>
      <c r="I160" s="16"/>
      <c r="J160" s="118"/>
      <c r="K160" s="126"/>
      <c r="L160" s="126"/>
      <c r="N160" s="145"/>
      <c r="O160" s="208"/>
    </row>
    <row r="161" spans="1:15" s="221" customFormat="1" ht="15.75">
      <c r="A161" s="205"/>
      <c r="B161" s="207" t="s">
        <v>102</v>
      </c>
      <c r="C161" s="241" t="s">
        <v>30</v>
      </c>
      <c r="D161" s="251">
        <v>2.2</v>
      </c>
      <c r="E161" s="247">
        <f>D161*E147</f>
        <v>1694.2200000000003</v>
      </c>
      <c r="F161" s="253">
        <f aca="true" t="shared" si="32" ref="F161:F168">N161/$J$4</f>
        <v>0</v>
      </c>
      <c r="G161" s="134">
        <f>E161*F161</f>
        <v>0</v>
      </c>
      <c r="H161" s="253"/>
      <c r="I161" s="247"/>
      <c r="J161" s="213">
        <f aca="true" t="shared" si="33" ref="J161:J169">G161+I161</f>
        <v>0</v>
      </c>
      <c r="K161" s="127"/>
      <c r="L161" s="127"/>
      <c r="N161" s="249"/>
      <c r="O161" s="248"/>
    </row>
    <row r="162" spans="1:15" s="221" customFormat="1" ht="15.75">
      <c r="A162" s="205"/>
      <c r="B162" s="207" t="s">
        <v>45</v>
      </c>
      <c r="C162" s="191" t="s">
        <v>20</v>
      </c>
      <c r="D162" s="251">
        <v>7</v>
      </c>
      <c r="E162" s="247">
        <f>D162*E147</f>
        <v>5390.7</v>
      </c>
      <c r="F162" s="253">
        <f t="shared" si="32"/>
        <v>0</v>
      </c>
      <c r="G162" s="134">
        <f aca="true" t="shared" si="34" ref="G162:G168">E162*F162</f>
        <v>0</v>
      </c>
      <c r="H162" s="253"/>
      <c r="I162" s="247"/>
      <c r="J162" s="213">
        <f t="shared" si="33"/>
        <v>0</v>
      </c>
      <c r="K162" s="127"/>
      <c r="L162" s="127"/>
      <c r="N162" s="249"/>
      <c r="O162" s="248"/>
    </row>
    <row r="163" spans="1:15" s="221" customFormat="1" ht="15.75">
      <c r="A163" s="205"/>
      <c r="B163" s="207" t="s">
        <v>44</v>
      </c>
      <c r="C163" s="191" t="s">
        <v>41</v>
      </c>
      <c r="D163" s="251">
        <v>2</v>
      </c>
      <c r="E163" s="247">
        <f>D163*E147</f>
        <v>1540.2</v>
      </c>
      <c r="F163" s="253">
        <f t="shared" si="32"/>
        <v>0</v>
      </c>
      <c r="G163" s="134">
        <f t="shared" si="34"/>
        <v>0</v>
      </c>
      <c r="H163" s="253"/>
      <c r="I163" s="247"/>
      <c r="J163" s="213">
        <f t="shared" si="33"/>
        <v>0</v>
      </c>
      <c r="K163" s="127"/>
      <c r="L163" s="127"/>
      <c r="N163" s="249"/>
      <c r="O163" s="248"/>
    </row>
    <row r="164" spans="1:15" s="221" customFormat="1" ht="15.75">
      <c r="A164" s="205"/>
      <c r="B164" s="207" t="s">
        <v>46</v>
      </c>
      <c r="C164" s="191" t="s">
        <v>20</v>
      </c>
      <c r="D164" s="251">
        <v>0.7</v>
      </c>
      <c r="E164" s="247">
        <f>D164*E147</f>
        <v>539.0699999999999</v>
      </c>
      <c r="F164" s="253">
        <f t="shared" si="32"/>
        <v>0</v>
      </c>
      <c r="G164" s="134">
        <f t="shared" si="34"/>
        <v>0</v>
      </c>
      <c r="H164" s="253"/>
      <c r="I164" s="247"/>
      <c r="J164" s="213">
        <f t="shared" si="33"/>
        <v>0</v>
      </c>
      <c r="K164" s="127"/>
      <c r="L164" s="127"/>
      <c r="N164" s="249"/>
      <c r="O164" s="248"/>
    </row>
    <row r="165" spans="1:15" s="221" customFormat="1" ht="15.75">
      <c r="A165" s="205"/>
      <c r="B165" s="207" t="s">
        <v>47</v>
      </c>
      <c r="C165" s="191" t="s">
        <v>20</v>
      </c>
      <c r="D165" s="251">
        <v>3</v>
      </c>
      <c r="E165" s="247">
        <f>D165*E147</f>
        <v>2310.3</v>
      </c>
      <c r="F165" s="254">
        <f t="shared" si="32"/>
        <v>0</v>
      </c>
      <c r="G165" s="134">
        <f t="shared" si="34"/>
        <v>0</v>
      </c>
      <c r="H165" s="253"/>
      <c r="I165" s="247"/>
      <c r="J165" s="213">
        <f t="shared" si="33"/>
        <v>0</v>
      </c>
      <c r="K165" s="127"/>
      <c r="L165" s="127"/>
      <c r="N165" s="249"/>
      <c r="O165" s="248"/>
    </row>
    <row r="166" spans="1:15" s="221" customFormat="1" ht="15.75">
      <c r="A166" s="205"/>
      <c r="B166" s="207" t="s">
        <v>48</v>
      </c>
      <c r="C166" s="191" t="s">
        <v>20</v>
      </c>
      <c r="D166" s="251">
        <v>28</v>
      </c>
      <c r="E166" s="247">
        <f>D166*E147</f>
        <v>21562.8</v>
      </c>
      <c r="F166" s="254">
        <f t="shared" si="32"/>
        <v>0</v>
      </c>
      <c r="G166" s="134">
        <f t="shared" si="34"/>
        <v>0</v>
      </c>
      <c r="H166" s="253"/>
      <c r="I166" s="247"/>
      <c r="J166" s="213">
        <f t="shared" si="33"/>
        <v>0</v>
      </c>
      <c r="K166" s="127"/>
      <c r="L166" s="127"/>
      <c r="N166" s="249"/>
      <c r="O166" s="248"/>
    </row>
    <row r="167" spans="1:15" s="221" customFormat="1" ht="15.75">
      <c r="A167" s="205"/>
      <c r="B167" s="207" t="s">
        <v>43</v>
      </c>
      <c r="C167" s="191" t="s">
        <v>20</v>
      </c>
      <c r="D167" s="251">
        <v>1.6</v>
      </c>
      <c r="E167" s="247">
        <f>D167*E147</f>
        <v>1232.16</v>
      </c>
      <c r="F167" s="254">
        <f t="shared" si="32"/>
        <v>0</v>
      </c>
      <c r="G167" s="134">
        <f t="shared" si="34"/>
        <v>0</v>
      </c>
      <c r="H167" s="253"/>
      <c r="I167" s="247"/>
      <c r="J167" s="213">
        <f t="shared" si="33"/>
        <v>0</v>
      </c>
      <c r="K167" s="127"/>
      <c r="L167" s="127"/>
      <c r="N167" s="249"/>
      <c r="O167" s="248"/>
    </row>
    <row r="168" spans="1:15" s="221" customFormat="1" ht="12" thickBot="1">
      <c r="A168" s="17"/>
      <c r="B168" s="171" t="s">
        <v>103</v>
      </c>
      <c r="C168" s="19" t="s">
        <v>30</v>
      </c>
      <c r="D168" s="20">
        <v>1.1</v>
      </c>
      <c r="E168" s="16">
        <f>D168*E147</f>
        <v>847.1100000000001</v>
      </c>
      <c r="F168" s="95">
        <f t="shared" si="32"/>
        <v>0</v>
      </c>
      <c r="G168" s="21">
        <f t="shared" si="34"/>
        <v>0</v>
      </c>
      <c r="H168" s="95"/>
      <c r="I168" s="21"/>
      <c r="J168" s="118">
        <f t="shared" si="33"/>
        <v>0</v>
      </c>
      <c r="K168" s="127"/>
      <c r="L168" s="127"/>
      <c r="N168" s="249"/>
      <c r="O168" s="216"/>
    </row>
    <row r="169" spans="1:15" s="243" customFormat="1" ht="15.75">
      <c r="A169" s="250">
        <v>9</v>
      </c>
      <c r="B169" s="206" t="s">
        <v>109</v>
      </c>
      <c r="C169" s="240" t="s">
        <v>30</v>
      </c>
      <c r="D169" s="179"/>
      <c r="E169" s="242">
        <f>SUM(E170:E182)</f>
        <v>32</v>
      </c>
      <c r="F169" s="252"/>
      <c r="G169" s="242"/>
      <c r="H169" s="252">
        <f>O169/$J$4</f>
        <v>0</v>
      </c>
      <c r="I169" s="242">
        <f aca="true" t="shared" si="35" ref="I169">E169*H169</f>
        <v>0</v>
      </c>
      <c r="J169" s="180">
        <f t="shared" si="33"/>
        <v>0</v>
      </c>
      <c r="K169" s="125">
        <f>SUM(J169:J190)</f>
        <v>0</v>
      </c>
      <c r="L169" s="125">
        <f>K169/E169</f>
        <v>0</v>
      </c>
      <c r="N169" s="245"/>
      <c r="O169" s="246"/>
    </row>
    <row r="170" spans="1:15" s="243" customFormat="1" ht="15.75" outlineLevel="1">
      <c r="A170" s="12"/>
      <c r="B170" s="13" t="str">
        <f>B148</f>
        <v xml:space="preserve">Floor 0 </v>
      </c>
      <c r="C170" s="14" t="s">
        <v>30</v>
      </c>
      <c r="D170" s="15"/>
      <c r="E170" s="14"/>
      <c r="F170" s="97"/>
      <c r="G170" s="16"/>
      <c r="H170" s="97"/>
      <c r="I170" s="16"/>
      <c r="J170" s="118"/>
      <c r="K170" s="126"/>
      <c r="L170" s="126"/>
      <c r="N170" s="145"/>
      <c r="O170" s="208"/>
    </row>
    <row r="171" spans="1:15" s="243" customFormat="1" ht="15.75" outlineLevel="1">
      <c r="A171" s="12"/>
      <c r="B171" s="13" t="str">
        <f aca="true" t="shared" si="36" ref="B171:B182">B149</f>
        <v xml:space="preserve">Floor 1 </v>
      </c>
      <c r="C171" s="14" t="s">
        <v>30</v>
      </c>
      <c r="D171" s="15"/>
      <c r="E171" s="14"/>
      <c r="F171" s="97"/>
      <c r="G171" s="16"/>
      <c r="H171" s="97"/>
      <c r="I171" s="16"/>
      <c r="J171" s="118"/>
      <c r="K171" s="126"/>
      <c r="L171" s="126"/>
      <c r="N171" s="145"/>
      <c r="O171" s="208"/>
    </row>
    <row r="172" spans="1:15" s="243" customFormat="1" ht="15.75" outlineLevel="1">
      <c r="A172" s="12"/>
      <c r="B172" s="13" t="str">
        <f t="shared" si="36"/>
        <v>Floor 2</v>
      </c>
      <c r="C172" s="14" t="s">
        <v>30</v>
      </c>
      <c r="D172" s="15"/>
      <c r="E172" s="14"/>
      <c r="F172" s="97"/>
      <c r="G172" s="16"/>
      <c r="H172" s="97"/>
      <c r="I172" s="16"/>
      <c r="J172" s="118"/>
      <c r="K172" s="126"/>
      <c r="L172" s="126"/>
      <c r="N172" s="145"/>
      <c r="O172" s="208"/>
    </row>
    <row r="173" spans="1:15" s="243" customFormat="1" ht="15.75" outlineLevel="1">
      <c r="A173" s="12"/>
      <c r="B173" s="13" t="str">
        <f t="shared" si="36"/>
        <v>Floor 3</v>
      </c>
      <c r="C173" s="14" t="s">
        <v>30</v>
      </c>
      <c r="D173" s="15"/>
      <c r="E173" s="14"/>
      <c r="F173" s="97"/>
      <c r="G173" s="16"/>
      <c r="H173" s="97"/>
      <c r="I173" s="16"/>
      <c r="J173" s="118"/>
      <c r="K173" s="126"/>
      <c r="L173" s="126"/>
      <c r="N173" s="145"/>
      <c r="O173" s="208"/>
    </row>
    <row r="174" spans="1:15" s="243" customFormat="1" ht="15.75" outlineLevel="1">
      <c r="A174" s="12"/>
      <c r="B174" s="13" t="str">
        <f t="shared" si="36"/>
        <v>Floor 4</v>
      </c>
      <c r="C174" s="14" t="s">
        <v>30</v>
      </c>
      <c r="D174" s="15"/>
      <c r="E174" s="14"/>
      <c r="F174" s="97"/>
      <c r="G174" s="16"/>
      <c r="H174" s="97"/>
      <c r="I174" s="16"/>
      <c r="J174" s="118"/>
      <c r="K174" s="126"/>
      <c r="L174" s="126"/>
      <c r="N174" s="145"/>
      <c r="O174" s="208"/>
    </row>
    <row r="175" spans="1:15" s="243" customFormat="1" ht="15.75" outlineLevel="1">
      <c r="A175" s="12"/>
      <c r="B175" s="13" t="str">
        <f t="shared" si="36"/>
        <v>Floor 5</v>
      </c>
      <c r="C175" s="14" t="s">
        <v>30</v>
      </c>
      <c r="D175" s="15"/>
      <c r="E175" s="14"/>
      <c r="F175" s="97"/>
      <c r="G175" s="16"/>
      <c r="H175" s="97"/>
      <c r="I175" s="16"/>
      <c r="J175" s="118"/>
      <c r="K175" s="126"/>
      <c r="L175" s="126"/>
      <c r="N175" s="145"/>
      <c r="O175" s="208"/>
    </row>
    <row r="176" spans="1:15" s="243" customFormat="1" ht="15.75" outlineLevel="1">
      <c r="A176" s="12"/>
      <c r="B176" s="13" t="str">
        <f t="shared" si="36"/>
        <v>Floor 6</v>
      </c>
      <c r="C176" s="14" t="s">
        <v>30</v>
      </c>
      <c r="D176" s="15"/>
      <c r="E176" s="14"/>
      <c r="F176" s="97"/>
      <c r="G176" s="16"/>
      <c r="H176" s="97"/>
      <c r="I176" s="16"/>
      <c r="J176" s="118"/>
      <c r="K176" s="126"/>
      <c r="L176" s="126"/>
      <c r="N176" s="145"/>
      <c r="O176" s="208"/>
    </row>
    <row r="177" spans="1:15" s="243" customFormat="1" ht="15.75" outlineLevel="1">
      <c r="A177" s="12"/>
      <c r="B177" s="13" t="str">
        <f t="shared" si="36"/>
        <v>Floor 7</v>
      </c>
      <c r="C177" s="14" t="s">
        <v>30</v>
      </c>
      <c r="D177" s="15"/>
      <c r="E177" s="14"/>
      <c r="F177" s="97"/>
      <c r="G177" s="16"/>
      <c r="H177" s="97"/>
      <c r="I177" s="16"/>
      <c r="J177" s="118"/>
      <c r="K177" s="126"/>
      <c r="L177" s="126"/>
      <c r="N177" s="145"/>
      <c r="O177" s="208"/>
    </row>
    <row r="178" spans="1:15" s="243" customFormat="1" ht="15.75" outlineLevel="1">
      <c r="A178" s="12"/>
      <c r="B178" s="13" t="str">
        <f t="shared" si="36"/>
        <v>Floor 8</v>
      </c>
      <c r="C178" s="14" t="s">
        <v>30</v>
      </c>
      <c r="D178" s="15"/>
      <c r="E178" s="14"/>
      <c r="F178" s="97"/>
      <c r="G178" s="16"/>
      <c r="H178" s="97"/>
      <c r="I178" s="16"/>
      <c r="J178" s="118"/>
      <c r="K178" s="126"/>
      <c r="L178" s="126"/>
      <c r="N178" s="145"/>
      <c r="O178" s="208"/>
    </row>
    <row r="179" spans="1:15" s="243" customFormat="1" ht="15.75" outlineLevel="1">
      <c r="A179" s="12"/>
      <c r="B179" s="13" t="str">
        <f t="shared" si="36"/>
        <v>Floor 9</v>
      </c>
      <c r="C179" s="14" t="s">
        <v>30</v>
      </c>
      <c r="D179" s="15"/>
      <c r="E179" s="14"/>
      <c r="F179" s="97"/>
      <c r="G179" s="16"/>
      <c r="H179" s="97"/>
      <c r="I179" s="16"/>
      <c r="J179" s="118"/>
      <c r="K179" s="126"/>
      <c r="L179" s="126"/>
      <c r="N179" s="145"/>
      <c r="O179" s="208"/>
    </row>
    <row r="180" spans="1:15" s="243" customFormat="1" ht="15.75" outlineLevel="1">
      <c r="A180" s="12"/>
      <c r="B180" s="13" t="str">
        <f t="shared" si="36"/>
        <v>Floor 10</v>
      </c>
      <c r="C180" s="14" t="s">
        <v>30</v>
      </c>
      <c r="D180" s="15"/>
      <c r="E180" s="14"/>
      <c r="F180" s="97"/>
      <c r="G180" s="16"/>
      <c r="H180" s="97"/>
      <c r="I180" s="16"/>
      <c r="J180" s="118"/>
      <c r="K180" s="126"/>
      <c r="L180" s="126"/>
      <c r="N180" s="145"/>
      <c r="O180" s="208"/>
    </row>
    <row r="181" spans="1:15" s="243" customFormat="1" ht="15.75" outlineLevel="1">
      <c r="A181" s="12"/>
      <c r="B181" s="13" t="str">
        <f t="shared" si="36"/>
        <v>Floor 11</v>
      </c>
      <c r="C181" s="14" t="s">
        <v>30</v>
      </c>
      <c r="D181" s="15"/>
      <c r="E181" s="14"/>
      <c r="F181" s="97"/>
      <c r="G181" s="16"/>
      <c r="H181" s="97"/>
      <c r="I181" s="16"/>
      <c r="J181" s="118"/>
      <c r="K181" s="126"/>
      <c r="L181" s="126"/>
      <c r="N181" s="145"/>
      <c r="O181" s="208"/>
    </row>
    <row r="182" spans="1:15" s="243" customFormat="1" ht="15.75" outlineLevel="1">
      <c r="A182" s="12"/>
      <c r="B182" s="13" t="str">
        <f t="shared" si="36"/>
        <v>Floor 12</v>
      </c>
      <c r="C182" s="14" t="s">
        <v>30</v>
      </c>
      <c r="D182" s="15"/>
      <c r="E182" s="14">
        <v>32</v>
      </c>
      <c r="F182" s="97"/>
      <c r="G182" s="16"/>
      <c r="H182" s="97"/>
      <c r="I182" s="16"/>
      <c r="J182" s="118"/>
      <c r="K182" s="126"/>
      <c r="L182" s="126"/>
      <c r="N182" s="145"/>
      <c r="O182" s="208"/>
    </row>
    <row r="183" spans="1:15" s="221" customFormat="1" ht="15.75">
      <c r="A183" s="205"/>
      <c r="B183" s="207" t="s">
        <v>95</v>
      </c>
      <c r="C183" s="241" t="s">
        <v>30</v>
      </c>
      <c r="D183" s="251">
        <v>2.2</v>
      </c>
      <c r="E183" s="247">
        <f>D183*E169</f>
        <v>70.4</v>
      </c>
      <c r="F183" s="253">
        <f aca="true" t="shared" si="37" ref="F183:F190">N183/$J$4</f>
        <v>0</v>
      </c>
      <c r="G183" s="134">
        <f>E183*F183</f>
        <v>0</v>
      </c>
      <c r="H183" s="253"/>
      <c r="I183" s="247"/>
      <c r="J183" s="213">
        <f aca="true" t="shared" si="38" ref="J183:J190">G183+I183</f>
        <v>0</v>
      </c>
      <c r="K183" s="127"/>
      <c r="L183" s="127"/>
      <c r="N183" s="249"/>
      <c r="O183" s="248"/>
    </row>
    <row r="184" spans="1:15" s="221" customFormat="1" ht="15.75">
      <c r="A184" s="205"/>
      <c r="B184" s="207" t="s">
        <v>45</v>
      </c>
      <c r="C184" s="191" t="s">
        <v>20</v>
      </c>
      <c r="D184" s="251">
        <v>7</v>
      </c>
      <c r="E184" s="247">
        <f>D184*E169</f>
        <v>224</v>
      </c>
      <c r="F184" s="253">
        <f t="shared" si="37"/>
        <v>0</v>
      </c>
      <c r="G184" s="134">
        <f aca="true" t="shared" si="39" ref="G184:G190">E184*F184</f>
        <v>0</v>
      </c>
      <c r="H184" s="253"/>
      <c r="I184" s="247"/>
      <c r="J184" s="213">
        <f t="shared" si="38"/>
        <v>0</v>
      </c>
      <c r="K184" s="127"/>
      <c r="L184" s="127"/>
      <c r="N184" s="249"/>
      <c r="O184" s="248"/>
    </row>
    <row r="185" spans="1:15" s="221" customFormat="1" ht="15.75">
      <c r="A185" s="205"/>
      <c r="B185" s="207" t="s">
        <v>44</v>
      </c>
      <c r="C185" s="191" t="s">
        <v>41</v>
      </c>
      <c r="D185" s="251">
        <v>2</v>
      </c>
      <c r="E185" s="247">
        <f>D185*E169</f>
        <v>64</v>
      </c>
      <c r="F185" s="253">
        <f t="shared" si="37"/>
        <v>0</v>
      </c>
      <c r="G185" s="134">
        <f t="shared" si="39"/>
        <v>0</v>
      </c>
      <c r="H185" s="253"/>
      <c r="I185" s="247"/>
      <c r="J185" s="213">
        <f t="shared" si="38"/>
        <v>0</v>
      </c>
      <c r="K185" s="127"/>
      <c r="L185" s="127"/>
      <c r="N185" s="249"/>
      <c r="O185" s="248"/>
    </row>
    <row r="186" spans="1:15" s="221" customFormat="1" ht="15.75">
      <c r="A186" s="205"/>
      <c r="B186" s="207" t="s">
        <v>46</v>
      </c>
      <c r="C186" s="191" t="s">
        <v>20</v>
      </c>
      <c r="D186" s="251">
        <v>0.7</v>
      </c>
      <c r="E186" s="247">
        <f>D186*E169</f>
        <v>22.4</v>
      </c>
      <c r="F186" s="253">
        <f t="shared" si="37"/>
        <v>0</v>
      </c>
      <c r="G186" s="134">
        <f t="shared" si="39"/>
        <v>0</v>
      </c>
      <c r="H186" s="253"/>
      <c r="I186" s="247"/>
      <c r="J186" s="213">
        <f t="shared" si="38"/>
        <v>0</v>
      </c>
      <c r="K186" s="127"/>
      <c r="L186" s="127"/>
      <c r="N186" s="249"/>
      <c r="O186" s="248"/>
    </row>
    <row r="187" spans="1:15" s="221" customFormat="1" ht="15.75">
      <c r="A187" s="205"/>
      <c r="B187" s="207" t="s">
        <v>47</v>
      </c>
      <c r="C187" s="191" t="s">
        <v>20</v>
      </c>
      <c r="D187" s="251">
        <v>3</v>
      </c>
      <c r="E187" s="247">
        <f>D187*E169</f>
        <v>96</v>
      </c>
      <c r="F187" s="254">
        <f t="shared" si="37"/>
        <v>0</v>
      </c>
      <c r="G187" s="134">
        <f t="shared" si="39"/>
        <v>0</v>
      </c>
      <c r="H187" s="253"/>
      <c r="I187" s="247"/>
      <c r="J187" s="213">
        <f t="shared" si="38"/>
        <v>0</v>
      </c>
      <c r="K187" s="127"/>
      <c r="L187" s="127"/>
      <c r="N187" s="249"/>
      <c r="O187" s="248"/>
    </row>
    <row r="188" spans="1:15" s="221" customFormat="1" ht="15.75">
      <c r="A188" s="205"/>
      <c r="B188" s="207" t="s">
        <v>48</v>
      </c>
      <c r="C188" s="191" t="s">
        <v>20</v>
      </c>
      <c r="D188" s="251">
        <v>28</v>
      </c>
      <c r="E188" s="247">
        <f>D188*E169</f>
        <v>896</v>
      </c>
      <c r="F188" s="254">
        <f t="shared" si="37"/>
        <v>0</v>
      </c>
      <c r="G188" s="134">
        <f t="shared" si="39"/>
        <v>0</v>
      </c>
      <c r="H188" s="253"/>
      <c r="I188" s="247"/>
      <c r="J188" s="213">
        <f t="shared" si="38"/>
        <v>0</v>
      </c>
      <c r="K188" s="127"/>
      <c r="L188" s="127"/>
      <c r="N188" s="249"/>
      <c r="O188" s="248"/>
    </row>
    <row r="189" spans="1:15" s="221" customFormat="1" ht="15.75">
      <c r="A189" s="205"/>
      <c r="B189" s="207" t="s">
        <v>43</v>
      </c>
      <c r="C189" s="191" t="s">
        <v>20</v>
      </c>
      <c r="D189" s="251">
        <v>1.6</v>
      </c>
      <c r="E189" s="247">
        <f>D189*E169</f>
        <v>51.2</v>
      </c>
      <c r="F189" s="254">
        <f t="shared" si="37"/>
        <v>0</v>
      </c>
      <c r="G189" s="134">
        <f t="shared" si="39"/>
        <v>0</v>
      </c>
      <c r="H189" s="253"/>
      <c r="I189" s="247"/>
      <c r="J189" s="213">
        <f t="shared" si="38"/>
        <v>0</v>
      </c>
      <c r="K189" s="127"/>
      <c r="L189" s="127"/>
      <c r="N189" s="249"/>
      <c r="O189" s="248"/>
    </row>
    <row r="190" spans="1:15" s="221" customFormat="1" ht="12" thickBot="1">
      <c r="A190" s="17"/>
      <c r="B190" s="171" t="s">
        <v>103</v>
      </c>
      <c r="C190" s="19" t="s">
        <v>30</v>
      </c>
      <c r="D190" s="20">
        <v>1.1</v>
      </c>
      <c r="E190" s="16">
        <f>D190*E169</f>
        <v>35.2</v>
      </c>
      <c r="F190" s="95">
        <f t="shared" si="37"/>
        <v>0</v>
      </c>
      <c r="G190" s="21">
        <f t="shared" si="39"/>
        <v>0</v>
      </c>
      <c r="H190" s="95"/>
      <c r="I190" s="21"/>
      <c r="J190" s="118">
        <f t="shared" si="38"/>
        <v>0</v>
      </c>
      <c r="K190" s="127"/>
      <c r="L190" s="127"/>
      <c r="N190" s="249"/>
      <c r="O190" s="216"/>
    </row>
    <row r="191" spans="1:15" s="4" customFormat="1" ht="15.75">
      <c r="A191" s="63">
        <v>10</v>
      </c>
      <c r="B191" s="51" t="s">
        <v>111</v>
      </c>
      <c r="C191" s="52" t="s">
        <v>30</v>
      </c>
      <c r="D191" s="53"/>
      <c r="E191" s="54">
        <f>SUM(E192:E204)</f>
        <v>31.2</v>
      </c>
      <c r="F191" s="89"/>
      <c r="G191" s="54"/>
      <c r="H191" s="89">
        <f>O191/$J$4</f>
        <v>0</v>
      </c>
      <c r="I191" s="54">
        <f>E191*H191</f>
        <v>0</v>
      </c>
      <c r="J191" s="117">
        <f aca="true" t="shared" si="40" ref="J191">G191+I191</f>
        <v>0</v>
      </c>
      <c r="K191" s="125">
        <f>SUM(J191:J212)</f>
        <v>0</v>
      </c>
      <c r="L191" s="125">
        <f>K191/E191</f>
        <v>0</v>
      </c>
      <c r="N191" s="137"/>
      <c r="O191" s="193"/>
    </row>
    <row r="192" spans="1:15" s="4" customFormat="1" ht="15.75" outlineLevel="1">
      <c r="A192" s="12"/>
      <c r="B192" s="13" t="str">
        <f>B170</f>
        <v xml:space="preserve">Floor 0 </v>
      </c>
      <c r="C192" s="14" t="s">
        <v>30</v>
      </c>
      <c r="D192" s="15"/>
      <c r="E192" s="14"/>
      <c r="F192" s="97"/>
      <c r="G192" s="16"/>
      <c r="H192" s="97"/>
      <c r="I192" s="16"/>
      <c r="J192" s="118"/>
      <c r="K192" s="126"/>
      <c r="L192" s="126"/>
      <c r="N192" s="145"/>
      <c r="O192" s="208"/>
    </row>
    <row r="193" spans="1:15" s="4" customFormat="1" ht="15.75" outlineLevel="1">
      <c r="A193" s="12"/>
      <c r="B193" s="13" t="str">
        <f aca="true" t="shared" si="41" ref="B193:B204">B171</f>
        <v xml:space="preserve">Floor 1 </v>
      </c>
      <c r="C193" s="14" t="s">
        <v>30</v>
      </c>
      <c r="D193" s="15"/>
      <c r="E193" s="14"/>
      <c r="F193" s="97"/>
      <c r="G193" s="16"/>
      <c r="H193" s="97"/>
      <c r="I193" s="16"/>
      <c r="J193" s="118"/>
      <c r="K193" s="126"/>
      <c r="L193" s="126"/>
      <c r="N193" s="145"/>
      <c r="O193" s="208"/>
    </row>
    <row r="194" spans="1:15" s="4" customFormat="1" ht="15.75" outlineLevel="1">
      <c r="A194" s="12"/>
      <c r="B194" s="13" t="str">
        <f t="shared" si="41"/>
        <v>Floor 2</v>
      </c>
      <c r="C194" s="14" t="s">
        <v>30</v>
      </c>
      <c r="D194" s="15"/>
      <c r="E194" s="14"/>
      <c r="F194" s="97"/>
      <c r="G194" s="16"/>
      <c r="H194" s="97"/>
      <c r="I194" s="16"/>
      <c r="J194" s="118"/>
      <c r="K194" s="126"/>
      <c r="L194" s="126"/>
      <c r="N194" s="145"/>
      <c r="O194" s="208"/>
    </row>
    <row r="195" spans="1:15" s="4" customFormat="1" ht="15.75" outlineLevel="1">
      <c r="A195" s="12"/>
      <c r="B195" s="13" t="str">
        <f t="shared" si="41"/>
        <v>Floor 3</v>
      </c>
      <c r="C195" s="14" t="s">
        <v>30</v>
      </c>
      <c r="D195" s="15"/>
      <c r="E195" s="14"/>
      <c r="F195" s="97"/>
      <c r="G195" s="16"/>
      <c r="H195" s="97"/>
      <c r="I195" s="16"/>
      <c r="J195" s="118"/>
      <c r="K195" s="126"/>
      <c r="L195" s="126"/>
      <c r="N195" s="145"/>
      <c r="O195" s="208"/>
    </row>
    <row r="196" spans="1:15" s="243" customFormat="1" ht="15.75" outlineLevel="1">
      <c r="A196" s="12"/>
      <c r="B196" s="13" t="str">
        <f t="shared" si="41"/>
        <v>Floor 4</v>
      </c>
      <c r="C196" s="14" t="s">
        <v>30</v>
      </c>
      <c r="D196" s="15"/>
      <c r="E196" s="14"/>
      <c r="F196" s="97"/>
      <c r="G196" s="16"/>
      <c r="H196" s="97"/>
      <c r="I196" s="16"/>
      <c r="J196" s="118"/>
      <c r="K196" s="126"/>
      <c r="L196" s="126"/>
      <c r="N196" s="145"/>
      <c r="O196" s="208"/>
    </row>
    <row r="197" spans="1:15" s="243" customFormat="1" ht="15.75" outlineLevel="1">
      <c r="A197" s="12"/>
      <c r="B197" s="13" t="str">
        <f t="shared" si="41"/>
        <v>Floor 5</v>
      </c>
      <c r="C197" s="14" t="s">
        <v>30</v>
      </c>
      <c r="D197" s="15"/>
      <c r="E197" s="14"/>
      <c r="F197" s="97"/>
      <c r="G197" s="16"/>
      <c r="H197" s="97"/>
      <c r="I197" s="16"/>
      <c r="J197" s="118"/>
      <c r="K197" s="126"/>
      <c r="L197" s="126"/>
      <c r="N197" s="145"/>
      <c r="O197" s="208"/>
    </row>
    <row r="198" spans="1:15" s="243" customFormat="1" ht="15.75" outlineLevel="1">
      <c r="A198" s="12"/>
      <c r="B198" s="13" t="str">
        <f t="shared" si="41"/>
        <v>Floor 6</v>
      </c>
      <c r="C198" s="14" t="s">
        <v>30</v>
      </c>
      <c r="D198" s="15"/>
      <c r="E198" s="14"/>
      <c r="F198" s="97"/>
      <c r="G198" s="16"/>
      <c r="H198" s="97"/>
      <c r="I198" s="16"/>
      <c r="J198" s="118"/>
      <c r="K198" s="126"/>
      <c r="L198" s="126"/>
      <c r="N198" s="145"/>
      <c r="O198" s="208"/>
    </row>
    <row r="199" spans="1:15" s="243" customFormat="1" ht="15.75" outlineLevel="1">
      <c r="A199" s="12"/>
      <c r="B199" s="13" t="str">
        <f t="shared" si="41"/>
        <v>Floor 7</v>
      </c>
      <c r="C199" s="14" t="s">
        <v>30</v>
      </c>
      <c r="D199" s="15"/>
      <c r="E199" s="14">
        <v>7.8</v>
      </c>
      <c r="F199" s="97"/>
      <c r="G199" s="16"/>
      <c r="H199" s="97"/>
      <c r="I199" s="16"/>
      <c r="J199" s="118"/>
      <c r="K199" s="126"/>
      <c r="L199" s="126"/>
      <c r="N199" s="145"/>
      <c r="O199" s="208"/>
    </row>
    <row r="200" spans="1:15" s="243" customFormat="1" ht="15.75" outlineLevel="1">
      <c r="A200" s="12"/>
      <c r="B200" s="13" t="str">
        <f t="shared" si="41"/>
        <v>Floor 8</v>
      </c>
      <c r="C200" s="14" t="s">
        <v>30</v>
      </c>
      <c r="D200" s="15"/>
      <c r="E200" s="14">
        <v>7.8</v>
      </c>
      <c r="F200" s="97"/>
      <c r="G200" s="16"/>
      <c r="H200" s="97"/>
      <c r="I200" s="16"/>
      <c r="J200" s="118"/>
      <c r="K200" s="126"/>
      <c r="L200" s="126"/>
      <c r="N200" s="145"/>
      <c r="O200" s="208"/>
    </row>
    <row r="201" spans="1:15" s="243" customFormat="1" ht="15.75" outlineLevel="1">
      <c r="A201" s="12"/>
      <c r="B201" s="13" t="str">
        <f t="shared" si="41"/>
        <v>Floor 9</v>
      </c>
      <c r="C201" s="14" t="s">
        <v>30</v>
      </c>
      <c r="D201" s="15"/>
      <c r="E201" s="14">
        <v>7.8</v>
      </c>
      <c r="F201" s="97"/>
      <c r="G201" s="16"/>
      <c r="H201" s="97"/>
      <c r="I201" s="16"/>
      <c r="J201" s="118"/>
      <c r="K201" s="126"/>
      <c r="L201" s="126"/>
      <c r="N201" s="145"/>
      <c r="O201" s="208"/>
    </row>
    <row r="202" spans="1:15" s="243" customFormat="1" ht="15.75" outlineLevel="1">
      <c r="A202" s="12"/>
      <c r="B202" s="13" t="str">
        <f t="shared" si="41"/>
        <v>Floor 10</v>
      </c>
      <c r="C202" s="14" t="s">
        <v>30</v>
      </c>
      <c r="D202" s="15"/>
      <c r="E202" s="14">
        <v>7.8</v>
      </c>
      <c r="F202" s="97"/>
      <c r="G202" s="16"/>
      <c r="H202" s="97"/>
      <c r="I202" s="16"/>
      <c r="J202" s="118"/>
      <c r="K202" s="126"/>
      <c r="L202" s="126"/>
      <c r="N202" s="145"/>
      <c r="O202" s="208"/>
    </row>
    <row r="203" spans="1:15" s="243" customFormat="1" ht="15.75" outlineLevel="1">
      <c r="A203" s="12"/>
      <c r="B203" s="13" t="str">
        <f t="shared" si="41"/>
        <v>Floor 11</v>
      </c>
      <c r="C203" s="14" t="s">
        <v>30</v>
      </c>
      <c r="D203" s="15"/>
      <c r="E203" s="14"/>
      <c r="F203" s="97"/>
      <c r="G203" s="16"/>
      <c r="H203" s="97"/>
      <c r="I203" s="16"/>
      <c r="J203" s="118"/>
      <c r="K203" s="126"/>
      <c r="L203" s="126"/>
      <c r="N203" s="145"/>
      <c r="O203" s="208"/>
    </row>
    <row r="204" spans="1:15" s="243" customFormat="1" ht="15.75" outlineLevel="1">
      <c r="A204" s="12"/>
      <c r="B204" s="13" t="str">
        <f t="shared" si="41"/>
        <v>Floor 12</v>
      </c>
      <c r="C204" s="14" t="s">
        <v>30</v>
      </c>
      <c r="D204" s="15"/>
      <c r="E204" s="14"/>
      <c r="F204" s="97"/>
      <c r="G204" s="16"/>
      <c r="H204" s="97"/>
      <c r="I204" s="16"/>
      <c r="J204" s="118"/>
      <c r="K204" s="126"/>
      <c r="L204" s="126"/>
      <c r="N204" s="145"/>
      <c r="O204" s="208"/>
    </row>
    <row r="205" spans="1:15" ht="15.75">
      <c r="A205" s="17"/>
      <c r="B205" s="18" t="s">
        <v>71</v>
      </c>
      <c r="C205" s="14" t="s">
        <v>30</v>
      </c>
      <c r="D205" s="20">
        <v>3.1</v>
      </c>
      <c r="E205" s="21">
        <f>D205*E191</f>
        <v>96.72</v>
      </c>
      <c r="F205" s="95">
        <f aca="true" t="shared" si="42" ref="F205:F212">N205/$J$4</f>
        <v>0</v>
      </c>
      <c r="G205" s="21">
        <f aca="true" t="shared" si="43" ref="G205:G212">E205*F205</f>
        <v>0</v>
      </c>
      <c r="H205" s="95"/>
      <c r="I205" s="21"/>
      <c r="J205" s="118">
        <f aca="true" t="shared" si="44" ref="J205:J213">G205+I205</f>
        <v>0</v>
      </c>
      <c r="K205" s="127"/>
      <c r="L205" s="127"/>
      <c r="N205" s="143"/>
      <c r="O205" s="216"/>
    </row>
    <row r="206" spans="1:15" ht="15.75">
      <c r="A206" s="17"/>
      <c r="B206" s="18" t="s">
        <v>45</v>
      </c>
      <c r="C206" s="19" t="s">
        <v>20</v>
      </c>
      <c r="D206" s="20">
        <v>7</v>
      </c>
      <c r="E206" s="21">
        <f>D206*E191</f>
        <v>218.4</v>
      </c>
      <c r="F206" s="95">
        <f t="shared" si="42"/>
        <v>0</v>
      </c>
      <c r="G206" s="21">
        <f t="shared" si="43"/>
        <v>0</v>
      </c>
      <c r="H206" s="95"/>
      <c r="I206" s="21"/>
      <c r="J206" s="118">
        <f t="shared" si="44"/>
        <v>0</v>
      </c>
      <c r="K206" s="127"/>
      <c r="L206" s="127"/>
      <c r="N206" s="143"/>
      <c r="O206" s="216"/>
    </row>
    <row r="207" spans="1:15" ht="15.75">
      <c r="A207" s="17"/>
      <c r="B207" s="18" t="s">
        <v>44</v>
      </c>
      <c r="C207" s="19" t="s">
        <v>41</v>
      </c>
      <c r="D207" s="20">
        <v>2</v>
      </c>
      <c r="E207" s="21">
        <f>D207*E191</f>
        <v>62.4</v>
      </c>
      <c r="F207" s="95">
        <f t="shared" si="42"/>
        <v>0</v>
      </c>
      <c r="G207" s="21">
        <f t="shared" si="43"/>
        <v>0</v>
      </c>
      <c r="H207" s="95"/>
      <c r="I207" s="21"/>
      <c r="J207" s="118">
        <f t="shared" si="44"/>
        <v>0</v>
      </c>
      <c r="K207" s="127"/>
      <c r="L207" s="127"/>
      <c r="N207" s="143"/>
      <c r="O207" s="216"/>
    </row>
    <row r="208" spans="1:15" ht="15.75">
      <c r="A208" s="17"/>
      <c r="B208" s="18" t="s">
        <v>46</v>
      </c>
      <c r="C208" s="19" t="s">
        <v>20</v>
      </c>
      <c r="D208" s="20">
        <v>0.7</v>
      </c>
      <c r="E208" s="21">
        <f>D208*E191</f>
        <v>21.84</v>
      </c>
      <c r="F208" s="95">
        <f t="shared" si="42"/>
        <v>0</v>
      </c>
      <c r="G208" s="21">
        <f t="shared" si="43"/>
        <v>0</v>
      </c>
      <c r="H208" s="95"/>
      <c r="I208" s="21"/>
      <c r="J208" s="118">
        <f t="shared" si="44"/>
        <v>0</v>
      </c>
      <c r="K208" s="127"/>
      <c r="L208" s="127"/>
      <c r="N208" s="143"/>
      <c r="O208" s="216"/>
    </row>
    <row r="209" spans="1:15" ht="15.75">
      <c r="A209" s="17"/>
      <c r="B209" s="18" t="s">
        <v>47</v>
      </c>
      <c r="C209" s="19" t="s">
        <v>20</v>
      </c>
      <c r="D209" s="20">
        <v>3</v>
      </c>
      <c r="E209" s="21">
        <f>D209*E191</f>
        <v>93.6</v>
      </c>
      <c r="F209" s="185">
        <f t="shared" si="42"/>
        <v>0</v>
      </c>
      <c r="G209" s="21">
        <f t="shared" si="43"/>
        <v>0</v>
      </c>
      <c r="H209" s="95"/>
      <c r="I209" s="21"/>
      <c r="J209" s="118">
        <f t="shared" si="44"/>
        <v>0</v>
      </c>
      <c r="K209" s="127"/>
      <c r="L209" s="127"/>
      <c r="N209" s="143"/>
      <c r="O209" s="216"/>
    </row>
    <row r="210" spans="1:15" ht="15.75">
      <c r="A210" s="17"/>
      <c r="B210" s="18" t="s">
        <v>48</v>
      </c>
      <c r="C210" s="19" t="s">
        <v>20</v>
      </c>
      <c r="D210" s="20">
        <v>28</v>
      </c>
      <c r="E210" s="21">
        <f>D210*E191</f>
        <v>873.6</v>
      </c>
      <c r="F210" s="185">
        <f t="shared" si="42"/>
        <v>0</v>
      </c>
      <c r="G210" s="21">
        <f t="shared" si="43"/>
        <v>0</v>
      </c>
      <c r="H210" s="95"/>
      <c r="I210" s="21"/>
      <c r="J210" s="118">
        <f t="shared" si="44"/>
        <v>0</v>
      </c>
      <c r="K210" s="127"/>
      <c r="L210" s="127"/>
      <c r="N210" s="143"/>
      <c r="O210" s="216"/>
    </row>
    <row r="211" spans="1:15" ht="15.75">
      <c r="A211" s="17"/>
      <c r="B211" s="18" t="s">
        <v>43</v>
      </c>
      <c r="C211" s="19" t="s">
        <v>20</v>
      </c>
      <c r="D211" s="20">
        <v>1.6</v>
      </c>
      <c r="E211" s="21">
        <f>D211*E191</f>
        <v>49.92</v>
      </c>
      <c r="F211" s="185">
        <f t="shared" si="42"/>
        <v>0</v>
      </c>
      <c r="G211" s="21">
        <f t="shared" si="43"/>
        <v>0</v>
      </c>
      <c r="H211" s="95"/>
      <c r="I211" s="21"/>
      <c r="J211" s="118">
        <f t="shared" si="44"/>
        <v>0</v>
      </c>
      <c r="K211" s="127"/>
      <c r="L211" s="127"/>
      <c r="N211" s="143"/>
      <c r="O211" s="216"/>
    </row>
    <row r="212" spans="1:15" ht="12" thickBot="1">
      <c r="A212" s="18"/>
      <c r="B212" s="18" t="s">
        <v>73</v>
      </c>
      <c r="C212" s="19" t="s">
        <v>30</v>
      </c>
      <c r="D212" s="186">
        <v>0.04</v>
      </c>
      <c r="E212" s="187">
        <f>D212*E191</f>
        <v>1.248</v>
      </c>
      <c r="F212" s="95">
        <f t="shared" si="42"/>
        <v>0</v>
      </c>
      <c r="G212" s="21">
        <f t="shared" si="43"/>
        <v>0</v>
      </c>
      <c r="H212" s="95"/>
      <c r="I212" s="21"/>
      <c r="J212" s="118">
        <f t="shared" si="44"/>
        <v>0</v>
      </c>
      <c r="K212" s="127"/>
      <c r="L212" s="127"/>
      <c r="N212" s="143"/>
      <c r="O212" s="216"/>
    </row>
    <row r="213" spans="1:15" s="243" customFormat="1" ht="15.75">
      <c r="A213" s="63">
        <v>11</v>
      </c>
      <c r="B213" s="51" t="s">
        <v>114</v>
      </c>
      <c r="C213" s="52" t="s">
        <v>30</v>
      </c>
      <c r="D213" s="53"/>
      <c r="E213" s="54">
        <f>SUM(E214:E226)</f>
        <v>67</v>
      </c>
      <c r="F213" s="89"/>
      <c r="G213" s="54"/>
      <c r="H213" s="89">
        <f>O213/$J$4</f>
        <v>0</v>
      </c>
      <c r="I213" s="54">
        <f>E213*H213</f>
        <v>0</v>
      </c>
      <c r="J213" s="117">
        <f t="shared" si="44"/>
        <v>0</v>
      </c>
      <c r="K213" s="125">
        <f>SUM(J213:J235)</f>
        <v>0</v>
      </c>
      <c r="L213" s="125">
        <f>K213/E213</f>
        <v>0</v>
      </c>
      <c r="N213" s="137"/>
      <c r="O213" s="193"/>
    </row>
    <row r="214" spans="1:15" s="243" customFormat="1" ht="15.75" outlineLevel="1">
      <c r="A214" s="12"/>
      <c r="B214" s="13" t="str">
        <f>B192</f>
        <v xml:space="preserve">Floor 0 </v>
      </c>
      <c r="C214" s="14" t="s">
        <v>30</v>
      </c>
      <c r="D214" s="15"/>
      <c r="E214" s="14"/>
      <c r="F214" s="97"/>
      <c r="G214" s="16"/>
      <c r="H214" s="97"/>
      <c r="I214" s="16"/>
      <c r="J214" s="118"/>
      <c r="K214" s="126"/>
      <c r="L214" s="126"/>
      <c r="N214" s="145"/>
      <c r="O214" s="208"/>
    </row>
    <row r="215" spans="1:15" s="243" customFormat="1" ht="15.75" outlineLevel="1">
      <c r="A215" s="12"/>
      <c r="B215" s="13" t="str">
        <f aca="true" t="shared" si="45" ref="B215:B226">B193</f>
        <v xml:space="preserve">Floor 1 </v>
      </c>
      <c r="C215" s="14" t="s">
        <v>30</v>
      </c>
      <c r="D215" s="15"/>
      <c r="E215" s="14"/>
      <c r="F215" s="97"/>
      <c r="G215" s="16"/>
      <c r="H215" s="97"/>
      <c r="I215" s="16"/>
      <c r="J215" s="118"/>
      <c r="K215" s="126"/>
      <c r="L215" s="126"/>
      <c r="N215" s="145"/>
      <c r="O215" s="208"/>
    </row>
    <row r="216" spans="1:15" s="243" customFormat="1" ht="15.75" outlineLevel="1">
      <c r="A216" s="12"/>
      <c r="B216" s="13" t="str">
        <f t="shared" si="45"/>
        <v>Floor 2</v>
      </c>
      <c r="C216" s="14" t="s">
        <v>30</v>
      </c>
      <c r="D216" s="15"/>
      <c r="E216" s="14"/>
      <c r="F216" s="97"/>
      <c r="G216" s="16"/>
      <c r="H216" s="97"/>
      <c r="I216" s="16"/>
      <c r="J216" s="118"/>
      <c r="K216" s="126"/>
      <c r="L216" s="126"/>
      <c r="N216" s="145"/>
      <c r="O216" s="208"/>
    </row>
    <row r="217" spans="1:15" s="243" customFormat="1" ht="15.75" outlineLevel="1">
      <c r="A217" s="12"/>
      <c r="B217" s="13" t="str">
        <f t="shared" si="45"/>
        <v>Floor 3</v>
      </c>
      <c r="C217" s="14" t="s">
        <v>30</v>
      </c>
      <c r="D217" s="15"/>
      <c r="E217" s="14"/>
      <c r="F217" s="97"/>
      <c r="G217" s="16"/>
      <c r="H217" s="97"/>
      <c r="I217" s="16"/>
      <c r="J217" s="118"/>
      <c r="K217" s="126"/>
      <c r="L217" s="126"/>
      <c r="N217" s="145"/>
      <c r="O217" s="208"/>
    </row>
    <row r="218" spans="1:15" s="243" customFormat="1" ht="15.75" outlineLevel="1">
      <c r="A218" s="12"/>
      <c r="B218" s="13" t="str">
        <f t="shared" si="45"/>
        <v>Floor 4</v>
      </c>
      <c r="C218" s="14" t="s">
        <v>30</v>
      </c>
      <c r="D218" s="15"/>
      <c r="E218" s="14"/>
      <c r="F218" s="97"/>
      <c r="G218" s="16"/>
      <c r="H218" s="97"/>
      <c r="I218" s="16"/>
      <c r="J218" s="118"/>
      <c r="K218" s="126"/>
      <c r="L218" s="126"/>
      <c r="N218" s="145"/>
      <c r="O218" s="208"/>
    </row>
    <row r="219" spans="1:15" s="243" customFormat="1" ht="15.75" outlineLevel="1">
      <c r="A219" s="12"/>
      <c r="B219" s="13" t="str">
        <f t="shared" si="45"/>
        <v>Floor 5</v>
      </c>
      <c r="C219" s="14" t="s">
        <v>30</v>
      </c>
      <c r="D219" s="15"/>
      <c r="E219" s="14"/>
      <c r="F219" s="97"/>
      <c r="G219" s="16"/>
      <c r="H219" s="97"/>
      <c r="I219" s="16"/>
      <c r="J219" s="118"/>
      <c r="K219" s="126"/>
      <c r="L219" s="126"/>
      <c r="N219" s="145"/>
      <c r="O219" s="208"/>
    </row>
    <row r="220" spans="1:15" s="243" customFormat="1" ht="15.75" outlineLevel="1">
      <c r="A220" s="12"/>
      <c r="B220" s="13" t="str">
        <f t="shared" si="45"/>
        <v>Floor 6</v>
      </c>
      <c r="C220" s="14" t="s">
        <v>30</v>
      </c>
      <c r="D220" s="15"/>
      <c r="E220" s="14"/>
      <c r="F220" s="97"/>
      <c r="G220" s="16"/>
      <c r="H220" s="97"/>
      <c r="I220" s="16"/>
      <c r="J220" s="118"/>
      <c r="K220" s="126"/>
      <c r="L220" s="126"/>
      <c r="N220" s="145"/>
      <c r="O220" s="208"/>
    </row>
    <row r="221" spans="1:15" s="243" customFormat="1" ht="15.75" outlineLevel="1">
      <c r="A221" s="12"/>
      <c r="B221" s="13" t="str">
        <f t="shared" si="45"/>
        <v>Floor 7</v>
      </c>
      <c r="C221" s="14" t="s">
        <v>30</v>
      </c>
      <c r="D221" s="15"/>
      <c r="E221" s="14">
        <v>14</v>
      </c>
      <c r="F221" s="97"/>
      <c r="G221" s="16"/>
      <c r="H221" s="97"/>
      <c r="I221" s="16"/>
      <c r="J221" s="118"/>
      <c r="K221" s="126"/>
      <c r="L221" s="126"/>
      <c r="N221" s="145"/>
      <c r="O221" s="208"/>
    </row>
    <row r="222" spans="1:15" s="243" customFormat="1" ht="15.75" outlineLevel="1">
      <c r="A222" s="12"/>
      <c r="B222" s="13" t="str">
        <f t="shared" si="45"/>
        <v>Floor 8</v>
      </c>
      <c r="C222" s="14" t="s">
        <v>30</v>
      </c>
      <c r="D222" s="15"/>
      <c r="E222" s="14">
        <v>14</v>
      </c>
      <c r="F222" s="97"/>
      <c r="G222" s="16"/>
      <c r="H222" s="97"/>
      <c r="I222" s="16"/>
      <c r="J222" s="118"/>
      <c r="K222" s="126"/>
      <c r="L222" s="126"/>
      <c r="N222" s="145"/>
      <c r="O222" s="208"/>
    </row>
    <row r="223" spans="1:15" s="243" customFormat="1" ht="15.75" outlineLevel="1">
      <c r="A223" s="12"/>
      <c r="B223" s="13" t="str">
        <f t="shared" si="45"/>
        <v>Floor 9</v>
      </c>
      <c r="C223" s="14" t="s">
        <v>30</v>
      </c>
      <c r="D223" s="15"/>
      <c r="E223" s="14">
        <v>14</v>
      </c>
      <c r="F223" s="97"/>
      <c r="G223" s="16"/>
      <c r="H223" s="97"/>
      <c r="I223" s="16"/>
      <c r="J223" s="118"/>
      <c r="K223" s="126"/>
      <c r="L223" s="126"/>
      <c r="N223" s="145"/>
      <c r="O223" s="208"/>
    </row>
    <row r="224" spans="1:15" s="243" customFormat="1" ht="15.75" outlineLevel="1">
      <c r="A224" s="12"/>
      <c r="B224" s="13" t="str">
        <f t="shared" si="45"/>
        <v>Floor 10</v>
      </c>
      <c r="C224" s="14" t="s">
        <v>30</v>
      </c>
      <c r="D224" s="15"/>
      <c r="E224" s="14">
        <v>14</v>
      </c>
      <c r="F224" s="97"/>
      <c r="G224" s="16"/>
      <c r="H224" s="97"/>
      <c r="I224" s="16"/>
      <c r="J224" s="118"/>
      <c r="K224" s="126"/>
      <c r="L224" s="126"/>
      <c r="N224" s="145"/>
      <c r="O224" s="208"/>
    </row>
    <row r="225" spans="1:15" s="243" customFormat="1" ht="15.75" outlineLevel="1">
      <c r="A225" s="12"/>
      <c r="B225" s="13" t="str">
        <f t="shared" si="45"/>
        <v>Floor 11</v>
      </c>
      <c r="C225" s="14" t="s">
        <v>30</v>
      </c>
      <c r="D225" s="15"/>
      <c r="E225" s="14"/>
      <c r="F225" s="97"/>
      <c r="G225" s="16"/>
      <c r="H225" s="97"/>
      <c r="I225" s="16"/>
      <c r="J225" s="118"/>
      <c r="K225" s="126"/>
      <c r="L225" s="126"/>
      <c r="N225" s="145"/>
      <c r="O225" s="208"/>
    </row>
    <row r="226" spans="1:15" s="243" customFormat="1" ht="15.75" outlineLevel="1">
      <c r="A226" s="12"/>
      <c r="B226" s="13" t="str">
        <f t="shared" si="45"/>
        <v>Floor 12</v>
      </c>
      <c r="C226" s="14" t="s">
        <v>30</v>
      </c>
      <c r="D226" s="15"/>
      <c r="E226" s="14">
        <v>11</v>
      </c>
      <c r="F226" s="97"/>
      <c r="G226" s="16"/>
      <c r="H226" s="97"/>
      <c r="I226" s="16"/>
      <c r="J226" s="118"/>
      <c r="K226" s="126"/>
      <c r="L226" s="126"/>
      <c r="N226" s="145"/>
      <c r="O226" s="208"/>
    </row>
    <row r="227" spans="1:15" s="221" customFormat="1" ht="15.75">
      <c r="A227" s="17"/>
      <c r="B227" s="18" t="s">
        <v>71</v>
      </c>
      <c r="C227" s="14" t="s">
        <v>30</v>
      </c>
      <c r="D227" s="20">
        <v>2.1</v>
      </c>
      <c r="E227" s="21">
        <f>D227*E213</f>
        <v>140.70000000000002</v>
      </c>
      <c r="F227" s="95">
        <f aca="true" t="shared" si="46" ref="F227:F236">N227/$J$4</f>
        <v>0</v>
      </c>
      <c r="G227" s="21">
        <f aca="true" t="shared" si="47" ref="G227:G236">E227*F227</f>
        <v>0</v>
      </c>
      <c r="H227" s="95"/>
      <c r="I227" s="21"/>
      <c r="J227" s="118">
        <f aca="true" t="shared" si="48" ref="J227:J237">G227+I227</f>
        <v>0</v>
      </c>
      <c r="K227" s="127"/>
      <c r="L227" s="127"/>
      <c r="N227" s="143"/>
      <c r="O227" s="216"/>
    </row>
    <row r="228" spans="1:15" s="221" customFormat="1" ht="15.75">
      <c r="A228" s="17"/>
      <c r="B228" s="18" t="s">
        <v>95</v>
      </c>
      <c r="C228" s="14" t="s">
        <v>30</v>
      </c>
      <c r="D228" s="20">
        <v>2.1</v>
      </c>
      <c r="E228" s="21">
        <f>D228*E213</f>
        <v>140.70000000000002</v>
      </c>
      <c r="F228" s="95">
        <f aca="true" t="shared" si="49" ref="F228">N228/$J$4</f>
        <v>0</v>
      </c>
      <c r="G228" s="21">
        <f aca="true" t="shared" si="50" ref="G228">E228*F228</f>
        <v>0</v>
      </c>
      <c r="H228" s="95"/>
      <c r="I228" s="21"/>
      <c r="J228" s="118">
        <f aca="true" t="shared" si="51" ref="J228">G228+I228</f>
        <v>0</v>
      </c>
      <c r="K228" s="127"/>
      <c r="L228" s="127"/>
      <c r="N228" s="143"/>
      <c r="O228" s="216"/>
    </row>
    <row r="229" spans="1:15" s="221" customFormat="1" ht="15.75">
      <c r="A229" s="17"/>
      <c r="B229" s="18" t="s">
        <v>45</v>
      </c>
      <c r="C229" s="19" t="s">
        <v>20</v>
      </c>
      <c r="D229" s="20">
        <v>7</v>
      </c>
      <c r="E229" s="21">
        <f>D229*E213</f>
        <v>469</v>
      </c>
      <c r="F229" s="95">
        <f t="shared" si="46"/>
        <v>0</v>
      </c>
      <c r="G229" s="21">
        <f t="shared" si="47"/>
        <v>0</v>
      </c>
      <c r="H229" s="95"/>
      <c r="I229" s="21"/>
      <c r="J229" s="118">
        <f t="shared" si="48"/>
        <v>0</v>
      </c>
      <c r="K229" s="127"/>
      <c r="L229" s="127"/>
      <c r="N229" s="143"/>
      <c r="O229" s="216"/>
    </row>
    <row r="230" spans="1:15" s="221" customFormat="1" ht="15.75">
      <c r="A230" s="17"/>
      <c r="B230" s="18" t="s">
        <v>44</v>
      </c>
      <c r="C230" s="19" t="s">
        <v>41</v>
      </c>
      <c r="D230" s="20">
        <v>2</v>
      </c>
      <c r="E230" s="21">
        <f>D230*E213</f>
        <v>134</v>
      </c>
      <c r="F230" s="95">
        <f t="shared" si="46"/>
        <v>0</v>
      </c>
      <c r="G230" s="21">
        <f t="shared" si="47"/>
        <v>0</v>
      </c>
      <c r="H230" s="95"/>
      <c r="I230" s="21"/>
      <c r="J230" s="118">
        <f t="shared" si="48"/>
        <v>0</v>
      </c>
      <c r="K230" s="127"/>
      <c r="L230" s="127"/>
      <c r="N230" s="143"/>
      <c r="O230" s="216"/>
    </row>
    <row r="231" spans="1:15" s="221" customFormat="1" ht="15.75">
      <c r="A231" s="17"/>
      <c r="B231" s="18" t="s">
        <v>46</v>
      </c>
      <c r="C231" s="19" t="s">
        <v>20</v>
      </c>
      <c r="D231" s="20">
        <v>0.7</v>
      </c>
      <c r="E231" s="21">
        <f>D231*E213</f>
        <v>46.9</v>
      </c>
      <c r="F231" s="95">
        <f t="shared" si="46"/>
        <v>0</v>
      </c>
      <c r="G231" s="21">
        <f t="shared" si="47"/>
        <v>0</v>
      </c>
      <c r="H231" s="95"/>
      <c r="I231" s="21"/>
      <c r="J231" s="118">
        <f t="shared" si="48"/>
        <v>0</v>
      </c>
      <c r="K231" s="127"/>
      <c r="L231" s="127"/>
      <c r="N231" s="143"/>
      <c r="O231" s="216"/>
    </row>
    <row r="232" spans="1:15" s="221" customFormat="1" ht="15.75">
      <c r="A232" s="17"/>
      <c r="B232" s="18" t="s">
        <v>47</v>
      </c>
      <c r="C232" s="19" t="s">
        <v>20</v>
      </c>
      <c r="D232" s="20">
        <v>3</v>
      </c>
      <c r="E232" s="21">
        <f>D232*E213</f>
        <v>201</v>
      </c>
      <c r="F232" s="185">
        <f t="shared" si="46"/>
        <v>0</v>
      </c>
      <c r="G232" s="21">
        <f t="shared" si="47"/>
        <v>0</v>
      </c>
      <c r="H232" s="95"/>
      <c r="I232" s="21"/>
      <c r="J232" s="118">
        <f t="shared" si="48"/>
        <v>0</v>
      </c>
      <c r="K232" s="127"/>
      <c r="L232" s="127"/>
      <c r="N232" s="143"/>
      <c r="O232" s="216"/>
    </row>
    <row r="233" spans="1:15" s="221" customFormat="1" ht="15.75">
      <c r="A233" s="17"/>
      <c r="B233" s="18" t="s">
        <v>48</v>
      </c>
      <c r="C233" s="19" t="s">
        <v>20</v>
      </c>
      <c r="D233" s="20">
        <v>28</v>
      </c>
      <c r="E233" s="21">
        <f>D233*E213</f>
        <v>1876</v>
      </c>
      <c r="F233" s="185">
        <f t="shared" si="46"/>
        <v>0</v>
      </c>
      <c r="G233" s="21">
        <f t="shared" si="47"/>
        <v>0</v>
      </c>
      <c r="H233" s="95"/>
      <c r="I233" s="21"/>
      <c r="J233" s="118">
        <f t="shared" si="48"/>
        <v>0</v>
      </c>
      <c r="K233" s="127"/>
      <c r="L233" s="127"/>
      <c r="N233" s="143"/>
      <c r="O233" s="216"/>
    </row>
    <row r="234" spans="1:15" s="221" customFormat="1" ht="15.75">
      <c r="A234" s="17"/>
      <c r="B234" s="18" t="s">
        <v>43</v>
      </c>
      <c r="C234" s="19" t="s">
        <v>20</v>
      </c>
      <c r="D234" s="20">
        <v>1.6</v>
      </c>
      <c r="E234" s="21">
        <f>D234*E213</f>
        <v>107.2</v>
      </c>
      <c r="F234" s="185">
        <f t="shared" si="46"/>
        <v>0</v>
      </c>
      <c r="G234" s="21">
        <f t="shared" si="47"/>
        <v>0</v>
      </c>
      <c r="H234" s="95"/>
      <c r="I234" s="21"/>
      <c r="J234" s="118">
        <f t="shared" si="48"/>
        <v>0</v>
      </c>
      <c r="K234" s="127"/>
      <c r="L234" s="127"/>
      <c r="N234" s="143"/>
      <c r="O234" s="216"/>
    </row>
    <row r="235" spans="1:15" s="221" customFormat="1" ht="15.75">
      <c r="A235" s="18"/>
      <c r="B235" s="18" t="s">
        <v>73</v>
      </c>
      <c r="C235" s="19" t="s">
        <v>30</v>
      </c>
      <c r="D235" s="186">
        <v>0.04</v>
      </c>
      <c r="E235" s="187">
        <f>D235*E213</f>
        <v>2.68</v>
      </c>
      <c r="F235" s="95">
        <f t="shared" si="46"/>
        <v>0</v>
      </c>
      <c r="G235" s="21">
        <f t="shared" si="47"/>
        <v>0</v>
      </c>
      <c r="H235" s="95"/>
      <c r="I235" s="21"/>
      <c r="J235" s="118">
        <f t="shared" si="48"/>
        <v>0</v>
      </c>
      <c r="K235" s="127"/>
      <c r="L235" s="127"/>
      <c r="N235" s="143"/>
      <c r="O235" s="216"/>
    </row>
    <row r="236" spans="1:15" s="221" customFormat="1" ht="12" thickBot="1">
      <c r="A236" s="17"/>
      <c r="B236" s="171" t="s">
        <v>103</v>
      </c>
      <c r="C236" s="19" t="s">
        <v>30</v>
      </c>
      <c r="D236" s="20">
        <v>1.1</v>
      </c>
      <c r="E236" s="16">
        <f>D236*E213</f>
        <v>73.7</v>
      </c>
      <c r="F236" s="95">
        <f t="shared" si="46"/>
        <v>0</v>
      </c>
      <c r="G236" s="21">
        <f t="shared" si="47"/>
        <v>0</v>
      </c>
      <c r="H236" s="95"/>
      <c r="I236" s="21"/>
      <c r="J236" s="118">
        <f t="shared" si="48"/>
        <v>0</v>
      </c>
      <c r="K236" s="127"/>
      <c r="L236" s="127"/>
      <c r="N236" s="143"/>
      <c r="O236" s="216"/>
    </row>
    <row r="237" spans="1:15" s="243" customFormat="1" ht="15.75">
      <c r="A237" s="63">
        <v>12</v>
      </c>
      <c r="B237" s="51" t="s">
        <v>115</v>
      </c>
      <c r="C237" s="52" t="s">
        <v>30</v>
      </c>
      <c r="D237" s="53"/>
      <c r="E237" s="54">
        <f>SUM(E238:E250)</f>
        <v>18.8</v>
      </c>
      <c r="F237" s="89"/>
      <c r="G237" s="54"/>
      <c r="H237" s="89">
        <f>O237/$J$4</f>
        <v>0</v>
      </c>
      <c r="I237" s="54">
        <f>E237*H237</f>
        <v>0</v>
      </c>
      <c r="J237" s="117">
        <f t="shared" si="48"/>
        <v>0</v>
      </c>
      <c r="K237" s="125">
        <f>SUM(J237:J260)</f>
        <v>0</v>
      </c>
      <c r="L237" s="125">
        <f>K237/E237</f>
        <v>0</v>
      </c>
      <c r="N237" s="137"/>
      <c r="O237" s="193"/>
    </row>
    <row r="238" spans="1:15" s="243" customFormat="1" ht="15.75" outlineLevel="1">
      <c r="A238" s="12"/>
      <c r="B238" s="13" t="str">
        <f>B214</f>
        <v xml:space="preserve">Floor 0 </v>
      </c>
      <c r="C238" s="14" t="s">
        <v>30</v>
      </c>
      <c r="D238" s="15"/>
      <c r="E238" s="14"/>
      <c r="F238" s="97"/>
      <c r="G238" s="16"/>
      <c r="H238" s="97"/>
      <c r="I238" s="16"/>
      <c r="J238" s="118"/>
      <c r="K238" s="126"/>
      <c r="L238" s="126"/>
      <c r="N238" s="145"/>
      <c r="O238" s="208"/>
    </row>
    <row r="239" spans="1:15" s="243" customFormat="1" ht="15.75" outlineLevel="1">
      <c r="A239" s="12"/>
      <c r="B239" s="13" t="str">
        <f aca="true" t="shared" si="52" ref="B239:B250">B215</f>
        <v xml:space="preserve">Floor 1 </v>
      </c>
      <c r="C239" s="14" t="s">
        <v>30</v>
      </c>
      <c r="D239" s="15"/>
      <c r="E239" s="14"/>
      <c r="F239" s="97"/>
      <c r="G239" s="16"/>
      <c r="H239" s="97"/>
      <c r="I239" s="16"/>
      <c r="J239" s="118"/>
      <c r="K239" s="126"/>
      <c r="L239" s="126"/>
      <c r="N239" s="145"/>
      <c r="O239" s="208"/>
    </row>
    <row r="240" spans="1:15" s="243" customFormat="1" ht="15.75" outlineLevel="1">
      <c r="A240" s="12"/>
      <c r="B240" s="13" t="str">
        <f t="shared" si="52"/>
        <v>Floor 2</v>
      </c>
      <c r="C240" s="14" t="s">
        <v>30</v>
      </c>
      <c r="D240" s="15"/>
      <c r="E240" s="14"/>
      <c r="F240" s="97"/>
      <c r="G240" s="16"/>
      <c r="H240" s="97"/>
      <c r="I240" s="16"/>
      <c r="J240" s="118"/>
      <c r="K240" s="126"/>
      <c r="L240" s="126"/>
      <c r="N240" s="145"/>
      <c r="O240" s="208"/>
    </row>
    <row r="241" spans="1:15" s="243" customFormat="1" ht="15.75" outlineLevel="1">
      <c r="A241" s="12"/>
      <c r="B241" s="13" t="str">
        <f t="shared" si="52"/>
        <v>Floor 3</v>
      </c>
      <c r="C241" s="14" t="s">
        <v>30</v>
      </c>
      <c r="D241" s="15"/>
      <c r="E241" s="14"/>
      <c r="F241" s="97"/>
      <c r="G241" s="16"/>
      <c r="H241" s="97"/>
      <c r="I241" s="16"/>
      <c r="J241" s="118"/>
      <c r="K241" s="126"/>
      <c r="L241" s="126"/>
      <c r="N241" s="145"/>
      <c r="O241" s="208"/>
    </row>
    <row r="242" spans="1:15" s="243" customFormat="1" ht="15.75" outlineLevel="1">
      <c r="A242" s="12"/>
      <c r="B242" s="13" t="str">
        <f t="shared" si="52"/>
        <v>Floor 4</v>
      </c>
      <c r="C242" s="14" t="s">
        <v>30</v>
      </c>
      <c r="D242" s="15"/>
      <c r="E242" s="14"/>
      <c r="F242" s="97"/>
      <c r="G242" s="16"/>
      <c r="H242" s="97"/>
      <c r="I242" s="16"/>
      <c r="J242" s="118"/>
      <c r="K242" s="126"/>
      <c r="L242" s="126"/>
      <c r="N242" s="145"/>
      <c r="O242" s="208"/>
    </row>
    <row r="243" spans="1:15" s="243" customFormat="1" ht="15.75" outlineLevel="1">
      <c r="A243" s="12"/>
      <c r="B243" s="13" t="str">
        <f t="shared" si="52"/>
        <v>Floor 5</v>
      </c>
      <c r="C243" s="14" t="s">
        <v>30</v>
      </c>
      <c r="D243" s="15"/>
      <c r="E243" s="14"/>
      <c r="F243" s="97"/>
      <c r="G243" s="16"/>
      <c r="H243" s="97"/>
      <c r="I243" s="16"/>
      <c r="J243" s="118"/>
      <c r="K243" s="126"/>
      <c r="L243" s="126"/>
      <c r="N243" s="145"/>
      <c r="O243" s="208"/>
    </row>
    <row r="244" spans="1:15" s="243" customFormat="1" ht="15.75" outlineLevel="1">
      <c r="A244" s="12"/>
      <c r="B244" s="13" t="str">
        <f t="shared" si="52"/>
        <v>Floor 6</v>
      </c>
      <c r="C244" s="14" t="s">
        <v>30</v>
      </c>
      <c r="D244" s="15"/>
      <c r="E244" s="14"/>
      <c r="F244" s="97"/>
      <c r="G244" s="16"/>
      <c r="H244" s="97"/>
      <c r="I244" s="16"/>
      <c r="J244" s="118"/>
      <c r="K244" s="126"/>
      <c r="L244" s="126"/>
      <c r="N244" s="145"/>
      <c r="O244" s="208"/>
    </row>
    <row r="245" spans="1:15" s="243" customFormat="1" ht="15.75" outlineLevel="1">
      <c r="A245" s="12"/>
      <c r="B245" s="13" t="str">
        <f t="shared" si="52"/>
        <v>Floor 7</v>
      </c>
      <c r="C245" s="14" t="s">
        <v>30</v>
      </c>
      <c r="D245" s="15"/>
      <c r="E245" s="14">
        <v>4.7</v>
      </c>
      <c r="F245" s="97"/>
      <c r="G245" s="16"/>
      <c r="H245" s="97"/>
      <c r="I245" s="16"/>
      <c r="J245" s="118"/>
      <c r="K245" s="126"/>
      <c r="L245" s="126"/>
      <c r="N245" s="145"/>
      <c r="O245" s="208"/>
    </row>
    <row r="246" spans="1:15" s="243" customFormat="1" ht="15.75" outlineLevel="1">
      <c r="A246" s="12"/>
      <c r="B246" s="13" t="str">
        <f t="shared" si="52"/>
        <v>Floor 8</v>
      </c>
      <c r="C246" s="14" t="s">
        <v>30</v>
      </c>
      <c r="D246" s="15"/>
      <c r="E246" s="14">
        <v>4.7</v>
      </c>
      <c r="F246" s="97"/>
      <c r="G246" s="16"/>
      <c r="H246" s="97"/>
      <c r="I246" s="16"/>
      <c r="J246" s="118"/>
      <c r="K246" s="126"/>
      <c r="L246" s="126"/>
      <c r="N246" s="145"/>
      <c r="O246" s="208"/>
    </row>
    <row r="247" spans="1:15" s="243" customFormat="1" ht="15.75" outlineLevel="1">
      <c r="A247" s="12"/>
      <c r="B247" s="13" t="str">
        <f t="shared" si="52"/>
        <v>Floor 9</v>
      </c>
      <c r="C247" s="14" t="s">
        <v>30</v>
      </c>
      <c r="D247" s="15"/>
      <c r="E247" s="14">
        <v>4.7</v>
      </c>
      <c r="F247" s="97"/>
      <c r="G247" s="16"/>
      <c r="H247" s="97"/>
      <c r="I247" s="16"/>
      <c r="J247" s="118"/>
      <c r="K247" s="126"/>
      <c r="L247" s="126"/>
      <c r="N247" s="145"/>
      <c r="O247" s="208"/>
    </row>
    <row r="248" spans="1:15" s="243" customFormat="1" ht="15.75" outlineLevel="1">
      <c r="A248" s="12"/>
      <c r="B248" s="13" t="str">
        <f t="shared" si="52"/>
        <v>Floor 10</v>
      </c>
      <c r="C248" s="14" t="s">
        <v>30</v>
      </c>
      <c r="D248" s="15"/>
      <c r="E248" s="14">
        <v>4.7</v>
      </c>
      <c r="F248" s="97"/>
      <c r="G248" s="16"/>
      <c r="H248" s="97"/>
      <c r="I248" s="16"/>
      <c r="J248" s="118"/>
      <c r="K248" s="126"/>
      <c r="L248" s="126"/>
      <c r="N248" s="145"/>
      <c r="O248" s="208"/>
    </row>
    <row r="249" spans="1:15" s="243" customFormat="1" ht="15.75" outlineLevel="1">
      <c r="A249" s="12"/>
      <c r="B249" s="13" t="str">
        <f t="shared" si="52"/>
        <v>Floor 11</v>
      </c>
      <c r="C249" s="14" t="s">
        <v>30</v>
      </c>
      <c r="D249" s="15"/>
      <c r="E249" s="14"/>
      <c r="F249" s="97"/>
      <c r="G249" s="16"/>
      <c r="H249" s="97"/>
      <c r="I249" s="16"/>
      <c r="J249" s="118"/>
      <c r="K249" s="126"/>
      <c r="L249" s="126"/>
      <c r="N249" s="145"/>
      <c r="O249" s="208"/>
    </row>
    <row r="250" spans="1:15" s="243" customFormat="1" ht="15.75" outlineLevel="1">
      <c r="A250" s="12"/>
      <c r="B250" s="13" t="str">
        <f t="shared" si="52"/>
        <v>Floor 12</v>
      </c>
      <c r="C250" s="14" t="s">
        <v>30</v>
      </c>
      <c r="D250" s="15"/>
      <c r="E250" s="14"/>
      <c r="F250" s="97"/>
      <c r="G250" s="16"/>
      <c r="H250" s="97"/>
      <c r="I250" s="16"/>
      <c r="J250" s="118"/>
      <c r="K250" s="126"/>
      <c r="L250" s="126"/>
      <c r="N250" s="145"/>
      <c r="O250" s="208"/>
    </row>
    <row r="251" spans="1:15" s="221" customFormat="1" ht="15.75">
      <c r="A251" s="17"/>
      <c r="B251" s="18" t="s">
        <v>71</v>
      </c>
      <c r="C251" s="14" t="s">
        <v>30</v>
      </c>
      <c r="D251" s="20">
        <v>2.1</v>
      </c>
      <c r="E251" s="21">
        <f>D251*E237</f>
        <v>39.480000000000004</v>
      </c>
      <c r="F251" s="95">
        <f aca="true" t="shared" si="53" ref="F251:F261">N251/$J$4</f>
        <v>0</v>
      </c>
      <c r="G251" s="21">
        <f aca="true" t="shared" si="54" ref="G251:G261">E251*F251</f>
        <v>0</v>
      </c>
      <c r="H251" s="95"/>
      <c r="I251" s="21"/>
      <c r="J251" s="118">
        <f aca="true" t="shared" si="55" ref="J251:J261">G251+I251</f>
        <v>0</v>
      </c>
      <c r="K251" s="127"/>
      <c r="L251" s="127"/>
      <c r="N251" s="143"/>
      <c r="O251" s="216"/>
    </row>
    <row r="252" spans="1:15" s="221" customFormat="1" ht="15.75">
      <c r="A252" s="17"/>
      <c r="B252" s="18" t="s">
        <v>98</v>
      </c>
      <c r="C252" s="14" t="s">
        <v>30</v>
      </c>
      <c r="D252" s="20">
        <v>1.05</v>
      </c>
      <c r="E252" s="21">
        <f>D252*E237</f>
        <v>19.740000000000002</v>
      </c>
      <c r="F252" s="95">
        <f aca="true" t="shared" si="56" ref="F252">N252/$J$4</f>
        <v>0</v>
      </c>
      <c r="G252" s="21">
        <f aca="true" t="shared" si="57" ref="G252">E252*F252</f>
        <v>0</v>
      </c>
      <c r="H252" s="95"/>
      <c r="I252" s="21"/>
      <c r="J252" s="118">
        <f aca="true" t="shared" si="58" ref="J252">G252+I252</f>
        <v>0</v>
      </c>
      <c r="K252" s="127"/>
      <c r="L252" s="127"/>
      <c r="N252" s="143"/>
      <c r="O252" s="216"/>
    </row>
    <row r="253" spans="1:15" s="221" customFormat="1" ht="15.75">
      <c r="A253" s="17"/>
      <c r="B253" s="18" t="s">
        <v>95</v>
      </c>
      <c r="C253" s="14" t="s">
        <v>30</v>
      </c>
      <c r="D253" s="20">
        <v>1.05</v>
      </c>
      <c r="E253" s="21">
        <f>D253*E237</f>
        <v>19.740000000000002</v>
      </c>
      <c r="F253" s="95">
        <f t="shared" si="53"/>
        <v>0</v>
      </c>
      <c r="G253" s="21">
        <f t="shared" si="54"/>
        <v>0</v>
      </c>
      <c r="H253" s="95"/>
      <c r="I253" s="21"/>
      <c r="J253" s="118">
        <f t="shared" si="55"/>
        <v>0</v>
      </c>
      <c r="K253" s="127"/>
      <c r="L253" s="127"/>
      <c r="N253" s="143"/>
      <c r="O253" s="216"/>
    </row>
    <row r="254" spans="1:15" s="221" customFormat="1" ht="15.75">
      <c r="A254" s="17"/>
      <c r="B254" s="18" t="s">
        <v>45</v>
      </c>
      <c r="C254" s="19" t="s">
        <v>20</v>
      </c>
      <c r="D254" s="20">
        <v>7</v>
      </c>
      <c r="E254" s="21">
        <f>D254*E237</f>
        <v>131.6</v>
      </c>
      <c r="F254" s="95">
        <f t="shared" si="53"/>
        <v>0</v>
      </c>
      <c r="G254" s="21">
        <f t="shared" si="54"/>
        <v>0</v>
      </c>
      <c r="H254" s="95"/>
      <c r="I254" s="21"/>
      <c r="J254" s="118">
        <f t="shared" si="55"/>
        <v>0</v>
      </c>
      <c r="K254" s="127"/>
      <c r="L254" s="127"/>
      <c r="N254" s="143"/>
      <c r="O254" s="216"/>
    </row>
    <row r="255" spans="1:15" s="221" customFormat="1" ht="15.75">
      <c r="A255" s="17"/>
      <c r="B255" s="18" t="s">
        <v>44</v>
      </c>
      <c r="C255" s="19" t="s">
        <v>41</v>
      </c>
      <c r="D255" s="20">
        <v>2</v>
      </c>
      <c r="E255" s="21">
        <f>D255*E237</f>
        <v>37.6</v>
      </c>
      <c r="F255" s="95">
        <f t="shared" si="53"/>
        <v>0</v>
      </c>
      <c r="G255" s="21">
        <f t="shared" si="54"/>
        <v>0</v>
      </c>
      <c r="H255" s="95"/>
      <c r="I255" s="21"/>
      <c r="J255" s="118">
        <f t="shared" si="55"/>
        <v>0</v>
      </c>
      <c r="K255" s="127"/>
      <c r="L255" s="127"/>
      <c r="N255" s="143"/>
      <c r="O255" s="216"/>
    </row>
    <row r="256" spans="1:15" s="221" customFormat="1" ht="15.75">
      <c r="A256" s="17"/>
      <c r="B256" s="18" t="s">
        <v>46</v>
      </c>
      <c r="C256" s="19" t="s">
        <v>20</v>
      </c>
      <c r="D256" s="20">
        <v>0.7</v>
      </c>
      <c r="E256" s="21">
        <f>D256*E237</f>
        <v>13.16</v>
      </c>
      <c r="F256" s="95">
        <f t="shared" si="53"/>
        <v>0</v>
      </c>
      <c r="G256" s="21">
        <f t="shared" si="54"/>
        <v>0</v>
      </c>
      <c r="H256" s="95"/>
      <c r="I256" s="21"/>
      <c r="J256" s="118">
        <f t="shared" si="55"/>
        <v>0</v>
      </c>
      <c r="K256" s="127"/>
      <c r="L256" s="127"/>
      <c r="N256" s="143"/>
      <c r="O256" s="216"/>
    </row>
    <row r="257" spans="1:15" s="221" customFormat="1" ht="15.75">
      <c r="A257" s="17"/>
      <c r="B257" s="18" t="s">
        <v>47</v>
      </c>
      <c r="C257" s="19" t="s">
        <v>20</v>
      </c>
      <c r="D257" s="20">
        <v>3</v>
      </c>
      <c r="E257" s="21">
        <f>D257*E237</f>
        <v>56.400000000000006</v>
      </c>
      <c r="F257" s="185">
        <f t="shared" si="53"/>
        <v>0</v>
      </c>
      <c r="G257" s="21">
        <f t="shared" si="54"/>
        <v>0</v>
      </c>
      <c r="H257" s="95"/>
      <c r="I257" s="21"/>
      <c r="J257" s="118">
        <f t="shared" si="55"/>
        <v>0</v>
      </c>
      <c r="K257" s="127"/>
      <c r="L257" s="127"/>
      <c r="N257" s="143"/>
      <c r="O257" s="216"/>
    </row>
    <row r="258" spans="1:15" s="221" customFormat="1" ht="15.75">
      <c r="A258" s="17"/>
      <c r="B258" s="18" t="s">
        <v>48</v>
      </c>
      <c r="C258" s="19" t="s">
        <v>20</v>
      </c>
      <c r="D258" s="20">
        <v>28</v>
      </c>
      <c r="E258" s="21">
        <f>D258*E237</f>
        <v>526.4</v>
      </c>
      <c r="F258" s="185">
        <f t="shared" si="53"/>
        <v>0</v>
      </c>
      <c r="G258" s="21">
        <f t="shared" si="54"/>
        <v>0</v>
      </c>
      <c r="H258" s="95"/>
      <c r="I258" s="21"/>
      <c r="J258" s="118">
        <f t="shared" si="55"/>
        <v>0</v>
      </c>
      <c r="K258" s="127"/>
      <c r="L258" s="127"/>
      <c r="N258" s="143"/>
      <c r="O258" s="216"/>
    </row>
    <row r="259" spans="1:15" s="221" customFormat="1" ht="15.75">
      <c r="A259" s="17"/>
      <c r="B259" s="18" t="s">
        <v>43</v>
      </c>
      <c r="C259" s="19" t="s">
        <v>20</v>
      </c>
      <c r="D259" s="20">
        <v>1.6</v>
      </c>
      <c r="E259" s="21">
        <f>D259*E237</f>
        <v>30.080000000000002</v>
      </c>
      <c r="F259" s="185">
        <f t="shared" si="53"/>
        <v>0</v>
      </c>
      <c r="G259" s="21">
        <f t="shared" si="54"/>
        <v>0</v>
      </c>
      <c r="H259" s="95"/>
      <c r="I259" s="21"/>
      <c r="J259" s="118">
        <f t="shared" si="55"/>
        <v>0</v>
      </c>
      <c r="K259" s="127"/>
      <c r="L259" s="127"/>
      <c r="N259" s="143"/>
      <c r="O259" s="216"/>
    </row>
    <row r="260" spans="1:15" s="221" customFormat="1" ht="15.75">
      <c r="A260" s="18"/>
      <c r="B260" s="18" t="s">
        <v>73</v>
      </c>
      <c r="C260" s="19" t="s">
        <v>30</v>
      </c>
      <c r="D260" s="186">
        <v>0.04</v>
      </c>
      <c r="E260" s="187">
        <f>D260*E237</f>
        <v>0.752</v>
      </c>
      <c r="F260" s="95">
        <f t="shared" si="53"/>
        <v>0</v>
      </c>
      <c r="G260" s="21">
        <f t="shared" si="54"/>
        <v>0</v>
      </c>
      <c r="H260" s="95"/>
      <c r="I260" s="21"/>
      <c r="J260" s="118">
        <f t="shared" si="55"/>
        <v>0</v>
      </c>
      <c r="K260" s="127"/>
      <c r="L260" s="127"/>
      <c r="N260" s="143"/>
      <c r="O260" s="216"/>
    </row>
    <row r="261" spans="1:15" s="221" customFormat="1" ht="12" thickBot="1">
      <c r="A261" s="17"/>
      <c r="B261" s="171" t="s">
        <v>103</v>
      </c>
      <c r="C261" s="19" t="s">
        <v>30</v>
      </c>
      <c r="D261" s="20">
        <v>1.1</v>
      </c>
      <c r="E261" s="16">
        <f>D261*E237</f>
        <v>20.680000000000003</v>
      </c>
      <c r="F261" s="95">
        <f t="shared" si="53"/>
        <v>0</v>
      </c>
      <c r="G261" s="21">
        <f t="shared" si="54"/>
        <v>0</v>
      </c>
      <c r="H261" s="95"/>
      <c r="I261" s="21"/>
      <c r="J261" s="118">
        <f t="shared" si="55"/>
        <v>0</v>
      </c>
      <c r="K261" s="127"/>
      <c r="L261" s="127"/>
      <c r="N261" s="143"/>
      <c r="O261" s="216"/>
    </row>
    <row r="262" spans="1:15" s="4" customFormat="1" ht="15.75">
      <c r="A262" s="63">
        <v>13</v>
      </c>
      <c r="B262" s="51" t="s">
        <v>113</v>
      </c>
      <c r="C262" s="52" t="s">
        <v>30</v>
      </c>
      <c r="D262" s="53"/>
      <c r="E262" s="54">
        <f>SUM(E263:E275)</f>
        <v>2030.4999999999998</v>
      </c>
      <c r="F262" s="89"/>
      <c r="G262" s="54"/>
      <c r="H262" s="89">
        <f>O262/$J$4</f>
        <v>0</v>
      </c>
      <c r="I262" s="54">
        <f>E262*H262</f>
        <v>0</v>
      </c>
      <c r="J262" s="117">
        <f>G262+I262</f>
        <v>0</v>
      </c>
      <c r="K262" s="125">
        <f>SUM(J262:J284)</f>
        <v>0</v>
      </c>
      <c r="L262" s="125">
        <f>K262/E262</f>
        <v>0</v>
      </c>
      <c r="N262" s="137"/>
      <c r="O262" s="193"/>
    </row>
    <row r="263" spans="1:15" s="4" customFormat="1" ht="15.75" outlineLevel="1">
      <c r="A263" s="12"/>
      <c r="B263" s="13" t="str">
        <f aca="true" t="shared" si="59" ref="B263:B275">B192</f>
        <v xml:space="preserve">Floor 0 </v>
      </c>
      <c r="C263" s="14" t="s">
        <v>30</v>
      </c>
      <c r="D263" s="15"/>
      <c r="E263" s="14"/>
      <c r="F263" s="97"/>
      <c r="G263" s="16"/>
      <c r="H263" s="97"/>
      <c r="I263" s="16"/>
      <c r="J263" s="118"/>
      <c r="K263" s="126"/>
      <c r="L263" s="126"/>
      <c r="N263" s="145"/>
      <c r="O263" s="208"/>
    </row>
    <row r="264" spans="1:15" s="4" customFormat="1" ht="15.75" outlineLevel="1">
      <c r="A264" s="12"/>
      <c r="B264" s="13" t="str">
        <f t="shared" si="59"/>
        <v xml:space="preserve">Floor 1 </v>
      </c>
      <c r="C264" s="14" t="s">
        <v>30</v>
      </c>
      <c r="D264" s="15"/>
      <c r="E264" s="14">
        <v>64.5</v>
      </c>
      <c r="F264" s="97"/>
      <c r="G264" s="16"/>
      <c r="H264" s="97"/>
      <c r="I264" s="16"/>
      <c r="J264" s="118"/>
      <c r="K264" s="126"/>
      <c r="L264" s="126"/>
      <c r="N264" s="145"/>
      <c r="O264" s="208"/>
    </row>
    <row r="265" spans="1:15" s="4" customFormat="1" ht="15.75" outlineLevel="1">
      <c r="A265" s="12"/>
      <c r="B265" s="13" t="str">
        <f t="shared" si="59"/>
        <v>Floor 2</v>
      </c>
      <c r="C265" s="14" t="s">
        <v>30</v>
      </c>
      <c r="D265" s="15"/>
      <c r="E265" s="14">
        <f>18.1+137.9+14.5</f>
        <v>170.5</v>
      </c>
      <c r="F265" s="97"/>
      <c r="G265" s="16"/>
      <c r="H265" s="97"/>
      <c r="I265" s="16"/>
      <c r="J265" s="118"/>
      <c r="K265" s="126"/>
      <c r="L265" s="126"/>
      <c r="N265" s="145"/>
      <c r="O265" s="208"/>
    </row>
    <row r="266" spans="1:15" s="4" customFormat="1" ht="15.75" outlineLevel="1">
      <c r="A266" s="12"/>
      <c r="B266" s="13" t="str">
        <f t="shared" si="59"/>
        <v>Floor 3</v>
      </c>
      <c r="C266" s="14" t="s">
        <v>30</v>
      </c>
      <c r="D266" s="15"/>
      <c r="E266" s="14">
        <f>58.3+15.8+120.5+12.4</f>
        <v>207</v>
      </c>
      <c r="F266" s="97"/>
      <c r="G266" s="16"/>
      <c r="H266" s="97"/>
      <c r="I266" s="16"/>
      <c r="J266" s="118"/>
      <c r="K266" s="126"/>
      <c r="L266" s="126"/>
      <c r="N266" s="145"/>
      <c r="O266" s="208"/>
    </row>
    <row r="267" spans="1:15" s="243" customFormat="1" ht="15.75" outlineLevel="1">
      <c r="A267" s="12"/>
      <c r="B267" s="13" t="str">
        <f t="shared" si="59"/>
        <v>Floor 4</v>
      </c>
      <c r="C267" s="14" t="s">
        <v>30</v>
      </c>
      <c r="D267" s="15"/>
      <c r="E267" s="14">
        <f aca="true" t="shared" si="60" ref="E267:E269">58.3+15.8+120.5+12.4</f>
        <v>207</v>
      </c>
      <c r="F267" s="97"/>
      <c r="G267" s="16"/>
      <c r="H267" s="97"/>
      <c r="I267" s="16"/>
      <c r="J267" s="118"/>
      <c r="K267" s="126"/>
      <c r="L267" s="126"/>
      <c r="N267" s="145"/>
      <c r="O267" s="208"/>
    </row>
    <row r="268" spans="1:15" s="243" customFormat="1" ht="15.75" outlineLevel="1">
      <c r="A268" s="12"/>
      <c r="B268" s="13" t="str">
        <f t="shared" si="59"/>
        <v>Floor 5</v>
      </c>
      <c r="C268" s="14" t="s">
        <v>30</v>
      </c>
      <c r="D268" s="15"/>
      <c r="E268" s="14">
        <f t="shared" si="60"/>
        <v>207</v>
      </c>
      <c r="F268" s="97"/>
      <c r="G268" s="16"/>
      <c r="H268" s="97"/>
      <c r="I268" s="16"/>
      <c r="J268" s="118"/>
      <c r="K268" s="126"/>
      <c r="L268" s="126"/>
      <c r="N268" s="145"/>
      <c r="O268" s="208"/>
    </row>
    <row r="269" spans="1:15" s="243" customFormat="1" ht="15.75" outlineLevel="1">
      <c r="A269" s="12"/>
      <c r="B269" s="13" t="str">
        <f t="shared" si="59"/>
        <v>Floor 6</v>
      </c>
      <c r="C269" s="14" t="s">
        <v>30</v>
      </c>
      <c r="D269" s="15"/>
      <c r="E269" s="14">
        <f t="shared" si="60"/>
        <v>207</v>
      </c>
      <c r="F269" s="97"/>
      <c r="G269" s="16"/>
      <c r="H269" s="97"/>
      <c r="I269" s="16"/>
      <c r="J269" s="118"/>
      <c r="K269" s="126"/>
      <c r="L269" s="126"/>
      <c r="N269" s="145"/>
      <c r="O269" s="208"/>
    </row>
    <row r="270" spans="1:15" s="243" customFormat="1" ht="15.75" outlineLevel="1">
      <c r="A270" s="12"/>
      <c r="B270" s="13" t="str">
        <f t="shared" si="59"/>
        <v>Floor 7</v>
      </c>
      <c r="C270" s="14" t="s">
        <v>30</v>
      </c>
      <c r="D270" s="15"/>
      <c r="E270" s="14">
        <f>58.3+15.8+105.2</f>
        <v>179.3</v>
      </c>
      <c r="F270" s="97"/>
      <c r="G270" s="16"/>
      <c r="H270" s="97"/>
      <c r="I270" s="16"/>
      <c r="J270" s="118"/>
      <c r="K270" s="126"/>
      <c r="L270" s="126"/>
      <c r="N270" s="145"/>
      <c r="O270" s="208"/>
    </row>
    <row r="271" spans="1:15" s="243" customFormat="1" ht="15.75" outlineLevel="1">
      <c r="A271" s="12"/>
      <c r="B271" s="13" t="str">
        <f t="shared" si="59"/>
        <v>Floor 8</v>
      </c>
      <c r="C271" s="14" t="s">
        <v>30</v>
      </c>
      <c r="D271" s="15"/>
      <c r="E271" s="14">
        <f aca="true" t="shared" si="61" ref="E271:E273">58.3+15.8+105.2</f>
        <v>179.3</v>
      </c>
      <c r="F271" s="97"/>
      <c r="G271" s="16"/>
      <c r="H271" s="97"/>
      <c r="I271" s="16"/>
      <c r="J271" s="118"/>
      <c r="K271" s="126"/>
      <c r="L271" s="126"/>
      <c r="N271" s="145"/>
      <c r="O271" s="208"/>
    </row>
    <row r="272" spans="1:15" s="243" customFormat="1" ht="15.75" outlineLevel="1">
      <c r="A272" s="12"/>
      <c r="B272" s="13" t="str">
        <f t="shared" si="59"/>
        <v>Floor 9</v>
      </c>
      <c r="C272" s="14" t="s">
        <v>30</v>
      </c>
      <c r="D272" s="15"/>
      <c r="E272" s="14">
        <f t="shared" si="61"/>
        <v>179.3</v>
      </c>
      <c r="F272" s="97"/>
      <c r="G272" s="16"/>
      <c r="H272" s="97"/>
      <c r="I272" s="16"/>
      <c r="J272" s="118"/>
      <c r="K272" s="126"/>
      <c r="L272" s="126"/>
      <c r="N272" s="145"/>
      <c r="O272" s="208"/>
    </row>
    <row r="273" spans="1:15" s="243" customFormat="1" ht="15.75" outlineLevel="1">
      <c r="A273" s="12"/>
      <c r="B273" s="13" t="str">
        <f t="shared" si="59"/>
        <v>Floor 10</v>
      </c>
      <c r="C273" s="14" t="s">
        <v>30</v>
      </c>
      <c r="D273" s="15"/>
      <c r="E273" s="14">
        <f t="shared" si="61"/>
        <v>179.3</v>
      </c>
      <c r="F273" s="97"/>
      <c r="G273" s="16"/>
      <c r="H273" s="97"/>
      <c r="I273" s="16"/>
      <c r="J273" s="118"/>
      <c r="K273" s="126"/>
      <c r="L273" s="126"/>
      <c r="N273" s="145"/>
      <c r="O273" s="208"/>
    </row>
    <row r="274" spans="1:15" s="243" customFormat="1" ht="15.75" outlineLevel="1">
      <c r="A274" s="12"/>
      <c r="B274" s="13" t="str">
        <f t="shared" si="59"/>
        <v>Floor 11</v>
      </c>
      <c r="C274" s="14" t="s">
        <v>30</v>
      </c>
      <c r="D274" s="15"/>
      <c r="E274" s="14">
        <f>71+6.8+67.2</f>
        <v>145</v>
      </c>
      <c r="F274" s="97"/>
      <c r="G274" s="16"/>
      <c r="H274" s="97"/>
      <c r="I274" s="16"/>
      <c r="J274" s="118"/>
      <c r="K274" s="126"/>
      <c r="L274" s="126"/>
      <c r="N274" s="145"/>
      <c r="O274" s="208"/>
    </row>
    <row r="275" spans="1:15" s="4" customFormat="1" ht="15.75" outlineLevel="1">
      <c r="A275" s="12"/>
      <c r="B275" s="13" t="str">
        <f t="shared" si="59"/>
        <v>Floor 12</v>
      </c>
      <c r="C275" s="14" t="s">
        <v>30</v>
      </c>
      <c r="D275" s="15"/>
      <c r="E275" s="14">
        <f>9.9+95.4</f>
        <v>105.30000000000001</v>
      </c>
      <c r="F275" s="97"/>
      <c r="G275" s="16"/>
      <c r="H275" s="97"/>
      <c r="I275" s="16"/>
      <c r="J275" s="118"/>
      <c r="K275" s="126"/>
      <c r="L275" s="126"/>
      <c r="N275" s="145"/>
      <c r="O275" s="208"/>
    </row>
    <row r="276" spans="1:15" ht="15.75">
      <c r="A276" s="17"/>
      <c r="B276" s="18" t="s">
        <v>106</v>
      </c>
      <c r="C276" s="14" t="s">
        <v>30</v>
      </c>
      <c r="D276" s="20">
        <v>4.2</v>
      </c>
      <c r="E276" s="21">
        <f>D276*E262</f>
        <v>8528.099999999999</v>
      </c>
      <c r="F276" s="95">
        <f aca="true" t="shared" si="62" ref="F276:F284">N276/$J$4</f>
        <v>0</v>
      </c>
      <c r="G276" s="21">
        <f aca="true" t="shared" si="63" ref="G276:G284">E276*F276</f>
        <v>0</v>
      </c>
      <c r="H276" s="95"/>
      <c r="I276" s="21"/>
      <c r="J276" s="118">
        <f aca="true" t="shared" si="64" ref="J276:J284">G276+I276</f>
        <v>0</v>
      </c>
      <c r="K276" s="127"/>
      <c r="L276" s="127"/>
      <c r="N276" s="143"/>
      <c r="O276" s="216"/>
    </row>
    <row r="277" spans="1:15" ht="15.75">
      <c r="A277" s="17"/>
      <c r="B277" s="18" t="s">
        <v>45</v>
      </c>
      <c r="C277" s="19" t="s">
        <v>20</v>
      </c>
      <c r="D277" s="20">
        <v>14</v>
      </c>
      <c r="E277" s="21">
        <f>D277*E262</f>
        <v>28426.999999999996</v>
      </c>
      <c r="F277" s="95">
        <f t="shared" si="62"/>
        <v>0</v>
      </c>
      <c r="G277" s="21">
        <f t="shared" si="63"/>
        <v>0</v>
      </c>
      <c r="H277" s="95"/>
      <c r="I277" s="21"/>
      <c r="J277" s="118">
        <f t="shared" si="64"/>
        <v>0</v>
      </c>
      <c r="K277" s="127"/>
      <c r="L277" s="127"/>
      <c r="N277" s="143"/>
      <c r="O277" s="216"/>
    </row>
    <row r="278" spans="1:15" ht="15.75">
      <c r="A278" s="17"/>
      <c r="B278" s="18" t="s">
        <v>44</v>
      </c>
      <c r="C278" s="19" t="s">
        <v>41</v>
      </c>
      <c r="D278" s="20">
        <v>4</v>
      </c>
      <c r="E278" s="21">
        <f>D278*E262</f>
        <v>8121.999999999999</v>
      </c>
      <c r="F278" s="95">
        <f t="shared" si="62"/>
        <v>0</v>
      </c>
      <c r="G278" s="21">
        <f t="shared" si="63"/>
        <v>0</v>
      </c>
      <c r="H278" s="95"/>
      <c r="I278" s="21"/>
      <c r="J278" s="118">
        <f t="shared" si="64"/>
        <v>0</v>
      </c>
      <c r="K278" s="127"/>
      <c r="L278" s="127"/>
      <c r="N278" s="143"/>
      <c r="O278" s="216"/>
    </row>
    <row r="279" spans="1:15" ht="15.75">
      <c r="A279" s="17"/>
      <c r="B279" s="18" t="s">
        <v>46</v>
      </c>
      <c r="C279" s="19" t="s">
        <v>20</v>
      </c>
      <c r="D279" s="20">
        <v>1.4</v>
      </c>
      <c r="E279" s="21">
        <f>D279*E262</f>
        <v>2842.6999999999994</v>
      </c>
      <c r="F279" s="95">
        <f t="shared" si="62"/>
        <v>0</v>
      </c>
      <c r="G279" s="21">
        <f t="shared" si="63"/>
        <v>0</v>
      </c>
      <c r="H279" s="95"/>
      <c r="I279" s="21"/>
      <c r="J279" s="118">
        <f t="shared" si="64"/>
        <v>0</v>
      </c>
      <c r="K279" s="127"/>
      <c r="L279" s="127"/>
      <c r="N279" s="143"/>
      <c r="O279" s="216"/>
    </row>
    <row r="280" spans="1:15" ht="15.75">
      <c r="A280" s="17"/>
      <c r="B280" s="18" t="s">
        <v>47</v>
      </c>
      <c r="C280" s="19" t="s">
        <v>20</v>
      </c>
      <c r="D280" s="20">
        <v>6</v>
      </c>
      <c r="E280" s="21">
        <f>D280*E262</f>
        <v>12182.999999999998</v>
      </c>
      <c r="F280" s="185">
        <f t="shared" si="62"/>
        <v>0</v>
      </c>
      <c r="G280" s="21">
        <f t="shared" si="63"/>
        <v>0</v>
      </c>
      <c r="H280" s="95"/>
      <c r="I280" s="21"/>
      <c r="J280" s="118">
        <f t="shared" si="64"/>
        <v>0</v>
      </c>
      <c r="K280" s="127"/>
      <c r="L280" s="127"/>
      <c r="N280" s="143"/>
      <c r="O280" s="216"/>
    </row>
    <row r="281" spans="1:15" ht="15.75">
      <c r="A281" s="17"/>
      <c r="B281" s="18" t="s">
        <v>48</v>
      </c>
      <c r="C281" s="19" t="s">
        <v>20</v>
      </c>
      <c r="D281" s="20">
        <v>56</v>
      </c>
      <c r="E281" s="21">
        <f>D281*E262</f>
        <v>113707.99999999999</v>
      </c>
      <c r="F281" s="185">
        <f t="shared" si="62"/>
        <v>0</v>
      </c>
      <c r="G281" s="21">
        <f t="shared" si="63"/>
        <v>0</v>
      </c>
      <c r="H281" s="95"/>
      <c r="I281" s="21"/>
      <c r="J281" s="118">
        <f t="shared" si="64"/>
        <v>0</v>
      </c>
      <c r="K281" s="127"/>
      <c r="L281" s="127"/>
      <c r="N281" s="143"/>
      <c r="O281" s="216"/>
    </row>
    <row r="282" spans="1:15" ht="15.75">
      <c r="A282" s="17"/>
      <c r="B282" s="18" t="s">
        <v>43</v>
      </c>
      <c r="C282" s="19" t="s">
        <v>20</v>
      </c>
      <c r="D282" s="20">
        <v>3.2</v>
      </c>
      <c r="E282" s="21">
        <f>D282*E262</f>
        <v>6497.599999999999</v>
      </c>
      <c r="F282" s="185">
        <f t="shared" si="62"/>
        <v>0</v>
      </c>
      <c r="G282" s="21">
        <f t="shared" si="63"/>
        <v>0</v>
      </c>
      <c r="H282" s="95"/>
      <c r="I282" s="21"/>
      <c r="J282" s="118">
        <f t="shared" si="64"/>
        <v>0</v>
      </c>
      <c r="K282" s="127"/>
      <c r="L282" s="127"/>
      <c r="N282" s="143"/>
      <c r="O282" s="216"/>
    </row>
    <row r="283" spans="1:15" ht="15.75">
      <c r="A283" s="18"/>
      <c r="B283" s="18" t="s">
        <v>73</v>
      </c>
      <c r="C283" s="19" t="s">
        <v>30</v>
      </c>
      <c r="D283" s="186">
        <v>0.04</v>
      </c>
      <c r="E283" s="187">
        <f>D283*E262</f>
        <v>81.22</v>
      </c>
      <c r="F283" s="95">
        <f t="shared" si="62"/>
        <v>0</v>
      </c>
      <c r="G283" s="21">
        <f t="shared" si="63"/>
        <v>0</v>
      </c>
      <c r="H283" s="95"/>
      <c r="I283" s="21"/>
      <c r="J283" s="118">
        <f t="shared" si="64"/>
        <v>0</v>
      </c>
      <c r="K283" s="127"/>
      <c r="L283" s="127"/>
      <c r="N283" s="143"/>
      <c r="O283" s="216"/>
    </row>
    <row r="284" spans="1:15" ht="12" thickBot="1">
      <c r="A284" s="17"/>
      <c r="B284" s="171" t="s">
        <v>103</v>
      </c>
      <c r="C284" s="19" t="s">
        <v>30</v>
      </c>
      <c r="D284" s="20">
        <v>1.1</v>
      </c>
      <c r="E284" s="16">
        <f>D284*E262</f>
        <v>2233.5499999999997</v>
      </c>
      <c r="F284" s="95">
        <f t="shared" si="62"/>
        <v>0</v>
      </c>
      <c r="G284" s="21">
        <f t="shared" si="63"/>
        <v>0</v>
      </c>
      <c r="H284" s="95"/>
      <c r="I284" s="21"/>
      <c r="J284" s="118">
        <f t="shared" si="64"/>
        <v>0</v>
      </c>
      <c r="K284" s="127"/>
      <c r="L284" s="127"/>
      <c r="N284" s="143"/>
      <c r="O284" s="216"/>
    </row>
    <row r="285" spans="1:15" s="243" customFormat="1" ht="15.75">
      <c r="A285" s="63">
        <v>14</v>
      </c>
      <c r="B285" s="51" t="s">
        <v>108</v>
      </c>
      <c r="C285" s="52" t="s">
        <v>30</v>
      </c>
      <c r="D285" s="53"/>
      <c r="E285" s="54">
        <f>SUM(E286:E298)</f>
        <v>840.4999999999999</v>
      </c>
      <c r="F285" s="89"/>
      <c r="G285" s="54"/>
      <c r="H285" s="89">
        <f>O285/$J$4</f>
        <v>0</v>
      </c>
      <c r="I285" s="54">
        <f>E285*H285</f>
        <v>0</v>
      </c>
      <c r="J285" s="117">
        <f>G285+I285</f>
        <v>0</v>
      </c>
      <c r="K285" s="125">
        <f>SUM(J285:J308)</f>
        <v>0</v>
      </c>
      <c r="L285" s="125">
        <f>K285/E285</f>
        <v>0</v>
      </c>
      <c r="N285" s="137"/>
      <c r="O285" s="193"/>
    </row>
    <row r="286" spans="1:15" s="243" customFormat="1" ht="15.75" outlineLevel="1">
      <c r="A286" s="12"/>
      <c r="B286" s="13" t="str">
        <f>B263</f>
        <v xml:space="preserve">Floor 0 </v>
      </c>
      <c r="C286" s="14" t="s">
        <v>30</v>
      </c>
      <c r="D286" s="15"/>
      <c r="E286" s="14">
        <v>11.9</v>
      </c>
      <c r="F286" s="97"/>
      <c r="G286" s="16"/>
      <c r="H286" s="97"/>
      <c r="I286" s="16"/>
      <c r="J286" s="118"/>
      <c r="K286" s="126"/>
      <c r="L286" s="126"/>
      <c r="N286" s="145"/>
      <c r="O286" s="208"/>
    </row>
    <row r="287" spans="1:15" s="243" customFormat="1" ht="15.75" outlineLevel="1">
      <c r="A287" s="12"/>
      <c r="B287" s="13" t="str">
        <f aca="true" t="shared" si="65" ref="B287:B298">B264</f>
        <v xml:space="preserve">Floor 1 </v>
      </c>
      <c r="C287" s="14" t="s">
        <v>30</v>
      </c>
      <c r="D287" s="15"/>
      <c r="E287" s="14">
        <v>24.7</v>
      </c>
      <c r="F287" s="97"/>
      <c r="G287" s="16"/>
      <c r="H287" s="97"/>
      <c r="I287" s="16"/>
      <c r="J287" s="118"/>
      <c r="K287" s="126"/>
      <c r="L287" s="126"/>
      <c r="N287" s="145"/>
      <c r="O287" s="208"/>
    </row>
    <row r="288" spans="1:15" s="243" customFormat="1" ht="15.75" outlineLevel="1">
      <c r="A288" s="12"/>
      <c r="B288" s="13" t="str">
        <f t="shared" si="65"/>
        <v>Floor 2</v>
      </c>
      <c r="C288" s="14" t="s">
        <v>30</v>
      </c>
      <c r="D288" s="15"/>
      <c r="E288" s="14">
        <v>89.8</v>
      </c>
      <c r="F288" s="97"/>
      <c r="G288" s="16"/>
      <c r="H288" s="97"/>
      <c r="I288" s="16"/>
      <c r="J288" s="118"/>
      <c r="K288" s="126"/>
      <c r="L288" s="126"/>
      <c r="N288" s="145"/>
      <c r="O288" s="208"/>
    </row>
    <row r="289" spans="1:15" s="243" customFormat="1" ht="15.75" outlineLevel="1">
      <c r="A289" s="12"/>
      <c r="B289" s="13" t="str">
        <f t="shared" si="65"/>
        <v>Floor 3</v>
      </c>
      <c r="C289" s="14" t="s">
        <v>30</v>
      </c>
      <c r="D289" s="15"/>
      <c r="E289" s="14">
        <v>78.4</v>
      </c>
      <c r="F289" s="97"/>
      <c r="G289" s="16"/>
      <c r="H289" s="97"/>
      <c r="I289" s="16"/>
      <c r="J289" s="118"/>
      <c r="K289" s="126"/>
      <c r="L289" s="126"/>
      <c r="N289" s="145"/>
      <c r="O289" s="208"/>
    </row>
    <row r="290" spans="1:15" s="243" customFormat="1" ht="15.75" outlineLevel="1">
      <c r="A290" s="12"/>
      <c r="B290" s="13" t="str">
        <f t="shared" si="65"/>
        <v>Floor 4</v>
      </c>
      <c r="C290" s="14" t="s">
        <v>30</v>
      </c>
      <c r="D290" s="15"/>
      <c r="E290" s="14">
        <v>78.4</v>
      </c>
      <c r="F290" s="97"/>
      <c r="G290" s="16"/>
      <c r="H290" s="97"/>
      <c r="I290" s="16"/>
      <c r="J290" s="118"/>
      <c r="K290" s="126"/>
      <c r="L290" s="126"/>
      <c r="N290" s="145"/>
      <c r="O290" s="208"/>
    </row>
    <row r="291" spans="1:15" s="243" customFormat="1" ht="15.75" outlineLevel="1">
      <c r="A291" s="12"/>
      <c r="B291" s="13" t="str">
        <f t="shared" si="65"/>
        <v>Floor 5</v>
      </c>
      <c r="C291" s="14" t="s">
        <v>30</v>
      </c>
      <c r="D291" s="15"/>
      <c r="E291" s="14">
        <v>78.4</v>
      </c>
      <c r="F291" s="97"/>
      <c r="G291" s="16"/>
      <c r="H291" s="97"/>
      <c r="I291" s="16"/>
      <c r="J291" s="118"/>
      <c r="K291" s="126"/>
      <c r="L291" s="126"/>
      <c r="N291" s="145"/>
      <c r="O291" s="208"/>
    </row>
    <row r="292" spans="1:15" s="243" customFormat="1" ht="15.75" outlineLevel="1">
      <c r="A292" s="12"/>
      <c r="B292" s="13" t="str">
        <f t="shared" si="65"/>
        <v>Floor 6</v>
      </c>
      <c r="C292" s="14" t="s">
        <v>30</v>
      </c>
      <c r="D292" s="15"/>
      <c r="E292" s="14">
        <v>78.4</v>
      </c>
      <c r="F292" s="97"/>
      <c r="G292" s="16"/>
      <c r="H292" s="97"/>
      <c r="I292" s="16"/>
      <c r="J292" s="118"/>
      <c r="K292" s="126"/>
      <c r="L292" s="126"/>
      <c r="N292" s="145"/>
      <c r="O292" s="208"/>
    </row>
    <row r="293" spans="1:15" s="243" customFormat="1" ht="15.75" outlineLevel="1">
      <c r="A293" s="12"/>
      <c r="B293" s="13" t="str">
        <f t="shared" si="65"/>
        <v>Floor 7</v>
      </c>
      <c r="C293" s="14" t="s">
        <v>30</v>
      </c>
      <c r="D293" s="15"/>
      <c r="E293" s="14">
        <v>78.4</v>
      </c>
      <c r="F293" s="97"/>
      <c r="G293" s="16"/>
      <c r="H293" s="97"/>
      <c r="I293" s="16"/>
      <c r="J293" s="118"/>
      <c r="K293" s="126"/>
      <c r="L293" s="126"/>
      <c r="N293" s="145"/>
      <c r="O293" s="208"/>
    </row>
    <row r="294" spans="1:15" s="243" customFormat="1" ht="15.75" outlineLevel="1">
      <c r="A294" s="12"/>
      <c r="B294" s="13" t="str">
        <f t="shared" si="65"/>
        <v>Floor 8</v>
      </c>
      <c r="C294" s="14" t="s">
        <v>30</v>
      </c>
      <c r="D294" s="15"/>
      <c r="E294" s="14">
        <v>78.4</v>
      </c>
      <c r="F294" s="97"/>
      <c r="G294" s="16"/>
      <c r="H294" s="97"/>
      <c r="I294" s="16"/>
      <c r="J294" s="118"/>
      <c r="K294" s="126"/>
      <c r="L294" s="126"/>
      <c r="N294" s="145"/>
      <c r="O294" s="208"/>
    </row>
    <row r="295" spans="1:15" s="243" customFormat="1" ht="15.75" outlineLevel="1">
      <c r="A295" s="12"/>
      <c r="B295" s="13" t="str">
        <f t="shared" si="65"/>
        <v>Floor 9</v>
      </c>
      <c r="C295" s="14" t="s">
        <v>30</v>
      </c>
      <c r="D295" s="15"/>
      <c r="E295" s="14">
        <v>78.4</v>
      </c>
      <c r="F295" s="97"/>
      <c r="G295" s="16"/>
      <c r="H295" s="97"/>
      <c r="I295" s="16"/>
      <c r="J295" s="118"/>
      <c r="K295" s="126"/>
      <c r="L295" s="126"/>
      <c r="N295" s="145"/>
      <c r="O295" s="208"/>
    </row>
    <row r="296" spans="1:15" s="243" customFormat="1" ht="15.75" outlineLevel="1">
      <c r="A296" s="12"/>
      <c r="B296" s="13" t="str">
        <f t="shared" si="65"/>
        <v>Floor 10</v>
      </c>
      <c r="C296" s="14" t="s">
        <v>30</v>
      </c>
      <c r="D296" s="15"/>
      <c r="E296" s="14">
        <v>78.4</v>
      </c>
      <c r="F296" s="97"/>
      <c r="G296" s="16"/>
      <c r="H296" s="97"/>
      <c r="I296" s="16"/>
      <c r="J296" s="118"/>
      <c r="K296" s="126"/>
      <c r="L296" s="126"/>
      <c r="N296" s="145"/>
      <c r="O296" s="208"/>
    </row>
    <row r="297" spans="1:15" s="243" customFormat="1" ht="15.75" outlineLevel="1">
      <c r="A297" s="12"/>
      <c r="B297" s="13" t="str">
        <f t="shared" si="65"/>
        <v>Floor 11</v>
      </c>
      <c r="C297" s="14" t="s">
        <v>30</v>
      </c>
      <c r="D297" s="15"/>
      <c r="E297" s="14">
        <v>86.9</v>
      </c>
      <c r="F297" s="97"/>
      <c r="G297" s="16"/>
      <c r="H297" s="97"/>
      <c r="I297" s="16"/>
      <c r="J297" s="118"/>
      <c r="K297" s="126"/>
      <c r="L297" s="126"/>
      <c r="N297" s="145"/>
      <c r="O297" s="208"/>
    </row>
    <row r="298" spans="1:15" s="243" customFormat="1" ht="15.75" outlineLevel="1">
      <c r="A298" s="12"/>
      <c r="B298" s="13" t="str">
        <f t="shared" si="65"/>
        <v>Floor 12</v>
      </c>
      <c r="C298" s="14" t="s">
        <v>30</v>
      </c>
      <c r="D298" s="15"/>
      <c r="E298" s="14"/>
      <c r="F298" s="97"/>
      <c r="G298" s="16"/>
      <c r="H298" s="97"/>
      <c r="I298" s="16"/>
      <c r="J298" s="118"/>
      <c r="K298" s="126"/>
      <c r="L298" s="126"/>
      <c r="N298" s="145"/>
      <c r="O298" s="208"/>
    </row>
    <row r="299" spans="1:15" s="221" customFormat="1" ht="15.75">
      <c r="A299" s="17"/>
      <c r="B299" s="18" t="s">
        <v>106</v>
      </c>
      <c r="C299" s="14" t="s">
        <v>30</v>
      </c>
      <c r="D299" s="20">
        <v>2.1</v>
      </c>
      <c r="E299" s="21">
        <f>D299*E285</f>
        <v>1765.0499999999997</v>
      </c>
      <c r="F299" s="95">
        <f aca="true" t="shared" si="66" ref="F299:F308">N299/$J$4</f>
        <v>0</v>
      </c>
      <c r="G299" s="21">
        <f aca="true" t="shared" si="67" ref="G299:G308">E299*F299</f>
        <v>0</v>
      </c>
      <c r="H299" s="95"/>
      <c r="I299" s="21"/>
      <c r="J299" s="118">
        <f aca="true" t="shared" si="68" ref="J299:J308">G299+I299</f>
        <v>0</v>
      </c>
      <c r="K299" s="127"/>
      <c r="L299" s="127"/>
      <c r="N299" s="143"/>
      <c r="O299" s="216"/>
    </row>
    <row r="300" spans="1:15" s="221" customFormat="1" ht="15.75">
      <c r="A300" s="17"/>
      <c r="B300" s="18" t="s">
        <v>95</v>
      </c>
      <c r="C300" s="14" t="s">
        <v>30</v>
      </c>
      <c r="D300" s="20">
        <v>2.1</v>
      </c>
      <c r="E300" s="21">
        <f>D300*E285</f>
        <v>1765.0499999999997</v>
      </c>
      <c r="F300" s="95">
        <f aca="true" t="shared" si="69" ref="F300">N300/$J$4</f>
        <v>0</v>
      </c>
      <c r="G300" s="21">
        <f aca="true" t="shared" si="70" ref="G300">E300*F300</f>
        <v>0</v>
      </c>
      <c r="H300" s="95"/>
      <c r="I300" s="21"/>
      <c r="J300" s="118">
        <f aca="true" t="shared" si="71" ref="J300">G300+I300</f>
        <v>0</v>
      </c>
      <c r="K300" s="127"/>
      <c r="L300" s="127"/>
      <c r="N300" s="143"/>
      <c r="O300" s="216"/>
    </row>
    <row r="301" spans="1:15" s="221" customFormat="1" ht="15.75">
      <c r="A301" s="17"/>
      <c r="B301" s="18" t="s">
        <v>45</v>
      </c>
      <c r="C301" s="19" t="s">
        <v>20</v>
      </c>
      <c r="D301" s="20">
        <v>14</v>
      </c>
      <c r="E301" s="21">
        <f>D301*E285</f>
        <v>11766.999999999998</v>
      </c>
      <c r="F301" s="95">
        <f t="shared" si="66"/>
        <v>0</v>
      </c>
      <c r="G301" s="21">
        <f t="shared" si="67"/>
        <v>0</v>
      </c>
      <c r="H301" s="95"/>
      <c r="I301" s="21"/>
      <c r="J301" s="118">
        <f t="shared" si="68"/>
        <v>0</v>
      </c>
      <c r="K301" s="127"/>
      <c r="L301" s="127"/>
      <c r="N301" s="143"/>
      <c r="O301" s="216"/>
    </row>
    <row r="302" spans="1:15" s="221" customFormat="1" ht="15.75">
      <c r="A302" s="17"/>
      <c r="B302" s="18" t="s">
        <v>44</v>
      </c>
      <c r="C302" s="19" t="s">
        <v>41</v>
      </c>
      <c r="D302" s="20">
        <v>4</v>
      </c>
      <c r="E302" s="21">
        <f>D302*E285</f>
        <v>3361.9999999999995</v>
      </c>
      <c r="F302" s="95">
        <f t="shared" si="66"/>
        <v>0</v>
      </c>
      <c r="G302" s="21">
        <f t="shared" si="67"/>
        <v>0</v>
      </c>
      <c r="H302" s="95"/>
      <c r="I302" s="21"/>
      <c r="J302" s="118">
        <f t="shared" si="68"/>
        <v>0</v>
      </c>
      <c r="K302" s="127"/>
      <c r="L302" s="127"/>
      <c r="N302" s="143"/>
      <c r="O302" s="216"/>
    </row>
    <row r="303" spans="1:15" s="221" customFormat="1" ht="15.75">
      <c r="A303" s="17"/>
      <c r="B303" s="18" t="s">
        <v>46</v>
      </c>
      <c r="C303" s="19" t="s">
        <v>20</v>
      </c>
      <c r="D303" s="20">
        <v>1.4</v>
      </c>
      <c r="E303" s="21">
        <f>D303*E285</f>
        <v>1176.6999999999998</v>
      </c>
      <c r="F303" s="95">
        <f t="shared" si="66"/>
        <v>0</v>
      </c>
      <c r="G303" s="21">
        <f t="shared" si="67"/>
        <v>0</v>
      </c>
      <c r="H303" s="95"/>
      <c r="I303" s="21"/>
      <c r="J303" s="118">
        <f t="shared" si="68"/>
        <v>0</v>
      </c>
      <c r="K303" s="127"/>
      <c r="L303" s="127"/>
      <c r="N303" s="143"/>
      <c r="O303" s="216"/>
    </row>
    <row r="304" spans="1:15" s="221" customFormat="1" ht="15.75">
      <c r="A304" s="17"/>
      <c r="B304" s="18" t="s">
        <v>47</v>
      </c>
      <c r="C304" s="19" t="s">
        <v>20</v>
      </c>
      <c r="D304" s="20">
        <v>6</v>
      </c>
      <c r="E304" s="21">
        <f>D304*E285</f>
        <v>5042.999999999999</v>
      </c>
      <c r="F304" s="185">
        <f t="shared" si="66"/>
        <v>0</v>
      </c>
      <c r="G304" s="21">
        <f t="shared" si="67"/>
        <v>0</v>
      </c>
      <c r="H304" s="95"/>
      <c r="I304" s="21"/>
      <c r="J304" s="118">
        <f t="shared" si="68"/>
        <v>0</v>
      </c>
      <c r="K304" s="127"/>
      <c r="L304" s="127"/>
      <c r="N304" s="143"/>
      <c r="O304" s="216"/>
    </row>
    <row r="305" spans="1:15" s="221" customFormat="1" ht="15.75">
      <c r="A305" s="17"/>
      <c r="B305" s="18" t="s">
        <v>48</v>
      </c>
      <c r="C305" s="19" t="s">
        <v>20</v>
      </c>
      <c r="D305" s="20">
        <v>56</v>
      </c>
      <c r="E305" s="21">
        <f>D305*E285</f>
        <v>47067.99999999999</v>
      </c>
      <c r="F305" s="185">
        <f t="shared" si="66"/>
        <v>0</v>
      </c>
      <c r="G305" s="21">
        <f t="shared" si="67"/>
        <v>0</v>
      </c>
      <c r="H305" s="95"/>
      <c r="I305" s="21"/>
      <c r="J305" s="118">
        <f t="shared" si="68"/>
        <v>0</v>
      </c>
      <c r="K305" s="127"/>
      <c r="L305" s="127"/>
      <c r="N305" s="143"/>
      <c r="O305" s="216"/>
    </row>
    <row r="306" spans="1:15" s="221" customFormat="1" ht="15.75">
      <c r="A306" s="17"/>
      <c r="B306" s="18" t="s">
        <v>43</v>
      </c>
      <c r="C306" s="19" t="s">
        <v>20</v>
      </c>
      <c r="D306" s="20">
        <v>3.2</v>
      </c>
      <c r="E306" s="21">
        <f>D306*E285</f>
        <v>2689.6</v>
      </c>
      <c r="F306" s="185">
        <f t="shared" si="66"/>
        <v>0</v>
      </c>
      <c r="G306" s="21">
        <f t="shared" si="67"/>
        <v>0</v>
      </c>
      <c r="H306" s="95"/>
      <c r="I306" s="21"/>
      <c r="J306" s="118">
        <f t="shared" si="68"/>
        <v>0</v>
      </c>
      <c r="K306" s="127"/>
      <c r="L306" s="127"/>
      <c r="N306" s="143"/>
      <c r="O306" s="216"/>
    </row>
    <row r="307" spans="1:15" s="221" customFormat="1" ht="15.75">
      <c r="A307" s="18"/>
      <c r="B307" s="18" t="s">
        <v>73</v>
      </c>
      <c r="C307" s="19" t="s">
        <v>30</v>
      </c>
      <c r="D307" s="186">
        <v>0.04</v>
      </c>
      <c r="E307" s="187">
        <f>D307*E285</f>
        <v>33.62</v>
      </c>
      <c r="F307" s="95">
        <f t="shared" si="66"/>
        <v>0</v>
      </c>
      <c r="G307" s="21">
        <f t="shared" si="67"/>
        <v>0</v>
      </c>
      <c r="H307" s="95"/>
      <c r="I307" s="21"/>
      <c r="J307" s="118">
        <f t="shared" si="68"/>
        <v>0</v>
      </c>
      <c r="K307" s="127"/>
      <c r="L307" s="127"/>
      <c r="N307" s="143"/>
      <c r="O307" s="216"/>
    </row>
    <row r="308" spans="1:15" s="221" customFormat="1" ht="12" thickBot="1">
      <c r="A308" s="17"/>
      <c r="B308" s="171" t="s">
        <v>103</v>
      </c>
      <c r="C308" s="19" t="s">
        <v>30</v>
      </c>
      <c r="D308" s="20">
        <v>1.1</v>
      </c>
      <c r="E308" s="16">
        <f>D308*E285</f>
        <v>924.55</v>
      </c>
      <c r="F308" s="95">
        <f t="shared" si="66"/>
        <v>0</v>
      </c>
      <c r="G308" s="21">
        <f t="shared" si="67"/>
        <v>0</v>
      </c>
      <c r="H308" s="95"/>
      <c r="I308" s="21"/>
      <c r="J308" s="118">
        <f t="shared" si="68"/>
        <v>0</v>
      </c>
      <c r="K308" s="127"/>
      <c r="L308" s="127"/>
      <c r="N308" s="143"/>
      <c r="O308" s="216"/>
    </row>
    <row r="309" spans="1:15" s="243" customFormat="1" ht="15.75">
      <c r="A309" s="63">
        <v>15</v>
      </c>
      <c r="B309" s="51" t="s">
        <v>107</v>
      </c>
      <c r="C309" s="52" t="s">
        <v>30</v>
      </c>
      <c r="D309" s="53"/>
      <c r="E309" s="54">
        <f>SUM(E310:E322)</f>
        <v>119.69999999999997</v>
      </c>
      <c r="F309" s="89"/>
      <c r="G309" s="54"/>
      <c r="H309" s="89">
        <f>O309/$J$4</f>
        <v>0</v>
      </c>
      <c r="I309" s="54">
        <f>E309*H309</f>
        <v>0</v>
      </c>
      <c r="J309" s="117">
        <f>G309+I309</f>
        <v>0</v>
      </c>
      <c r="K309" s="125">
        <f>SUM(J309:J333)</f>
        <v>0</v>
      </c>
      <c r="L309" s="125">
        <f>K309/E309</f>
        <v>0</v>
      </c>
      <c r="N309" s="137"/>
      <c r="O309" s="193"/>
    </row>
    <row r="310" spans="1:15" s="243" customFormat="1" ht="15.75" outlineLevel="1">
      <c r="A310" s="12"/>
      <c r="B310" s="13" t="str">
        <f>B286</f>
        <v xml:space="preserve">Floor 0 </v>
      </c>
      <c r="C310" s="14" t="s">
        <v>30</v>
      </c>
      <c r="D310" s="15"/>
      <c r="E310" s="14"/>
      <c r="F310" s="97"/>
      <c r="G310" s="16"/>
      <c r="H310" s="97"/>
      <c r="I310" s="16"/>
      <c r="J310" s="118"/>
      <c r="K310" s="126"/>
      <c r="L310" s="126"/>
      <c r="N310" s="145"/>
      <c r="O310" s="208"/>
    </row>
    <row r="311" spans="1:15" s="243" customFormat="1" ht="15.75" outlineLevel="1">
      <c r="A311" s="12"/>
      <c r="B311" s="13" t="str">
        <f aca="true" t="shared" si="72" ref="B311:B322">B287</f>
        <v xml:space="preserve">Floor 1 </v>
      </c>
      <c r="C311" s="14" t="s">
        <v>30</v>
      </c>
      <c r="D311" s="15"/>
      <c r="E311" s="14"/>
      <c r="F311" s="97"/>
      <c r="G311" s="16"/>
      <c r="H311" s="97"/>
      <c r="I311" s="16"/>
      <c r="J311" s="118"/>
      <c r="K311" s="126"/>
      <c r="L311" s="126"/>
      <c r="N311" s="145"/>
      <c r="O311" s="208"/>
    </row>
    <row r="312" spans="1:15" s="243" customFormat="1" ht="15.75" outlineLevel="1">
      <c r="A312" s="12"/>
      <c r="B312" s="13" t="str">
        <f t="shared" si="72"/>
        <v>Floor 2</v>
      </c>
      <c r="C312" s="14" t="s">
        <v>30</v>
      </c>
      <c r="D312" s="15"/>
      <c r="E312" s="14">
        <v>14.9</v>
      </c>
      <c r="F312" s="97"/>
      <c r="G312" s="16"/>
      <c r="H312" s="97"/>
      <c r="I312" s="16"/>
      <c r="J312" s="118"/>
      <c r="K312" s="126"/>
      <c r="L312" s="126"/>
      <c r="N312" s="145"/>
      <c r="O312" s="208"/>
    </row>
    <row r="313" spans="1:15" s="243" customFormat="1" ht="15.75" outlineLevel="1">
      <c r="A313" s="12"/>
      <c r="B313" s="13" t="str">
        <f t="shared" si="72"/>
        <v>Floor 3</v>
      </c>
      <c r="C313" s="14" t="s">
        <v>30</v>
      </c>
      <c r="D313" s="15"/>
      <c r="E313" s="14">
        <v>13.1</v>
      </c>
      <c r="F313" s="97"/>
      <c r="G313" s="16"/>
      <c r="H313" s="97"/>
      <c r="I313" s="16"/>
      <c r="J313" s="118"/>
      <c r="K313" s="126"/>
      <c r="L313" s="126"/>
      <c r="N313" s="145"/>
      <c r="O313" s="208"/>
    </row>
    <row r="314" spans="1:15" s="243" customFormat="1" ht="15.75" outlineLevel="1">
      <c r="A314" s="12"/>
      <c r="B314" s="13" t="str">
        <f t="shared" si="72"/>
        <v>Floor 4</v>
      </c>
      <c r="C314" s="14" t="s">
        <v>30</v>
      </c>
      <c r="D314" s="15"/>
      <c r="E314" s="14">
        <v>13.1</v>
      </c>
      <c r="F314" s="97"/>
      <c r="G314" s="16"/>
      <c r="H314" s="97"/>
      <c r="I314" s="16"/>
      <c r="J314" s="118"/>
      <c r="K314" s="126"/>
      <c r="L314" s="126"/>
      <c r="N314" s="145"/>
      <c r="O314" s="208"/>
    </row>
    <row r="315" spans="1:15" s="243" customFormat="1" ht="15.75" outlineLevel="1">
      <c r="A315" s="12"/>
      <c r="B315" s="13" t="str">
        <f t="shared" si="72"/>
        <v>Floor 5</v>
      </c>
      <c r="C315" s="14" t="s">
        <v>30</v>
      </c>
      <c r="D315" s="15"/>
      <c r="E315" s="14">
        <v>13.1</v>
      </c>
      <c r="F315" s="97"/>
      <c r="G315" s="16"/>
      <c r="H315" s="97"/>
      <c r="I315" s="16"/>
      <c r="J315" s="118"/>
      <c r="K315" s="126"/>
      <c r="L315" s="126"/>
      <c r="N315" s="145"/>
      <c r="O315" s="208"/>
    </row>
    <row r="316" spans="1:15" s="243" customFormat="1" ht="15.75" outlineLevel="1">
      <c r="A316" s="12"/>
      <c r="B316" s="13" t="str">
        <f t="shared" si="72"/>
        <v>Floor 6</v>
      </c>
      <c r="C316" s="14" t="s">
        <v>30</v>
      </c>
      <c r="D316" s="15"/>
      <c r="E316" s="14">
        <v>13.1</v>
      </c>
      <c r="F316" s="97"/>
      <c r="G316" s="16"/>
      <c r="H316" s="97"/>
      <c r="I316" s="16"/>
      <c r="J316" s="118"/>
      <c r="K316" s="126"/>
      <c r="L316" s="126"/>
      <c r="N316" s="145"/>
      <c r="O316" s="208"/>
    </row>
    <row r="317" spans="1:15" s="243" customFormat="1" ht="15.75" outlineLevel="1">
      <c r="A317" s="12"/>
      <c r="B317" s="13" t="str">
        <f t="shared" si="72"/>
        <v>Floor 7</v>
      </c>
      <c r="C317" s="14" t="s">
        <v>30</v>
      </c>
      <c r="D317" s="15"/>
      <c r="E317" s="14">
        <v>13.1</v>
      </c>
      <c r="F317" s="97"/>
      <c r="G317" s="16"/>
      <c r="H317" s="97"/>
      <c r="I317" s="16"/>
      <c r="J317" s="118"/>
      <c r="K317" s="126"/>
      <c r="L317" s="126"/>
      <c r="N317" s="145"/>
      <c r="O317" s="208"/>
    </row>
    <row r="318" spans="1:15" s="243" customFormat="1" ht="15.75" outlineLevel="1">
      <c r="A318" s="12"/>
      <c r="B318" s="13" t="str">
        <f t="shared" si="72"/>
        <v>Floor 8</v>
      </c>
      <c r="C318" s="14" t="s">
        <v>30</v>
      </c>
      <c r="D318" s="15"/>
      <c r="E318" s="14">
        <v>13.1</v>
      </c>
      <c r="F318" s="97"/>
      <c r="G318" s="16"/>
      <c r="H318" s="97"/>
      <c r="I318" s="16"/>
      <c r="J318" s="118"/>
      <c r="K318" s="126"/>
      <c r="L318" s="126"/>
      <c r="N318" s="145"/>
      <c r="O318" s="208"/>
    </row>
    <row r="319" spans="1:15" s="243" customFormat="1" ht="15.75" outlineLevel="1">
      <c r="A319" s="12"/>
      <c r="B319" s="13" t="str">
        <f t="shared" si="72"/>
        <v>Floor 9</v>
      </c>
      <c r="C319" s="14" t="s">
        <v>30</v>
      </c>
      <c r="D319" s="15"/>
      <c r="E319" s="14">
        <v>13.1</v>
      </c>
      <c r="F319" s="97"/>
      <c r="G319" s="16"/>
      <c r="H319" s="97"/>
      <c r="I319" s="16"/>
      <c r="J319" s="118"/>
      <c r="K319" s="126"/>
      <c r="L319" s="126"/>
      <c r="N319" s="145"/>
      <c r="O319" s="208"/>
    </row>
    <row r="320" spans="1:15" s="243" customFormat="1" ht="15.75" outlineLevel="1">
      <c r="A320" s="12"/>
      <c r="B320" s="13" t="str">
        <f t="shared" si="72"/>
        <v>Floor 10</v>
      </c>
      <c r="C320" s="14" t="s">
        <v>30</v>
      </c>
      <c r="D320" s="15"/>
      <c r="E320" s="14">
        <v>13.1</v>
      </c>
      <c r="F320" s="97"/>
      <c r="G320" s="16"/>
      <c r="H320" s="97"/>
      <c r="I320" s="16"/>
      <c r="J320" s="118"/>
      <c r="K320" s="126"/>
      <c r="L320" s="126"/>
      <c r="N320" s="145"/>
      <c r="O320" s="208"/>
    </row>
    <row r="321" spans="1:15" s="243" customFormat="1" ht="15.75" outlineLevel="1">
      <c r="A321" s="12"/>
      <c r="B321" s="13" t="str">
        <f t="shared" si="72"/>
        <v>Floor 11</v>
      </c>
      <c r="C321" s="14" t="s">
        <v>30</v>
      </c>
      <c r="D321" s="15"/>
      <c r="E321" s="14"/>
      <c r="F321" s="97"/>
      <c r="G321" s="16"/>
      <c r="H321" s="97"/>
      <c r="I321" s="16"/>
      <c r="J321" s="118"/>
      <c r="K321" s="126"/>
      <c r="L321" s="126"/>
      <c r="N321" s="145"/>
      <c r="O321" s="208"/>
    </row>
    <row r="322" spans="1:15" s="243" customFormat="1" ht="15.75" outlineLevel="1">
      <c r="A322" s="12"/>
      <c r="B322" s="13" t="str">
        <f t="shared" si="72"/>
        <v>Floor 12</v>
      </c>
      <c r="C322" s="14" t="s">
        <v>30</v>
      </c>
      <c r="D322" s="15"/>
      <c r="E322" s="14"/>
      <c r="F322" s="97"/>
      <c r="G322" s="16"/>
      <c r="H322" s="97"/>
      <c r="I322" s="16"/>
      <c r="J322" s="118"/>
      <c r="K322" s="126"/>
      <c r="L322" s="126"/>
      <c r="N322" s="145"/>
      <c r="O322" s="208"/>
    </row>
    <row r="323" spans="1:15" s="221" customFormat="1" ht="15.75">
      <c r="A323" s="17"/>
      <c r="B323" s="18" t="s">
        <v>106</v>
      </c>
      <c r="C323" s="14" t="s">
        <v>30</v>
      </c>
      <c r="D323" s="20">
        <v>2.1</v>
      </c>
      <c r="E323" s="21">
        <f>D323*E309</f>
        <v>251.36999999999995</v>
      </c>
      <c r="F323" s="95">
        <f aca="true" t="shared" si="73" ref="F323:F333">N323/$J$4</f>
        <v>0</v>
      </c>
      <c r="G323" s="21">
        <f aca="true" t="shared" si="74" ref="G323:G333">E323*F323</f>
        <v>0</v>
      </c>
      <c r="H323" s="95"/>
      <c r="I323" s="21"/>
      <c r="J323" s="118">
        <f aca="true" t="shared" si="75" ref="J323:J333">G323+I323</f>
        <v>0</v>
      </c>
      <c r="K323" s="127"/>
      <c r="L323" s="127"/>
      <c r="N323" s="143"/>
      <c r="O323" s="216"/>
    </row>
    <row r="324" spans="1:15" s="221" customFormat="1" ht="15.75">
      <c r="A324" s="17"/>
      <c r="B324" s="18" t="s">
        <v>95</v>
      </c>
      <c r="C324" s="14" t="s">
        <v>30</v>
      </c>
      <c r="D324" s="20">
        <v>1.05</v>
      </c>
      <c r="E324" s="21">
        <f>D324*E309</f>
        <v>125.68499999999997</v>
      </c>
      <c r="F324" s="95">
        <f t="shared" si="73"/>
        <v>0</v>
      </c>
      <c r="G324" s="21">
        <f t="shared" si="74"/>
        <v>0</v>
      </c>
      <c r="H324" s="95"/>
      <c r="I324" s="21"/>
      <c r="J324" s="118">
        <f t="shared" si="75"/>
        <v>0</v>
      </c>
      <c r="K324" s="127"/>
      <c r="L324" s="127"/>
      <c r="N324" s="143"/>
      <c r="O324" s="216"/>
    </row>
    <row r="325" spans="1:15" s="221" customFormat="1" ht="15.75">
      <c r="A325" s="17"/>
      <c r="B325" s="18" t="s">
        <v>98</v>
      </c>
      <c r="C325" s="14" t="s">
        <v>30</v>
      </c>
      <c r="D325" s="20">
        <v>1.05</v>
      </c>
      <c r="E325" s="21">
        <f>D325*E309</f>
        <v>125.68499999999997</v>
      </c>
      <c r="F325" s="95">
        <f aca="true" t="shared" si="76" ref="F325">N325/$J$4</f>
        <v>0</v>
      </c>
      <c r="G325" s="21">
        <f aca="true" t="shared" si="77" ref="G325">E325*F325</f>
        <v>0</v>
      </c>
      <c r="H325" s="95"/>
      <c r="I325" s="21"/>
      <c r="J325" s="118">
        <f aca="true" t="shared" si="78" ref="J325">G325+I325</f>
        <v>0</v>
      </c>
      <c r="K325" s="127"/>
      <c r="L325" s="127"/>
      <c r="N325" s="143"/>
      <c r="O325" s="216"/>
    </row>
    <row r="326" spans="1:15" s="221" customFormat="1" ht="15.75">
      <c r="A326" s="17"/>
      <c r="B326" s="18" t="s">
        <v>45</v>
      </c>
      <c r="C326" s="19" t="s">
        <v>20</v>
      </c>
      <c r="D326" s="20">
        <v>14</v>
      </c>
      <c r="E326" s="21">
        <f>D326*E309</f>
        <v>1675.7999999999997</v>
      </c>
      <c r="F326" s="95">
        <f t="shared" si="73"/>
        <v>0</v>
      </c>
      <c r="G326" s="21">
        <f t="shared" si="74"/>
        <v>0</v>
      </c>
      <c r="H326" s="95"/>
      <c r="I326" s="21"/>
      <c r="J326" s="118">
        <f t="shared" si="75"/>
        <v>0</v>
      </c>
      <c r="K326" s="127"/>
      <c r="L326" s="127"/>
      <c r="N326" s="143"/>
      <c r="O326" s="216"/>
    </row>
    <row r="327" spans="1:15" s="221" customFormat="1" ht="15.75">
      <c r="A327" s="17"/>
      <c r="B327" s="18" t="s">
        <v>44</v>
      </c>
      <c r="C327" s="19" t="s">
        <v>41</v>
      </c>
      <c r="D327" s="20">
        <v>4</v>
      </c>
      <c r="E327" s="21">
        <f>D327*E309</f>
        <v>478.7999999999999</v>
      </c>
      <c r="F327" s="95">
        <f t="shared" si="73"/>
        <v>0</v>
      </c>
      <c r="G327" s="21">
        <f t="shared" si="74"/>
        <v>0</v>
      </c>
      <c r="H327" s="95"/>
      <c r="I327" s="21"/>
      <c r="J327" s="118">
        <f t="shared" si="75"/>
        <v>0</v>
      </c>
      <c r="K327" s="127"/>
      <c r="L327" s="127"/>
      <c r="N327" s="143"/>
      <c r="O327" s="216"/>
    </row>
    <row r="328" spans="1:15" s="221" customFormat="1" ht="15.75">
      <c r="A328" s="17"/>
      <c r="B328" s="18" t="s">
        <v>46</v>
      </c>
      <c r="C328" s="19" t="s">
        <v>20</v>
      </c>
      <c r="D328" s="20">
        <v>1.4</v>
      </c>
      <c r="E328" s="21">
        <f>D328*E309</f>
        <v>167.57999999999996</v>
      </c>
      <c r="F328" s="95">
        <f t="shared" si="73"/>
        <v>0</v>
      </c>
      <c r="G328" s="21">
        <f t="shared" si="74"/>
        <v>0</v>
      </c>
      <c r="H328" s="95"/>
      <c r="I328" s="21"/>
      <c r="J328" s="118">
        <f t="shared" si="75"/>
        <v>0</v>
      </c>
      <c r="K328" s="127"/>
      <c r="L328" s="127"/>
      <c r="N328" s="143"/>
      <c r="O328" s="216"/>
    </row>
    <row r="329" spans="1:15" s="221" customFormat="1" ht="15.75">
      <c r="A329" s="17"/>
      <c r="B329" s="18" t="s">
        <v>47</v>
      </c>
      <c r="C329" s="19" t="s">
        <v>20</v>
      </c>
      <c r="D329" s="20">
        <v>6</v>
      </c>
      <c r="E329" s="21">
        <f>D329*E309</f>
        <v>718.1999999999998</v>
      </c>
      <c r="F329" s="185">
        <f t="shared" si="73"/>
        <v>0</v>
      </c>
      <c r="G329" s="21">
        <f t="shared" si="74"/>
        <v>0</v>
      </c>
      <c r="H329" s="95"/>
      <c r="I329" s="21"/>
      <c r="J329" s="118">
        <f t="shared" si="75"/>
        <v>0</v>
      </c>
      <c r="K329" s="127"/>
      <c r="L329" s="127"/>
      <c r="N329" s="143"/>
      <c r="O329" s="216"/>
    </row>
    <row r="330" spans="1:15" s="221" customFormat="1" ht="15.75">
      <c r="A330" s="17"/>
      <c r="B330" s="18" t="s">
        <v>48</v>
      </c>
      <c r="C330" s="19" t="s">
        <v>20</v>
      </c>
      <c r="D330" s="20">
        <v>56</v>
      </c>
      <c r="E330" s="21">
        <f>D330*E309</f>
        <v>6703.199999999999</v>
      </c>
      <c r="F330" s="185">
        <f t="shared" si="73"/>
        <v>0</v>
      </c>
      <c r="G330" s="21">
        <f t="shared" si="74"/>
        <v>0</v>
      </c>
      <c r="H330" s="95"/>
      <c r="I330" s="21"/>
      <c r="J330" s="118">
        <f t="shared" si="75"/>
        <v>0</v>
      </c>
      <c r="K330" s="127"/>
      <c r="L330" s="127"/>
      <c r="N330" s="143"/>
      <c r="O330" s="216"/>
    </row>
    <row r="331" spans="1:15" s="221" customFormat="1" ht="15.75">
      <c r="A331" s="17"/>
      <c r="B331" s="18" t="s">
        <v>43</v>
      </c>
      <c r="C331" s="19" t="s">
        <v>20</v>
      </c>
      <c r="D331" s="20">
        <v>3.2</v>
      </c>
      <c r="E331" s="21">
        <f>D331*E309</f>
        <v>383.03999999999996</v>
      </c>
      <c r="F331" s="185">
        <f t="shared" si="73"/>
        <v>0</v>
      </c>
      <c r="G331" s="21">
        <f t="shared" si="74"/>
        <v>0</v>
      </c>
      <c r="H331" s="95"/>
      <c r="I331" s="21"/>
      <c r="J331" s="118">
        <f t="shared" si="75"/>
        <v>0</v>
      </c>
      <c r="K331" s="127"/>
      <c r="L331" s="127"/>
      <c r="N331" s="143"/>
      <c r="O331" s="216"/>
    </row>
    <row r="332" spans="1:15" s="221" customFormat="1" ht="15.75">
      <c r="A332" s="18"/>
      <c r="B332" s="18" t="s">
        <v>73</v>
      </c>
      <c r="C332" s="19" t="s">
        <v>30</v>
      </c>
      <c r="D332" s="186">
        <v>0.04</v>
      </c>
      <c r="E332" s="187">
        <f>D332*E309</f>
        <v>4.787999999999999</v>
      </c>
      <c r="F332" s="95">
        <f t="shared" si="73"/>
        <v>0</v>
      </c>
      <c r="G332" s="21">
        <f t="shared" si="74"/>
        <v>0</v>
      </c>
      <c r="H332" s="95"/>
      <c r="I332" s="21"/>
      <c r="J332" s="118">
        <f t="shared" si="75"/>
        <v>0</v>
      </c>
      <c r="K332" s="127"/>
      <c r="L332" s="127"/>
      <c r="N332" s="143"/>
      <c r="O332" s="216"/>
    </row>
    <row r="333" spans="1:15" s="221" customFormat="1" ht="12" thickBot="1">
      <c r="A333" s="17"/>
      <c r="B333" s="171" t="s">
        <v>103</v>
      </c>
      <c r="C333" s="19" t="s">
        <v>30</v>
      </c>
      <c r="D333" s="20">
        <v>1.1</v>
      </c>
      <c r="E333" s="16">
        <f>D333*E309</f>
        <v>131.67</v>
      </c>
      <c r="F333" s="95">
        <f t="shared" si="73"/>
        <v>0</v>
      </c>
      <c r="G333" s="21">
        <f t="shared" si="74"/>
        <v>0</v>
      </c>
      <c r="H333" s="95"/>
      <c r="I333" s="21"/>
      <c r="J333" s="118">
        <f t="shared" si="75"/>
        <v>0</v>
      </c>
      <c r="K333" s="127"/>
      <c r="L333" s="127"/>
      <c r="N333" s="143"/>
      <c r="O333" s="216"/>
    </row>
    <row r="334" spans="1:15" s="243" customFormat="1" ht="15.75">
      <c r="A334" s="63">
        <v>16</v>
      </c>
      <c r="B334" s="51" t="s">
        <v>132</v>
      </c>
      <c r="C334" s="52" t="s">
        <v>30</v>
      </c>
      <c r="D334" s="53"/>
      <c r="E334" s="54">
        <f>SUM(E335:E347)</f>
        <v>1540.7000000000003</v>
      </c>
      <c r="F334" s="89"/>
      <c r="G334" s="54"/>
      <c r="H334" s="89">
        <f>O334/$J$4</f>
        <v>0</v>
      </c>
      <c r="I334" s="54">
        <f>E334*H334</f>
        <v>0</v>
      </c>
      <c r="J334" s="117">
        <f>G334+I334</f>
        <v>0</v>
      </c>
      <c r="K334" s="125">
        <f>SUM(J334:J357)</f>
        <v>0</v>
      </c>
      <c r="L334" s="125">
        <f>K334/E334</f>
        <v>0</v>
      </c>
      <c r="N334" s="137"/>
      <c r="O334" s="193"/>
    </row>
    <row r="335" spans="1:15" s="243" customFormat="1" ht="15.75" outlineLevel="1">
      <c r="A335" s="12"/>
      <c r="B335" s="13" t="str">
        <f>B310</f>
        <v xml:space="preserve">Floor 0 </v>
      </c>
      <c r="C335" s="14" t="s">
        <v>30</v>
      </c>
      <c r="D335" s="15"/>
      <c r="E335" s="14">
        <v>235.8</v>
      </c>
      <c r="F335" s="97"/>
      <c r="G335" s="16"/>
      <c r="H335" s="97"/>
      <c r="I335" s="16"/>
      <c r="J335" s="118"/>
      <c r="K335" s="126"/>
      <c r="L335" s="126"/>
      <c r="N335" s="145"/>
      <c r="O335" s="208"/>
    </row>
    <row r="336" spans="1:15" s="243" customFormat="1" ht="15.75" outlineLevel="1">
      <c r="A336" s="12"/>
      <c r="B336" s="13" t="str">
        <f aca="true" t="shared" si="79" ref="B336:B347">B311</f>
        <v xml:space="preserve">Floor 1 </v>
      </c>
      <c r="C336" s="14" t="s">
        <v>30</v>
      </c>
      <c r="D336" s="15"/>
      <c r="E336" s="14">
        <v>307.2</v>
      </c>
      <c r="F336" s="97"/>
      <c r="G336" s="16"/>
      <c r="H336" s="97"/>
      <c r="I336" s="16"/>
      <c r="J336" s="118"/>
      <c r="K336" s="126"/>
      <c r="L336" s="126"/>
      <c r="N336" s="145"/>
      <c r="O336" s="208"/>
    </row>
    <row r="337" spans="1:15" s="243" customFormat="1" ht="15.75" outlineLevel="1">
      <c r="A337" s="12"/>
      <c r="B337" s="13" t="str">
        <f t="shared" si="79"/>
        <v>Floor 2</v>
      </c>
      <c r="C337" s="14" t="s">
        <v>30</v>
      </c>
      <c r="D337" s="15"/>
      <c r="E337" s="14">
        <v>100.4</v>
      </c>
      <c r="F337" s="97"/>
      <c r="G337" s="16"/>
      <c r="H337" s="97"/>
      <c r="I337" s="16"/>
      <c r="J337" s="118"/>
      <c r="K337" s="126"/>
      <c r="L337" s="126"/>
      <c r="N337" s="145"/>
      <c r="O337" s="208"/>
    </row>
    <row r="338" spans="1:15" s="243" customFormat="1" ht="15.75" outlineLevel="1">
      <c r="A338" s="12"/>
      <c r="B338" s="13" t="str">
        <f t="shared" si="79"/>
        <v>Floor 3</v>
      </c>
      <c r="C338" s="14" t="s">
        <v>30</v>
      </c>
      <c r="D338" s="15"/>
      <c r="E338" s="14">
        <v>84.9</v>
      </c>
      <c r="F338" s="97"/>
      <c r="G338" s="16"/>
      <c r="H338" s="97"/>
      <c r="I338" s="16"/>
      <c r="J338" s="118"/>
      <c r="K338" s="126"/>
      <c r="L338" s="126"/>
      <c r="N338" s="145"/>
      <c r="O338" s="208"/>
    </row>
    <row r="339" spans="1:15" s="243" customFormat="1" ht="15.75" outlineLevel="1">
      <c r="A339" s="12"/>
      <c r="B339" s="13" t="str">
        <f t="shared" si="79"/>
        <v>Floor 4</v>
      </c>
      <c r="C339" s="14" t="s">
        <v>30</v>
      </c>
      <c r="D339" s="15"/>
      <c r="E339" s="14">
        <v>84.9</v>
      </c>
      <c r="F339" s="97"/>
      <c r="G339" s="16"/>
      <c r="H339" s="97"/>
      <c r="I339" s="16"/>
      <c r="J339" s="118"/>
      <c r="K339" s="126"/>
      <c r="L339" s="126"/>
      <c r="N339" s="145"/>
      <c r="O339" s="208"/>
    </row>
    <row r="340" spans="1:15" s="243" customFormat="1" ht="15.75" outlineLevel="1">
      <c r="A340" s="12"/>
      <c r="B340" s="13" t="str">
        <f t="shared" si="79"/>
        <v>Floor 5</v>
      </c>
      <c r="C340" s="14" t="s">
        <v>30</v>
      </c>
      <c r="D340" s="15"/>
      <c r="E340" s="14">
        <v>84.9</v>
      </c>
      <c r="F340" s="97"/>
      <c r="G340" s="16"/>
      <c r="H340" s="97"/>
      <c r="I340" s="16"/>
      <c r="J340" s="118"/>
      <c r="K340" s="126"/>
      <c r="L340" s="126"/>
      <c r="N340" s="145"/>
      <c r="O340" s="208"/>
    </row>
    <row r="341" spans="1:15" s="243" customFormat="1" ht="15.75" outlineLevel="1">
      <c r="A341" s="12"/>
      <c r="B341" s="13" t="str">
        <f t="shared" si="79"/>
        <v>Floor 6</v>
      </c>
      <c r="C341" s="14" t="s">
        <v>30</v>
      </c>
      <c r="D341" s="15"/>
      <c r="E341" s="14">
        <v>84.9</v>
      </c>
      <c r="F341" s="97"/>
      <c r="G341" s="16"/>
      <c r="H341" s="97"/>
      <c r="I341" s="16"/>
      <c r="J341" s="118"/>
      <c r="K341" s="126"/>
      <c r="L341" s="126"/>
      <c r="N341" s="145"/>
      <c r="O341" s="208"/>
    </row>
    <row r="342" spans="1:15" s="243" customFormat="1" ht="15.75" outlineLevel="1">
      <c r="A342" s="12"/>
      <c r="B342" s="13" t="str">
        <f t="shared" si="79"/>
        <v>Floor 7</v>
      </c>
      <c r="C342" s="14" t="s">
        <v>30</v>
      </c>
      <c r="D342" s="15"/>
      <c r="E342" s="14">
        <v>84.9</v>
      </c>
      <c r="F342" s="97"/>
      <c r="G342" s="16"/>
      <c r="H342" s="97"/>
      <c r="I342" s="16"/>
      <c r="J342" s="118"/>
      <c r="K342" s="126"/>
      <c r="L342" s="126"/>
      <c r="N342" s="145"/>
      <c r="O342" s="208"/>
    </row>
    <row r="343" spans="1:15" s="243" customFormat="1" ht="15.75" outlineLevel="1">
      <c r="A343" s="12"/>
      <c r="B343" s="13" t="str">
        <f t="shared" si="79"/>
        <v>Floor 8</v>
      </c>
      <c r="C343" s="14" t="s">
        <v>30</v>
      </c>
      <c r="D343" s="15"/>
      <c r="E343" s="14">
        <v>84.9</v>
      </c>
      <c r="F343" s="97"/>
      <c r="G343" s="16"/>
      <c r="H343" s="97"/>
      <c r="I343" s="16"/>
      <c r="J343" s="118"/>
      <c r="K343" s="126"/>
      <c r="L343" s="126"/>
      <c r="N343" s="145"/>
      <c r="O343" s="208"/>
    </row>
    <row r="344" spans="1:15" s="243" customFormat="1" ht="15.75" outlineLevel="1">
      <c r="A344" s="12"/>
      <c r="B344" s="13" t="str">
        <f t="shared" si="79"/>
        <v>Floor 9</v>
      </c>
      <c r="C344" s="14" t="s">
        <v>30</v>
      </c>
      <c r="D344" s="15"/>
      <c r="E344" s="14">
        <v>84.9</v>
      </c>
      <c r="F344" s="97"/>
      <c r="G344" s="16"/>
      <c r="H344" s="97"/>
      <c r="I344" s="16"/>
      <c r="J344" s="118"/>
      <c r="K344" s="126"/>
      <c r="L344" s="126"/>
      <c r="N344" s="145"/>
      <c r="O344" s="208"/>
    </row>
    <row r="345" spans="1:15" s="243" customFormat="1" ht="15.75" outlineLevel="1">
      <c r="A345" s="12"/>
      <c r="B345" s="13" t="str">
        <f t="shared" si="79"/>
        <v>Floor 10</v>
      </c>
      <c r="C345" s="14" t="s">
        <v>30</v>
      </c>
      <c r="D345" s="15"/>
      <c r="E345" s="14">
        <v>84.9</v>
      </c>
      <c r="F345" s="97"/>
      <c r="G345" s="16"/>
      <c r="H345" s="97"/>
      <c r="I345" s="16"/>
      <c r="J345" s="118"/>
      <c r="K345" s="126"/>
      <c r="L345" s="126"/>
      <c r="N345" s="145"/>
      <c r="O345" s="208"/>
    </row>
    <row r="346" spans="1:15" s="243" customFormat="1" ht="15.75" outlineLevel="1">
      <c r="A346" s="12"/>
      <c r="B346" s="13" t="str">
        <f t="shared" si="79"/>
        <v>Floor 11</v>
      </c>
      <c r="C346" s="14" t="s">
        <v>30</v>
      </c>
      <c r="D346" s="15"/>
      <c r="E346" s="14">
        <v>75.4</v>
      </c>
      <c r="F346" s="97"/>
      <c r="G346" s="16"/>
      <c r="H346" s="97"/>
      <c r="I346" s="16"/>
      <c r="J346" s="118"/>
      <c r="K346" s="126"/>
      <c r="L346" s="126"/>
      <c r="N346" s="145"/>
      <c r="O346" s="208"/>
    </row>
    <row r="347" spans="1:15" s="243" customFormat="1" ht="15.75" outlineLevel="1">
      <c r="A347" s="12"/>
      <c r="B347" s="13" t="str">
        <f t="shared" si="79"/>
        <v>Floor 12</v>
      </c>
      <c r="C347" s="14" t="s">
        <v>30</v>
      </c>
      <c r="D347" s="15"/>
      <c r="E347" s="14">
        <v>142.7</v>
      </c>
      <c r="F347" s="97"/>
      <c r="G347" s="16"/>
      <c r="H347" s="97"/>
      <c r="I347" s="16"/>
      <c r="J347" s="118"/>
      <c r="K347" s="126"/>
      <c r="L347" s="126"/>
      <c r="N347" s="145"/>
      <c r="O347" s="208"/>
    </row>
    <row r="348" spans="1:15" s="221" customFormat="1" ht="15.75">
      <c r="A348" s="17"/>
      <c r="B348" s="18" t="s">
        <v>106</v>
      </c>
      <c r="C348" s="14" t="s">
        <v>30</v>
      </c>
      <c r="D348" s="20">
        <v>2.1</v>
      </c>
      <c r="E348" s="21">
        <f>D348*E334</f>
        <v>3235.4700000000007</v>
      </c>
      <c r="F348" s="95">
        <f aca="true" t="shared" si="80" ref="F348:F357">N348/$J$4</f>
        <v>0</v>
      </c>
      <c r="G348" s="21">
        <f aca="true" t="shared" si="81" ref="G348:G357">E348*F348</f>
        <v>0</v>
      </c>
      <c r="H348" s="95"/>
      <c r="I348" s="21"/>
      <c r="J348" s="118">
        <f aca="true" t="shared" si="82" ref="J348:J357">G348+I348</f>
        <v>0</v>
      </c>
      <c r="K348" s="127"/>
      <c r="L348" s="127"/>
      <c r="N348" s="143"/>
      <c r="O348" s="216"/>
    </row>
    <row r="349" spans="1:15" s="221" customFormat="1" ht="15.75">
      <c r="A349" s="17"/>
      <c r="B349" s="18" t="s">
        <v>102</v>
      </c>
      <c r="C349" s="14" t="s">
        <v>30</v>
      </c>
      <c r="D349" s="20">
        <v>2.1</v>
      </c>
      <c r="E349" s="21">
        <f>D349*E334</f>
        <v>3235.4700000000007</v>
      </c>
      <c r="F349" s="95">
        <f t="shared" si="80"/>
        <v>0</v>
      </c>
      <c r="G349" s="21">
        <f t="shared" si="81"/>
        <v>0</v>
      </c>
      <c r="H349" s="95"/>
      <c r="I349" s="21"/>
      <c r="J349" s="118">
        <f t="shared" si="82"/>
        <v>0</v>
      </c>
      <c r="K349" s="127"/>
      <c r="L349" s="127"/>
      <c r="N349" s="143"/>
      <c r="O349" s="216"/>
    </row>
    <row r="350" spans="1:15" s="221" customFormat="1" ht="15.75">
      <c r="A350" s="17"/>
      <c r="B350" s="18" t="s">
        <v>45</v>
      </c>
      <c r="C350" s="19" t="s">
        <v>20</v>
      </c>
      <c r="D350" s="20">
        <v>14</v>
      </c>
      <c r="E350" s="21">
        <f>D350*E334</f>
        <v>21569.800000000003</v>
      </c>
      <c r="F350" s="95">
        <f t="shared" si="80"/>
        <v>0</v>
      </c>
      <c r="G350" s="21">
        <f t="shared" si="81"/>
        <v>0</v>
      </c>
      <c r="H350" s="95"/>
      <c r="I350" s="21"/>
      <c r="J350" s="118">
        <f t="shared" si="82"/>
        <v>0</v>
      </c>
      <c r="K350" s="127"/>
      <c r="L350" s="127"/>
      <c r="N350" s="143"/>
      <c r="O350" s="216"/>
    </row>
    <row r="351" spans="1:15" s="221" customFormat="1" ht="15.75">
      <c r="A351" s="17"/>
      <c r="B351" s="18" t="s">
        <v>44</v>
      </c>
      <c r="C351" s="19" t="s">
        <v>41</v>
      </c>
      <c r="D351" s="20">
        <v>4</v>
      </c>
      <c r="E351" s="21">
        <f>D351*E334</f>
        <v>6162.800000000001</v>
      </c>
      <c r="F351" s="95">
        <f t="shared" si="80"/>
        <v>0</v>
      </c>
      <c r="G351" s="21">
        <f t="shared" si="81"/>
        <v>0</v>
      </c>
      <c r="H351" s="95"/>
      <c r="I351" s="21"/>
      <c r="J351" s="118">
        <f t="shared" si="82"/>
        <v>0</v>
      </c>
      <c r="K351" s="127"/>
      <c r="L351" s="127"/>
      <c r="N351" s="143"/>
      <c r="O351" s="216"/>
    </row>
    <row r="352" spans="1:15" s="221" customFormat="1" ht="15.75">
      <c r="A352" s="17"/>
      <c r="B352" s="18" t="s">
        <v>46</v>
      </c>
      <c r="C352" s="19" t="s">
        <v>20</v>
      </c>
      <c r="D352" s="20">
        <v>1.4</v>
      </c>
      <c r="E352" s="21">
        <f>D352*E334</f>
        <v>2156.98</v>
      </c>
      <c r="F352" s="95">
        <f t="shared" si="80"/>
        <v>0</v>
      </c>
      <c r="G352" s="21">
        <f t="shared" si="81"/>
        <v>0</v>
      </c>
      <c r="H352" s="95"/>
      <c r="I352" s="21"/>
      <c r="J352" s="118">
        <f t="shared" si="82"/>
        <v>0</v>
      </c>
      <c r="K352" s="127"/>
      <c r="L352" s="127"/>
      <c r="N352" s="143"/>
      <c r="O352" s="216"/>
    </row>
    <row r="353" spans="1:15" s="221" customFormat="1" ht="15.75">
      <c r="A353" s="17"/>
      <c r="B353" s="18" t="s">
        <v>47</v>
      </c>
      <c r="C353" s="19" t="s">
        <v>20</v>
      </c>
      <c r="D353" s="20">
        <v>6</v>
      </c>
      <c r="E353" s="21">
        <f>D353*E334</f>
        <v>9244.2</v>
      </c>
      <c r="F353" s="185">
        <f t="shared" si="80"/>
        <v>0</v>
      </c>
      <c r="G353" s="21">
        <f t="shared" si="81"/>
        <v>0</v>
      </c>
      <c r="H353" s="95"/>
      <c r="I353" s="21"/>
      <c r="J353" s="118">
        <f t="shared" si="82"/>
        <v>0</v>
      </c>
      <c r="K353" s="127"/>
      <c r="L353" s="127"/>
      <c r="N353" s="143"/>
      <c r="O353" s="216"/>
    </row>
    <row r="354" spans="1:15" s="221" customFormat="1" ht="15.75">
      <c r="A354" s="17"/>
      <c r="B354" s="18" t="s">
        <v>48</v>
      </c>
      <c r="C354" s="19" t="s">
        <v>20</v>
      </c>
      <c r="D354" s="20">
        <v>56</v>
      </c>
      <c r="E354" s="21">
        <f>D354*E334</f>
        <v>86279.20000000001</v>
      </c>
      <c r="F354" s="185">
        <f t="shared" si="80"/>
        <v>0</v>
      </c>
      <c r="G354" s="21">
        <f t="shared" si="81"/>
        <v>0</v>
      </c>
      <c r="H354" s="95"/>
      <c r="I354" s="21"/>
      <c r="J354" s="118">
        <f t="shared" si="82"/>
        <v>0</v>
      </c>
      <c r="K354" s="127"/>
      <c r="L354" s="127"/>
      <c r="N354" s="143"/>
      <c r="O354" s="216"/>
    </row>
    <row r="355" spans="1:15" s="221" customFormat="1" ht="15.75">
      <c r="A355" s="17"/>
      <c r="B355" s="18" t="s">
        <v>43</v>
      </c>
      <c r="C355" s="19" t="s">
        <v>20</v>
      </c>
      <c r="D355" s="20">
        <v>3.2</v>
      </c>
      <c r="E355" s="21">
        <f>D355*E334</f>
        <v>4930.240000000002</v>
      </c>
      <c r="F355" s="185">
        <f t="shared" si="80"/>
        <v>0</v>
      </c>
      <c r="G355" s="21">
        <f t="shared" si="81"/>
        <v>0</v>
      </c>
      <c r="H355" s="95"/>
      <c r="I355" s="21"/>
      <c r="J355" s="118">
        <f t="shared" si="82"/>
        <v>0</v>
      </c>
      <c r="K355" s="127"/>
      <c r="L355" s="127"/>
      <c r="N355" s="143"/>
      <c r="O355" s="216"/>
    </row>
    <row r="356" spans="1:15" s="221" customFormat="1" ht="15.75">
      <c r="A356" s="18"/>
      <c r="B356" s="18" t="s">
        <v>73</v>
      </c>
      <c r="C356" s="19" t="s">
        <v>30</v>
      </c>
      <c r="D356" s="186">
        <v>0.04</v>
      </c>
      <c r="E356" s="187">
        <f>D356*E334</f>
        <v>61.628000000000014</v>
      </c>
      <c r="F356" s="95">
        <f t="shared" si="80"/>
        <v>0</v>
      </c>
      <c r="G356" s="21">
        <f t="shared" si="81"/>
        <v>0</v>
      </c>
      <c r="H356" s="95"/>
      <c r="I356" s="21"/>
      <c r="J356" s="118">
        <f t="shared" si="82"/>
        <v>0</v>
      </c>
      <c r="K356" s="127"/>
      <c r="L356" s="127"/>
      <c r="N356" s="143"/>
      <c r="O356" s="216"/>
    </row>
    <row r="357" spans="1:15" s="221" customFormat="1" ht="12" thickBot="1">
      <c r="A357" s="17"/>
      <c r="B357" s="171" t="s">
        <v>103</v>
      </c>
      <c r="C357" s="19" t="s">
        <v>30</v>
      </c>
      <c r="D357" s="20">
        <v>1.1</v>
      </c>
      <c r="E357" s="16">
        <f>D357*E334</f>
        <v>1694.7700000000004</v>
      </c>
      <c r="F357" s="95">
        <f t="shared" si="80"/>
        <v>0</v>
      </c>
      <c r="G357" s="21">
        <f t="shared" si="81"/>
        <v>0</v>
      </c>
      <c r="H357" s="95"/>
      <c r="I357" s="21"/>
      <c r="J357" s="118">
        <f t="shared" si="82"/>
        <v>0</v>
      </c>
      <c r="K357" s="127"/>
      <c r="L357" s="127"/>
      <c r="N357" s="143"/>
      <c r="O357" s="216"/>
    </row>
    <row r="358" spans="1:15" s="243" customFormat="1" ht="15.75">
      <c r="A358" s="63">
        <v>17</v>
      </c>
      <c r="B358" s="51" t="s">
        <v>110</v>
      </c>
      <c r="C358" s="52" t="s">
        <v>30</v>
      </c>
      <c r="D358" s="53"/>
      <c r="E358" s="54">
        <f>SUM(E359:E371)</f>
        <v>555.8</v>
      </c>
      <c r="F358" s="89"/>
      <c r="G358" s="54"/>
      <c r="H358" s="89">
        <f>O358/$J$4</f>
        <v>0</v>
      </c>
      <c r="I358" s="54">
        <f>E358*H358</f>
        <v>0</v>
      </c>
      <c r="J358" s="117">
        <f>G358+I358</f>
        <v>0</v>
      </c>
      <c r="K358" s="125">
        <f>SUM(J358:J381)</f>
        <v>0</v>
      </c>
      <c r="L358" s="125">
        <f>K358/E358</f>
        <v>0</v>
      </c>
      <c r="N358" s="137"/>
      <c r="O358" s="193"/>
    </row>
    <row r="359" spans="1:15" s="243" customFormat="1" ht="15.75" outlineLevel="1">
      <c r="A359" s="12"/>
      <c r="B359" s="13" t="str">
        <f aca="true" t="shared" si="83" ref="B359:B371">B310</f>
        <v xml:space="preserve">Floor 0 </v>
      </c>
      <c r="C359" s="14" t="s">
        <v>30</v>
      </c>
      <c r="D359" s="15"/>
      <c r="E359" s="14">
        <v>13.9</v>
      </c>
      <c r="F359" s="97"/>
      <c r="G359" s="16"/>
      <c r="H359" s="97"/>
      <c r="I359" s="16"/>
      <c r="J359" s="118"/>
      <c r="K359" s="126"/>
      <c r="L359" s="126"/>
      <c r="N359" s="145"/>
      <c r="O359" s="208"/>
    </row>
    <row r="360" spans="1:15" s="243" customFormat="1" ht="15.75" outlineLevel="1">
      <c r="A360" s="12"/>
      <c r="B360" s="13" t="str">
        <f t="shared" si="83"/>
        <v xml:space="preserve">Floor 1 </v>
      </c>
      <c r="C360" s="14" t="s">
        <v>30</v>
      </c>
      <c r="D360" s="15"/>
      <c r="E360" s="14"/>
      <c r="F360" s="97"/>
      <c r="G360" s="16"/>
      <c r="H360" s="97"/>
      <c r="I360" s="16"/>
      <c r="J360" s="118"/>
      <c r="K360" s="126"/>
      <c r="L360" s="126"/>
      <c r="N360" s="145"/>
      <c r="O360" s="208"/>
    </row>
    <row r="361" spans="1:15" s="243" customFormat="1" ht="15.75" outlineLevel="1">
      <c r="A361" s="12"/>
      <c r="B361" s="13" t="str">
        <f t="shared" si="83"/>
        <v>Floor 2</v>
      </c>
      <c r="C361" s="14" t="s">
        <v>30</v>
      </c>
      <c r="D361" s="15"/>
      <c r="E361" s="14">
        <v>61.8</v>
      </c>
      <c r="F361" s="97"/>
      <c r="G361" s="16"/>
      <c r="H361" s="97"/>
      <c r="I361" s="16"/>
      <c r="J361" s="118"/>
      <c r="K361" s="126"/>
      <c r="L361" s="126"/>
      <c r="N361" s="145"/>
      <c r="O361" s="208"/>
    </row>
    <row r="362" spans="1:15" s="243" customFormat="1" ht="15.75" outlineLevel="1">
      <c r="A362" s="12"/>
      <c r="B362" s="13" t="str">
        <f t="shared" si="83"/>
        <v>Floor 3</v>
      </c>
      <c r="C362" s="14" t="s">
        <v>30</v>
      </c>
      <c r="D362" s="15"/>
      <c r="E362" s="14">
        <v>53.9</v>
      </c>
      <c r="F362" s="97"/>
      <c r="G362" s="16"/>
      <c r="H362" s="97"/>
      <c r="I362" s="16"/>
      <c r="J362" s="118"/>
      <c r="K362" s="126"/>
      <c r="L362" s="126"/>
      <c r="N362" s="145"/>
      <c r="O362" s="208"/>
    </row>
    <row r="363" spans="1:15" s="243" customFormat="1" ht="15.75" outlineLevel="1">
      <c r="A363" s="12"/>
      <c r="B363" s="13" t="str">
        <f t="shared" si="83"/>
        <v>Floor 4</v>
      </c>
      <c r="C363" s="14" t="s">
        <v>30</v>
      </c>
      <c r="D363" s="15"/>
      <c r="E363" s="14">
        <v>53.9</v>
      </c>
      <c r="F363" s="97"/>
      <c r="G363" s="16"/>
      <c r="H363" s="97"/>
      <c r="I363" s="16"/>
      <c r="J363" s="118"/>
      <c r="K363" s="126"/>
      <c r="L363" s="126"/>
      <c r="N363" s="145"/>
      <c r="O363" s="208"/>
    </row>
    <row r="364" spans="1:15" s="243" customFormat="1" ht="15.75" outlineLevel="1">
      <c r="A364" s="12"/>
      <c r="B364" s="13" t="str">
        <f t="shared" si="83"/>
        <v>Floor 5</v>
      </c>
      <c r="C364" s="14" t="s">
        <v>30</v>
      </c>
      <c r="D364" s="15"/>
      <c r="E364" s="14">
        <v>53.9</v>
      </c>
      <c r="F364" s="97"/>
      <c r="G364" s="16"/>
      <c r="H364" s="97"/>
      <c r="I364" s="16"/>
      <c r="J364" s="118"/>
      <c r="K364" s="126"/>
      <c r="L364" s="126"/>
      <c r="N364" s="145"/>
      <c r="O364" s="208"/>
    </row>
    <row r="365" spans="1:15" s="243" customFormat="1" ht="15.75" outlineLevel="1">
      <c r="A365" s="12"/>
      <c r="B365" s="13" t="str">
        <f t="shared" si="83"/>
        <v>Floor 6</v>
      </c>
      <c r="C365" s="14" t="s">
        <v>30</v>
      </c>
      <c r="D365" s="15"/>
      <c r="E365" s="14">
        <v>53.9</v>
      </c>
      <c r="F365" s="97"/>
      <c r="G365" s="16"/>
      <c r="H365" s="97"/>
      <c r="I365" s="16"/>
      <c r="J365" s="118"/>
      <c r="K365" s="126"/>
      <c r="L365" s="126"/>
      <c r="N365" s="145"/>
      <c r="O365" s="208"/>
    </row>
    <row r="366" spans="1:15" s="243" customFormat="1" ht="15.75" outlineLevel="1">
      <c r="A366" s="12"/>
      <c r="B366" s="13" t="str">
        <f t="shared" si="83"/>
        <v>Floor 7</v>
      </c>
      <c r="C366" s="14" t="s">
        <v>30</v>
      </c>
      <c r="D366" s="15"/>
      <c r="E366" s="14">
        <v>53.9</v>
      </c>
      <c r="F366" s="97"/>
      <c r="G366" s="16"/>
      <c r="H366" s="97"/>
      <c r="I366" s="16"/>
      <c r="J366" s="118"/>
      <c r="K366" s="126"/>
      <c r="L366" s="126"/>
      <c r="N366" s="145"/>
      <c r="O366" s="208"/>
    </row>
    <row r="367" spans="1:15" s="243" customFormat="1" ht="15.75" outlineLevel="1">
      <c r="A367" s="12"/>
      <c r="B367" s="13" t="str">
        <f t="shared" si="83"/>
        <v>Floor 8</v>
      </c>
      <c r="C367" s="14" t="s">
        <v>30</v>
      </c>
      <c r="D367" s="15"/>
      <c r="E367" s="14">
        <v>53.9</v>
      </c>
      <c r="F367" s="97"/>
      <c r="G367" s="16"/>
      <c r="H367" s="97"/>
      <c r="I367" s="16"/>
      <c r="J367" s="118"/>
      <c r="K367" s="126"/>
      <c r="L367" s="126"/>
      <c r="N367" s="145"/>
      <c r="O367" s="208"/>
    </row>
    <row r="368" spans="1:15" s="243" customFormat="1" ht="15.75" outlineLevel="1">
      <c r="A368" s="12"/>
      <c r="B368" s="13" t="str">
        <f t="shared" si="83"/>
        <v>Floor 9</v>
      </c>
      <c r="C368" s="14" t="s">
        <v>30</v>
      </c>
      <c r="D368" s="15"/>
      <c r="E368" s="14">
        <v>53.9</v>
      </c>
      <c r="F368" s="97"/>
      <c r="G368" s="16"/>
      <c r="H368" s="97"/>
      <c r="I368" s="16"/>
      <c r="J368" s="118"/>
      <c r="K368" s="126"/>
      <c r="L368" s="126"/>
      <c r="N368" s="145"/>
      <c r="O368" s="208"/>
    </row>
    <row r="369" spans="1:15" s="243" customFormat="1" ht="15.75" outlineLevel="1">
      <c r="A369" s="12"/>
      <c r="B369" s="13" t="str">
        <f t="shared" si="83"/>
        <v>Floor 10</v>
      </c>
      <c r="C369" s="14" t="s">
        <v>30</v>
      </c>
      <c r="D369" s="15"/>
      <c r="E369" s="14">
        <v>53.9</v>
      </c>
      <c r="F369" s="97"/>
      <c r="G369" s="16"/>
      <c r="H369" s="97"/>
      <c r="I369" s="16"/>
      <c r="J369" s="118"/>
      <c r="K369" s="126"/>
      <c r="L369" s="126"/>
      <c r="N369" s="145"/>
      <c r="O369" s="208"/>
    </row>
    <row r="370" spans="1:15" s="243" customFormat="1" ht="15.75" outlineLevel="1">
      <c r="A370" s="12"/>
      <c r="B370" s="13" t="str">
        <f t="shared" si="83"/>
        <v>Floor 11</v>
      </c>
      <c r="C370" s="14" t="s">
        <v>30</v>
      </c>
      <c r="D370" s="15"/>
      <c r="E370" s="14">
        <v>48.9</v>
      </c>
      <c r="F370" s="97"/>
      <c r="G370" s="16"/>
      <c r="H370" s="97"/>
      <c r="I370" s="16"/>
      <c r="J370" s="118"/>
      <c r="K370" s="126"/>
      <c r="L370" s="126"/>
      <c r="N370" s="145"/>
      <c r="O370" s="208"/>
    </row>
    <row r="371" spans="1:15" s="243" customFormat="1" ht="15.75" outlineLevel="1">
      <c r="A371" s="12"/>
      <c r="B371" s="13" t="str">
        <f t="shared" si="83"/>
        <v>Floor 12</v>
      </c>
      <c r="C371" s="14" t="s">
        <v>30</v>
      </c>
      <c r="D371" s="15"/>
      <c r="E371" s="14"/>
      <c r="F371" s="97"/>
      <c r="G371" s="16"/>
      <c r="H371" s="97"/>
      <c r="I371" s="16"/>
      <c r="J371" s="118"/>
      <c r="K371" s="126"/>
      <c r="L371" s="126"/>
      <c r="N371" s="145"/>
      <c r="O371" s="208"/>
    </row>
    <row r="372" spans="1:15" s="221" customFormat="1" ht="15.75">
      <c r="A372" s="17"/>
      <c r="B372" s="18" t="s">
        <v>106</v>
      </c>
      <c r="C372" s="14" t="s">
        <v>30</v>
      </c>
      <c r="D372" s="20">
        <v>2.1</v>
      </c>
      <c r="E372" s="21">
        <f>D372*E358</f>
        <v>1167.18</v>
      </c>
      <c r="F372" s="95">
        <f aca="true" t="shared" si="84" ref="F372:F381">N372/$J$4</f>
        <v>0</v>
      </c>
      <c r="G372" s="21">
        <f aca="true" t="shared" si="85" ref="G372:G381">E372*F372</f>
        <v>0</v>
      </c>
      <c r="H372" s="95"/>
      <c r="I372" s="21"/>
      <c r="J372" s="118">
        <f aca="true" t="shared" si="86" ref="J372:J381">G372+I372</f>
        <v>0</v>
      </c>
      <c r="K372" s="127"/>
      <c r="L372" s="127"/>
      <c r="N372" s="143"/>
      <c r="O372" s="216"/>
    </row>
    <row r="373" spans="1:15" s="221" customFormat="1" ht="15.75">
      <c r="A373" s="17"/>
      <c r="B373" s="18" t="s">
        <v>98</v>
      </c>
      <c r="C373" s="14" t="s">
        <v>30</v>
      </c>
      <c r="D373" s="20">
        <v>2.1</v>
      </c>
      <c r="E373" s="21">
        <f>D373*E358</f>
        <v>1167.18</v>
      </c>
      <c r="F373" s="95">
        <f t="shared" si="84"/>
        <v>0</v>
      </c>
      <c r="G373" s="21">
        <f t="shared" si="85"/>
        <v>0</v>
      </c>
      <c r="H373" s="95"/>
      <c r="I373" s="21"/>
      <c r="J373" s="118">
        <f t="shared" si="86"/>
        <v>0</v>
      </c>
      <c r="K373" s="127"/>
      <c r="L373" s="127"/>
      <c r="N373" s="143"/>
      <c r="O373" s="216"/>
    </row>
    <row r="374" spans="1:15" s="221" customFormat="1" ht="15.75">
      <c r="A374" s="17"/>
      <c r="B374" s="18" t="s">
        <v>45</v>
      </c>
      <c r="C374" s="19" t="s">
        <v>20</v>
      </c>
      <c r="D374" s="20">
        <v>14</v>
      </c>
      <c r="E374" s="21">
        <f>D374*E358</f>
        <v>7781.199999999999</v>
      </c>
      <c r="F374" s="95">
        <f t="shared" si="84"/>
        <v>0</v>
      </c>
      <c r="G374" s="21">
        <f t="shared" si="85"/>
        <v>0</v>
      </c>
      <c r="H374" s="95"/>
      <c r="I374" s="21"/>
      <c r="J374" s="118">
        <f t="shared" si="86"/>
        <v>0</v>
      </c>
      <c r="K374" s="127"/>
      <c r="L374" s="127"/>
      <c r="N374" s="143"/>
      <c r="O374" s="216"/>
    </row>
    <row r="375" spans="1:15" s="221" customFormat="1" ht="15.75">
      <c r="A375" s="17"/>
      <c r="B375" s="18" t="s">
        <v>44</v>
      </c>
      <c r="C375" s="19" t="s">
        <v>41</v>
      </c>
      <c r="D375" s="20">
        <v>4</v>
      </c>
      <c r="E375" s="21">
        <f>D375*E358</f>
        <v>2223.2</v>
      </c>
      <c r="F375" s="95">
        <f t="shared" si="84"/>
        <v>0</v>
      </c>
      <c r="G375" s="21">
        <f t="shared" si="85"/>
        <v>0</v>
      </c>
      <c r="H375" s="95"/>
      <c r="I375" s="21"/>
      <c r="J375" s="118">
        <f t="shared" si="86"/>
        <v>0</v>
      </c>
      <c r="K375" s="127"/>
      <c r="L375" s="127"/>
      <c r="N375" s="143"/>
      <c r="O375" s="216"/>
    </row>
    <row r="376" spans="1:15" s="221" customFormat="1" ht="15.75">
      <c r="A376" s="17"/>
      <c r="B376" s="18" t="s">
        <v>46</v>
      </c>
      <c r="C376" s="19" t="s">
        <v>20</v>
      </c>
      <c r="D376" s="20">
        <v>1.4</v>
      </c>
      <c r="E376" s="21">
        <f>D376*E358</f>
        <v>778.1199999999999</v>
      </c>
      <c r="F376" s="95">
        <f t="shared" si="84"/>
        <v>0</v>
      </c>
      <c r="G376" s="21">
        <f t="shared" si="85"/>
        <v>0</v>
      </c>
      <c r="H376" s="95"/>
      <c r="I376" s="21"/>
      <c r="J376" s="118">
        <f t="shared" si="86"/>
        <v>0</v>
      </c>
      <c r="K376" s="127"/>
      <c r="L376" s="127"/>
      <c r="N376" s="143"/>
      <c r="O376" s="216"/>
    </row>
    <row r="377" spans="1:15" s="221" customFormat="1" ht="15.75">
      <c r="A377" s="17"/>
      <c r="B377" s="18" t="s">
        <v>47</v>
      </c>
      <c r="C377" s="19" t="s">
        <v>20</v>
      </c>
      <c r="D377" s="20">
        <v>6</v>
      </c>
      <c r="E377" s="21">
        <f>D377*E358</f>
        <v>3334.7999999999997</v>
      </c>
      <c r="F377" s="185">
        <f t="shared" si="84"/>
        <v>0</v>
      </c>
      <c r="G377" s="21">
        <f t="shared" si="85"/>
        <v>0</v>
      </c>
      <c r="H377" s="95"/>
      <c r="I377" s="21"/>
      <c r="J377" s="118">
        <f t="shared" si="86"/>
        <v>0</v>
      </c>
      <c r="K377" s="127"/>
      <c r="L377" s="127"/>
      <c r="N377" s="143"/>
      <c r="O377" s="216"/>
    </row>
    <row r="378" spans="1:15" s="221" customFormat="1" ht="15.75">
      <c r="A378" s="17"/>
      <c r="B378" s="18" t="s">
        <v>48</v>
      </c>
      <c r="C378" s="19" t="s">
        <v>20</v>
      </c>
      <c r="D378" s="20">
        <v>56</v>
      </c>
      <c r="E378" s="21">
        <f>D378*E358</f>
        <v>31124.799999999996</v>
      </c>
      <c r="F378" s="185">
        <f t="shared" si="84"/>
        <v>0</v>
      </c>
      <c r="G378" s="21">
        <f t="shared" si="85"/>
        <v>0</v>
      </c>
      <c r="H378" s="95"/>
      <c r="I378" s="21"/>
      <c r="J378" s="118">
        <f t="shared" si="86"/>
        <v>0</v>
      </c>
      <c r="K378" s="127"/>
      <c r="L378" s="127"/>
      <c r="N378" s="143"/>
      <c r="O378" s="216"/>
    </row>
    <row r="379" spans="1:15" s="221" customFormat="1" ht="15.75">
      <c r="A379" s="17"/>
      <c r="B379" s="18" t="s">
        <v>43</v>
      </c>
      <c r="C379" s="19" t="s">
        <v>20</v>
      </c>
      <c r="D379" s="20">
        <v>3.2</v>
      </c>
      <c r="E379" s="21">
        <f>D379*E358</f>
        <v>1778.56</v>
      </c>
      <c r="F379" s="185">
        <f t="shared" si="84"/>
        <v>0</v>
      </c>
      <c r="G379" s="21">
        <f t="shared" si="85"/>
        <v>0</v>
      </c>
      <c r="H379" s="95"/>
      <c r="I379" s="21"/>
      <c r="J379" s="118">
        <f t="shared" si="86"/>
        <v>0</v>
      </c>
      <c r="K379" s="127"/>
      <c r="L379" s="127"/>
      <c r="N379" s="143"/>
      <c r="O379" s="216"/>
    </row>
    <row r="380" spans="1:15" s="221" customFormat="1" ht="15.75">
      <c r="A380" s="18"/>
      <c r="B380" s="18" t="s">
        <v>73</v>
      </c>
      <c r="C380" s="19" t="s">
        <v>30</v>
      </c>
      <c r="D380" s="186">
        <v>0.04</v>
      </c>
      <c r="E380" s="187">
        <f>D380*E358</f>
        <v>22.232</v>
      </c>
      <c r="F380" s="95">
        <f t="shared" si="84"/>
        <v>0</v>
      </c>
      <c r="G380" s="21">
        <f t="shared" si="85"/>
        <v>0</v>
      </c>
      <c r="H380" s="95"/>
      <c r="I380" s="21"/>
      <c r="J380" s="118">
        <f t="shared" si="86"/>
        <v>0</v>
      </c>
      <c r="K380" s="127"/>
      <c r="L380" s="127"/>
      <c r="N380" s="143"/>
      <c r="O380" s="216"/>
    </row>
    <row r="381" spans="1:15" s="221" customFormat="1" ht="12" thickBot="1">
      <c r="A381" s="17"/>
      <c r="B381" s="171" t="s">
        <v>103</v>
      </c>
      <c r="C381" s="19" t="s">
        <v>30</v>
      </c>
      <c r="D381" s="20">
        <v>1.1</v>
      </c>
      <c r="E381" s="16">
        <f>D381*E358</f>
        <v>611.38</v>
      </c>
      <c r="F381" s="95">
        <f t="shared" si="84"/>
        <v>0</v>
      </c>
      <c r="G381" s="21">
        <f t="shared" si="85"/>
        <v>0</v>
      </c>
      <c r="H381" s="95"/>
      <c r="I381" s="21"/>
      <c r="J381" s="118">
        <f t="shared" si="86"/>
        <v>0</v>
      </c>
      <c r="K381" s="127"/>
      <c r="L381" s="127"/>
      <c r="N381" s="143"/>
      <c r="O381" s="216"/>
    </row>
    <row r="382" spans="1:15" s="243" customFormat="1" ht="15.75">
      <c r="A382" s="63">
        <v>18</v>
      </c>
      <c r="B382" s="51" t="s">
        <v>112</v>
      </c>
      <c r="C382" s="52" t="s">
        <v>30</v>
      </c>
      <c r="D382" s="53"/>
      <c r="E382" s="54">
        <f>SUM(E383:E395)</f>
        <v>246.10000000000002</v>
      </c>
      <c r="F382" s="89"/>
      <c r="G382" s="54"/>
      <c r="H382" s="89">
        <f>O382/$J$4</f>
        <v>0</v>
      </c>
      <c r="I382" s="54">
        <f>E382*H382</f>
        <v>0</v>
      </c>
      <c r="J382" s="117">
        <f>G382+I382</f>
        <v>0</v>
      </c>
      <c r="K382" s="125">
        <f>SUM(J382:J405)</f>
        <v>0</v>
      </c>
      <c r="L382" s="125">
        <f>K382/E382</f>
        <v>0</v>
      </c>
      <c r="N382" s="137"/>
      <c r="O382" s="193"/>
    </row>
    <row r="383" spans="1:15" s="243" customFormat="1" ht="15.75" outlineLevel="1">
      <c r="A383" s="12"/>
      <c r="B383" s="13" t="str">
        <f>B359</f>
        <v xml:space="preserve">Floor 0 </v>
      </c>
      <c r="C383" s="14" t="s">
        <v>30</v>
      </c>
      <c r="D383" s="15"/>
      <c r="E383" s="14"/>
      <c r="F383" s="97"/>
      <c r="G383" s="16"/>
      <c r="H383" s="97"/>
      <c r="I383" s="16"/>
      <c r="J383" s="118"/>
      <c r="K383" s="126"/>
      <c r="L383" s="126"/>
      <c r="N383" s="145"/>
      <c r="O383" s="208"/>
    </row>
    <row r="384" spans="1:15" s="243" customFormat="1" ht="15.75" outlineLevel="1">
      <c r="A384" s="12"/>
      <c r="B384" s="13" t="str">
        <f aca="true" t="shared" si="87" ref="B384:B395">B360</f>
        <v xml:space="preserve">Floor 1 </v>
      </c>
      <c r="C384" s="14" t="s">
        <v>30</v>
      </c>
      <c r="D384" s="15"/>
      <c r="E384" s="14"/>
      <c r="F384" s="97"/>
      <c r="G384" s="16"/>
      <c r="H384" s="97"/>
      <c r="I384" s="16"/>
      <c r="J384" s="118"/>
      <c r="K384" s="126"/>
      <c r="L384" s="126"/>
      <c r="N384" s="145"/>
      <c r="O384" s="208"/>
    </row>
    <row r="385" spans="1:15" s="243" customFormat="1" ht="15.75" outlineLevel="1">
      <c r="A385" s="12"/>
      <c r="B385" s="13" t="str">
        <f t="shared" si="87"/>
        <v>Floor 2</v>
      </c>
      <c r="C385" s="14" t="s">
        <v>30</v>
      </c>
      <c r="D385" s="15"/>
      <c r="E385" s="14">
        <v>30.9</v>
      </c>
      <c r="F385" s="97"/>
      <c r="G385" s="16"/>
      <c r="H385" s="97"/>
      <c r="I385" s="16"/>
      <c r="J385" s="118"/>
      <c r="K385" s="126"/>
      <c r="L385" s="126"/>
      <c r="N385" s="145"/>
      <c r="O385" s="208"/>
    </row>
    <row r="386" spans="1:15" s="243" customFormat="1" ht="15.75" outlineLevel="1">
      <c r="A386" s="12"/>
      <c r="B386" s="13" t="str">
        <f t="shared" si="87"/>
        <v>Floor 3</v>
      </c>
      <c r="C386" s="14" t="s">
        <v>30</v>
      </c>
      <c r="D386" s="15"/>
      <c r="E386" s="14">
        <v>26.9</v>
      </c>
      <c r="F386" s="97"/>
      <c r="G386" s="16"/>
      <c r="H386" s="97"/>
      <c r="I386" s="16"/>
      <c r="J386" s="118"/>
      <c r="K386" s="126"/>
      <c r="L386" s="126"/>
      <c r="N386" s="145"/>
      <c r="O386" s="208"/>
    </row>
    <row r="387" spans="1:15" s="243" customFormat="1" ht="15.75" outlineLevel="1">
      <c r="A387" s="12"/>
      <c r="B387" s="13" t="str">
        <f t="shared" si="87"/>
        <v>Floor 4</v>
      </c>
      <c r="C387" s="14" t="s">
        <v>30</v>
      </c>
      <c r="D387" s="15"/>
      <c r="E387" s="14">
        <v>26.9</v>
      </c>
      <c r="F387" s="97"/>
      <c r="G387" s="16"/>
      <c r="H387" s="97"/>
      <c r="I387" s="16"/>
      <c r="J387" s="118"/>
      <c r="K387" s="126"/>
      <c r="L387" s="126"/>
      <c r="N387" s="145"/>
      <c r="O387" s="208"/>
    </row>
    <row r="388" spans="1:15" s="243" customFormat="1" ht="15.75" outlineLevel="1">
      <c r="A388" s="12"/>
      <c r="B388" s="13" t="str">
        <f t="shared" si="87"/>
        <v>Floor 5</v>
      </c>
      <c r="C388" s="14" t="s">
        <v>30</v>
      </c>
      <c r="D388" s="15"/>
      <c r="E388" s="14">
        <v>26.9</v>
      </c>
      <c r="F388" s="97"/>
      <c r="G388" s="16"/>
      <c r="H388" s="97"/>
      <c r="I388" s="16"/>
      <c r="J388" s="118"/>
      <c r="K388" s="126"/>
      <c r="L388" s="126"/>
      <c r="N388" s="145"/>
      <c r="O388" s="208"/>
    </row>
    <row r="389" spans="1:15" s="243" customFormat="1" ht="15.75" outlineLevel="1">
      <c r="A389" s="12"/>
      <c r="B389" s="13" t="str">
        <f t="shared" si="87"/>
        <v>Floor 6</v>
      </c>
      <c r="C389" s="14" t="s">
        <v>30</v>
      </c>
      <c r="D389" s="15"/>
      <c r="E389" s="14">
        <v>26.9</v>
      </c>
      <c r="F389" s="97"/>
      <c r="G389" s="16"/>
      <c r="H389" s="97"/>
      <c r="I389" s="16"/>
      <c r="J389" s="118"/>
      <c r="K389" s="126"/>
      <c r="L389" s="126"/>
      <c r="N389" s="145"/>
      <c r="O389" s="208"/>
    </row>
    <row r="390" spans="1:15" s="243" customFormat="1" ht="15.75" outlineLevel="1">
      <c r="A390" s="12"/>
      <c r="B390" s="13" t="str">
        <f t="shared" si="87"/>
        <v>Floor 7</v>
      </c>
      <c r="C390" s="14" t="s">
        <v>30</v>
      </c>
      <c r="D390" s="15"/>
      <c r="E390" s="14">
        <v>26.9</v>
      </c>
      <c r="F390" s="97"/>
      <c r="G390" s="16"/>
      <c r="H390" s="97"/>
      <c r="I390" s="16"/>
      <c r="J390" s="118"/>
      <c r="K390" s="126"/>
      <c r="L390" s="126"/>
      <c r="N390" s="145"/>
      <c r="O390" s="208"/>
    </row>
    <row r="391" spans="1:15" s="243" customFormat="1" ht="15.75" outlineLevel="1">
      <c r="A391" s="12"/>
      <c r="B391" s="13" t="str">
        <f t="shared" si="87"/>
        <v>Floor 8</v>
      </c>
      <c r="C391" s="14" t="s">
        <v>30</v>
      </c>
      <c r="D391" s="15"/>
      <c r="E391" s="14">
        <v>26.9</v>
      </c>
      <c r="F391" s="97"/>
      <c r="G391" s="16"/>
      <c r="H391" s="97"/>
      <c r="I391" s="16"/>
      <c r="J391" s="118"/>
      <c r="K391" s="126"/>
      <c r="L391" s="126"/>
      <c r="N391" s="145"/>
      <c r="O391" s="208"/>
    </row>
    <row r="392" spans="1:15" s="243" customFormat="1" ht="15.75" outlineLevel="1">
      <c r="A392" s="12"/>
      <c r="B392" s="13" t="str">
        <f t="shared" si="87"/>
        <v>Floor 9</v>
      </c>
      <c r="C392" s="14" t="s">
        <v>30</v>
      </c>
      <c r="D392" s="15"/>
      <c r="E392" s="14">
        <v>26.9</v>
      </c>
      <c r="F392" s="97"/>
      <c r="G392" s="16"/>
      <c r="H392" s="97"/>
      <c r="I392" s="16"/>
      <c r="J392" s="118"/>
      <c r="K392" s="126"/>
      <c r="L392" s="126"/>
      <c r="N392" s="145"/>
      <c r="O392" s="208"/>
    </row>
    <row r="393" spans="1:15" s="243" customFormat="1" ht="15.75" outlineLevel="1">
      <c r="A393" s="12"/>
      <c r="B393" s="13" t="str">
        <f t="shared" si="87"/>
        <v>Floor 10</v>
      </c>
      <c r="C393" s="14" t="s">
        <v>30</v>
      </c>
      <c r="D393" s="15"/>
      <c r="E393" s="14">
        <v>26.9</v>
      </c>
      <c r="F393" s="97"/>
      <c r="G393" s="16"/>
      <c r="H393" s="97"/>
      <c r="I393" s="16"/>
      <c r="J393" s="118"/>
      <c r="K393" s="126"/>
      <c r="L393" s="126"/>
      <c r="N393" s="145"/>
      <c r="O393" s="208"/>
    </row>
    <row r="394" spans="1:15" s="243" customFormat="1" ht="15.75" outlineLevel="1">
      <c r="A394" s="12"/>
      <c r="B394" s="13" t="str">
        <f t="shared" si="87"/>
        <v>Floor 11</v>
      </c>
      <c r="C394" s="14" t="s">
        <v>30</v>
      </c>
      <c r="D394" s="15"/>
      <c r="E394" s="14"/>
      <c r="F394" s="97"/>
      <c r="G394" s="16"/>
      <c r="H394" s="97"/>
      <c r="I394" s="16"/>
      <c r="J394" s="118"/>
      <c r="K394" s="126"/>
      <c r="L394" s="126"/>
      <c r="N394" s="145"/>
      <c r="O394" s="208"/>
    </row>
    <row r="395" spans="1:15" s="243" customFormat="1" ht="15.75" outlineLevel="1">
      <c r="A395" s="12"/>
      <c r="B395" s="13" t="str">
        <f t="shared" si="87"/>
        <v>Floor 12</v>
      </c>
      <c r="C395" s="14" t="s">
        <v>30</v>
      </c>
      <c r="D395" s="15"/>
      <c r="E395" s="14"/>
      <c r="F395" s="97"/>
      <c r="G395" s="16"/>
      <c r="H395" s="97"/>
      <c r="I395" s="16"/>
      <c r="J395" s="118"/>
      <c r="K395" s="126"/>
      <c r="L395" s="126"/>
      <c r="N395" s="145"/>
      <c r="O395" s="208"/>
    </row>
    <row r="396" spans="1:15" s="221" customFormat="1" ht="15.75">
      <c r="A396" s="17"/>
      <c r="B396" s="18" t="s">
        <v>106</v>
      </c>
      <c r="C396" s="14" t="s">
        <v>30</v>
      </c>
      <c r="D396" s="20">
        <v>3.1</v>
      </c>
      <c r="E396" s="21">
        <f>D396*E382</f>
        <v>762.9100000000001</v>
      </c>
      <c r="F396" s="95">
        <f aca="true" t="shared" si="88" ref="F396:F405">N396/$J$4</f>
        <v>0</v>
      </c>
      <c r="G396" s="21">
        <f aca="true" t="shared" si="89" ref="G396:G405">E396*F396</f>
        <v>0</v>
      </c>
      <c r="H396" s="95"/>
      <c r="I396" s="21"/>
      <c r="J396" s="118">
        <f aca="true" t="shared" si="90" ref="J396:J405">G396+I396</f>
        <v>0</v>
      </c>
      <c r="K396" s="127"/>
      <c r="L396" s="127"/>
      <c r="N396" s="143"/>
      <c r="O396" s="216"/>
    </row>
    <row r="397" spans="1:15" s="221" customFormat="1" ht="15.75">
      <c r="A397" s="17"/>
      <c r="B397" s="18" t="s">
        <v>98</v>
      </c>
      <c r="C397" s="14" t="s">
        <v>30</v>
      </c>
      <c r="D397" s="20">
        <v>1.05</v>
      </c>
      <c r="E397" s="21">
        <f>D397*E382</f>
        <v>258.40500000000003</v>
      </c>
      <c r="F397" s="95">
        <f t="shared" si="88"/>
        <v>0</v>
      </c>
      <c r="G397" s="21">
        <f t="shared" si="89"/>
        <v>0</v>
      </c>
      <c r="H397" s="95"/>
      <c r="I397" s="21"/>
      <c r="J397" s="118">
        <f t="shared" si="90"/>
        <v>0</v>
      </c>
      <c r="K397" s="127"/>
      <c r="L397" s="127"/>
      <c r="N397" s="143"/>
      <c r="O397" s="216"/>
    </row>
    <row r="398" spans="1:15" s="221" customFormat="1" ht="15.75">
      <c r="A398" s="17"/>
      <c r="B398" s="18" t="s">
        <v>45</v>
      </c>
      <c r="C398" s="19" t="s">
        <v>20</v>
      </c>
      <c r="D398" s="20">
        <v>14</v>
      </c>
      <c r="E398" s="21">
        <f>D398*E382</f>
        <v>3445.4000000000005</v>
      </c>
      <c r="F398" s="95">
        <f t="shared" si="88"/>
        <v>0</v>
      </c>
      <c r="G398" s="21">
        <f t="shared" si="89"/>
        <v>0</v>
      </c>
      <c r="H398" s="95"/>
      <c r="I398" s="21"/>
      <c r="J398" s="118">
        <f t="shared" si="90"/>
        <v>0</v>
      </c>
      <c r="K398" s="127"/>
      <c r="L398" s="127"/>
      <c r="N398" s="143"/>
      <c r="O398" s="216"/>
    </row>
    <row r="399" spans="1:15" s="221" customFormat="1" ht="15.75">
      <c r="A399" s="17"/>
      <c r="B399" s="18" t="s">
        <v>44</v>
      </c>
      <c r="C399" s="19" t="s">
        <v>41</v>
      </c>
      <c r="D399" s="20">
        <v>4</v>
      </c>
      <c r="E399" s="21">
        <f>D399*E382</f>
        <v>984.4000000000001</v>
      </c>
      <c r="F399" s="95">
        <f t="shared" si="88"/>
        <v>0</v>
      </c>
      <c r="G399" s="21">
        <f t="shared" si="89"/>
        <v>0</v>
      </c>
      <c r="H399" s="95"/>
      <c r="I399" s="21"/>
      <c r="J399" s="118">
        <f t="shared" si="90"/>
        <v>0</v>
      </c>
      <c r="K399" s="127"/>
      <c r="L399" s="127"/>
      <c r="N399" s="143"/>
      <c r="O399" s="216"/>
    </row>
    <row r="400" spans="1:15" s="221" customFormat="1" ht="15.75">
      <c r="A400" s="17"/>
      <c r="B400" s="18" t="s">
        <v>46</v>
      </c>
      <c r="C400" s="19" t="s">
        <v>20</v>
      </c>
      <c r="D400" s="20">
        <v>1.4</v>
      </c>
      <c r="E400" s="21">
        <f>D400*E382</f>
        <v>344.54</v>
      </c>
      <c r="F400" s="95">
        <f t="shared" si="88"/>
        <v>0</v>
      </c>
      <c r="G400" s="21">
        <f t="shared" si="89"/>
        <v>0</v>
      </c>
      <c r="H400" s="95"/>
      <c r="I400" s="21"/>
      <c r="J400" s="118">
        <f t="shared" si="90"/>
        <v>0</v>
      </c>
      <c r="K400" s="127"/>
      <c r="L400" s="127"/>
      <c r="N400" s="143"/>
      <c r="O400" s="216"/>
    </row>
    <row r="401" spans="1:15" s="221" customFormat="1" ht="15.75">
      <c r="A401" s="17"/>
      <c r="B401" s="18" t="s">
        <v>47</v>
      </c>
      <c r="C401" s="19" t="s">
        <v>20</v>
      </c>
      <c r="D401" s="20">
        <v>6</v>
      </c>
      <c r="E401" s="21">
        <f>D401*E382</f>
        <v>1476.6000000000001</v>
      </c>
      <c r="F401" s="185">
        <f t="shared" si="88"/>
        <v>0</v>
      </c>
      <c r="G401" s="21">
        <f t="shared" si="89"/>
        <v>0</v>
      </c>
      <c r="H401" s="95"/>
      <c r="I401" s="21"/>
      <c r="J401" s="118">
        <f t="shared" si="90"/>
        <v>0</v>
      </c>
      <c r="K401" s="127"/>
      <c r="L401" s="127"/>
      <c r="N401" s="143"/>
      <c r="O401" s="216"/>
    </row>
    <row r="402" spans="1:15" s="221" customFormat="1" ht="15.75">
      <c r="A402" s="17"/>
      <c r="B402" s="18" t="s">
        <v>48</v>
      </c>
      <c r="C402" s="19" t="s">
        <v>20</v>
      </c>
      <c r="D402" s="20">
        <v>56</v>
      </c>
      <c r="E402" s="21">
        <f>D402*E382</f>
        <v>13781.600000000002</v>
      </c>
      <c r="F402" s="185">
        <f t="shared" si="88"/>
        <v>0</v>
      </c>
      <c r="G402" s="21">
        <f t="shared" si="89"/>
        <v>0</v>
      </c>
      <c r="H402" s="95"/>
      <c r="I402" s="21"/>
      <c r="J402" s="118">
        <f t="shared" si="90"/>
        <v>0</v>
      </c>
      <c r="K402" s="127"/>
      <c r="L402" s="127"/>
      <c r="N402" s="143"/>
      <c r="O402" s="216"/>
    </row>
    <row r="403" spans="1:15" s="221" customFormat="1" ht="15.75">
      <c r="A403" s="17"/>
      <c r="B403" s="18" t="s">
        <v>43</v>
      </c>
      <c r="C403" s="19" t="s">
        <v>20</v>
      </c>
      <c r="D403" s="20">
        <v>3.2</v>
      </c>
      <c r="E403" s="21">
        <f>D403*E382</f>
        <v>787.5200000000001</v>
      </c>
      <c r="F403" s="185">
        <f t="shared" si="88"/>
        <v>0</v>
      </c>
      <c r="G403" s="21">
        <f t="shared" si="89"/>
        <v>0</v>
      </c>
      <c r="H403" s="95"/>
      <c r="I403" s="21"/>
      <c r="J403" s="118">
        <f t="shared" si="90"/>
        <v>0</v>
      </c>
      <c r="K403" s="127"/>
      <c r="L403" s="127"/>
      <c r="N403" s="143"/>
      <c r="O403" s="216"/>
    </row>
    <row r="404" spans="1:15" s="221" customFormat="1" ht="15.75">
      <c r="A404" s="18"/>
      <c r="B404" s="18" t="s">
        <v>73</v>
      </c>
      <c r="C404" s="19" t="s">
        <v>30</v>
      </c>
      <c r="D404" s="186">
        <v>0.04</v>
      </c>
      <c r="E404" s="187">
        <f>D404*E382</f>
        <v>9.844000000000001</v>
      </c>
      <c r="F404" s="95">
        <f t="shared" si="88"/>
        <v>0</v>
      </c>
      <c r="G404" s="21">
        <f t="shared" si="89"/>
        <v>0</v>
      </c>
      <c r="H404" s="95"/>
      <c r="I404" s="21"/>
      <c r="J404" s="118">
        <f t="shared" si="90"/>
        <v>0</v>
      </c>
      <c r="K404" s="127"/>
      <c r="L404" s="127"/>
      <c r="N404" s="143"/>
      <c r="O404" s="216"/>
    </row>
    <row r="405" spans="1:15" s="221" customFormat="1" ht="12" thickBot="1">
      <c r="A405" s="17"/>
      <c r="B405" s="171" t="s">
        <v>103</v>
      </c>
      <c r="C405" s="19" t="s">
        <v>30</v>
      </c>
      <c r="D405" s="20">
        <v>1.1</v>
      </c>
      <c r="E405" s="16">
        <f>D405*E382</f>
        <v>270.71000000000004</v>
      </c>
      <c r="F405" s="95">
        <f t="shared" si="88"/>
        <v>0</v>
      </c>
      <c r="G405" s="21">
        <f t="shared" si="89"/>
        <v>0</v>
      </c>
      <c r="H405" s="95"/>
      <c r="I405" s="21"/>
      <c r="J405" s="118">
        <f t="shared" si="90"/>
        <v>0</v>
      </c>
      <c r="K405" s="127"/>
      <c r="L405" s="127"/>
      <c r="N405" s="143"/>
      <c r="O405" s="216"/>
    </row>
    <row r="406" spans="1:15" s="243" customFormat="1" ht="15.75">
      <c r="A406" s="63">
        <v>19</v>
      </c>
      <c r="B406" s="51" t="s">
        <v>116</v>
      </c>
      <c r="C406" s="52" t="s">
        <v>30</v>
      </c>
      <c r="D406" s="53"/>
      <c r="E406" s="54">
        <f>SUM(E407:E419)</f>
        <v>400</v>
      </c>
      <c r="F406" s="89"/>
      <c r="G406" s="54"/>
      <c r="H406" s="89">
        <f>O406/$J$4</f>
        <v>0</v>
      </c>
      <c r="I406" s="54">
        <f>E406*H406</f>
        <v>0</v>
      </c>
      <c r="J406" s="117">
        <f>G406+I406</f>
        <v>0</v>
      </c>
      <c r="K406" s="125">
        <f>SUM(J406:J429)</f>
        <v>0</v>
      </c>
      <c r="L406" s="125">
        <f>K406/E406</f>
        <v>0</v>
      </c>
      <c r="N406" s="137"/>
      <c r="O406" s="193"/>
    </row>
    <row r="407" spans="1:15" s="243" customFormat="1" ht="15.75" outlineLevel="1">
      <c r="A407" s="12"/>
      <c r="B407" s="13" t="str">
        <f>B383</f>
        <v xml:space="preserve">Floor 0 </v>
      </c>
      <c r="C407" s="14" t="s">
        <v>30</v>
      </c>
      <c r="D407" s="15"/>
      <c r="E407" s="14">
        <v>129.5</v>
      </c>
      <c r="F407" s="97"/>
      <c r="G407" s="16"/>
      <c r="H407" s="97"/>
      <c r="I407" s="16"/>
      <c r="J407" s="118"/>
      <c r="K407" s="126"/>
      <c r="L407" s="126"/>
      <c r="N407" s="145"/>
      <c r="O407" s="208"/>
    </row>
    <row r="408" spans="1:15" s="243" customFormat="1" ht="15.75" outlineLevel="1">
      <c r="A408" s="12"/>
      <c r="B408" s="13" t="str">
        <f aca="true" t="shared" si="91" ref="B408:B419">B384</f>
        <v xml:space="preserve">Floor 1 </v>
      </c>
      <c r="C408" s="14" t="s">
        <v>30</v>
      </c>
      <c r="D408" s="15"/>
      <c r="E408" s="14">
        <v>107.3</v>
      </c>
      <c r="F408" s="97"/>
      <c r="G408" s="16"/>
      <c r="H408" s="97"/>
      <c r="I408" s="16"/>
      <c r="J408" s="118"/>
      <c r="K408" s="126"/>
      <c r="L408" s="126"/>
      <c r="N408" s="145"/>
      <c r="O408" s="208"/>
    </row>
    <row r="409" spans="1:15" s="243" customFormat="1" ht="15.75" outlineLevel="1">
      <c r="A409" s="12"/>
      <c r="B409" s="13" t="str">
        <f t="shared" si="91"/>
        <v>Floor 2</v>
      </c>
      <c r="C409" s="14" t="s">
        <v>30</v>
      </c>
      <c r="D409" s="15"/>
      <c r="E409" s="14">
        <v>2.7</v>
      </c>
      <c r="F409" s="97"/>
      <c r="G409" s="16"/>
      <c r="H409" s="97"/>
      <c r="I409" s="16"/>
      <c r="J409" s="118"/>
      <c r="K409" s="126"/>
      <c r="L409" s="126"/>
      <c r="N409" s="145"/>
      <c r="O409" s="208"/>
    </row>
    <row r="410" spans="1:15" s="243" customFormat="1" ht="15.75" outlineLevel="1">
      <c r="A410" s="12"/>
      <c r="B410" s="13" t="str">
        <f t="shared" si="91"/>
        <v>Floor 3</v>
      </c>
      <c r="C410" s="14" t="s">
        <v>30</v>
      </c>
      <c r="D410" s="15"/>
      <c r="E410" s="14">
        <v>1.8</v>
      </c>
      <c r="F410" s="97"/>
      <c r="G410" s="16"/>
      <c r="H410" s="97"/>
      <c r="I410" s="16"/>
      <c r="J410" s="118"/>
      <c r="K410" s="126"/>
      <c r="L410" s="126"/>
      <c r="N410" s="145"/>
      <c r="O410" s="208"/>
    </row>
    <row r="411" spans="1:15" s="243" customFormat="1" ht="15.75" outlineLevel="1">
      <c r="A411" s="12"/>
      <c r="B411" s="13" t="str">
        <f t="shared" si="91"/>
        <v>Floor 4</v>
      </c>
      <c r="C411" s="14" t="s">
        <v>30</v>
      </c>
      <c r="D411" s="15"/>
      <c r="E411" s="14">
        <v>1.8</v>
      </c>
      <c r="F411" s="97"/>
      <c r="G411" s="16"/>
      <c r="H411" s="97"/>
      <c r="I411" s="16"/>
      <c r="J411" s="118"/>
      <c r="K411" s="126"/>
      <c r="L411" s="126"/>
      <c r="N411" s="145"/>
      <c r="O411" s="208"/>
    </row>
    <row r="412" spans="1:15" s="243" customFormat="1" ht="15.75" outlineLevel="1">
      <c r="A412" s="12"/>
      <c r="B412" s="13" t="str">
        <f t="shared" si="91"/>
        <v>Floor 5</v>
      </c>
      <c r="C412" s="14" t="s">
        <v>30</v>
      </c>
      <c r="D412" s="15"/>
      <c r="E412" s="14">
        <v>1.8</v>
      </c>
      <c r="F412" s="97"/>
      <c r="G412" s="16"/>
      <c r="H412" s="97"/>
      <c r="I412" s="16"/>
      <c r="J412" s="118"/>
      <c r="K412" s="126"/>
      <c r="L412" s="126"/>
      <c r="N412" s="145"/>
      <c r="O412" s="208"/>
    </row>
    <row r="413" spans="1:15" s="243" customFormat="1" ht="15.75" outlineLevel="1">
      <c r="A413" s="12"/>
      <c r="B413" s="13" t="str">
        <f t="shared" si="91"/>
        <v>Floor 6</v>
      </c>
      <c r="C413" s="14" t="s">
        <v>30</v>
      </c>
      <c r="D413" s="15"/>
      <c r="E413" s="14">
        <v>1.8</v>
      </c>
      <c r="F413" s="97"/>
      <c r="G413" s="16"/>
      <c r="H413" s="97"/>
      <c r="I413" s="16"/>
      <c r="J413" s="118"/>
      <c r="K413" s="126"/>
      <c r="L413" s="126"/>
      <c r="N413" s="145"/>
      <c r="O413" s="208"/>
    </row>
    <row r="414" spans="1:15" s="243" customFormat="1" ht="15.75" outlineLevel="1">
      <c r="A414" s="12"/>
      <c r="B414" s="13" t="str">
        <f t="shared" si="91"/>
        <v>Floor 7</v>
      </c>
      <c r="C414" s="14" t="s">
        <v>30</v>
      </c>
      <c r="D414" s="15"/>
      <c r="E414" s="14">
        <v>8.4</v>
      </c>
      <c r="F414" s="97"/>
      <c r="G414" s="16"/>
      <c r="H414" s="97"/>
      <c r="I414" s="16"/>
      <c r="J414" s="118"/>
      <c r="K414" s="126"/>
      <c r="L414" s="126"/>
      <c r="N414" s="145"/>
      <c r="O414" s="208"/>
    </row>
    <row r="415" spans="1:15" s="243" customFormat="1" ht="15.75" outlineLevel="1">
      <c r="A415" s="12"/>
      <c r="B415" s="13" t="str">
        <f t="shared" si="91"/>
        <v>Floor 8</v>
      </c>
      <c r="C415" s="14" t="s">
        <v>30</v>
      </c>
      <c r="D415" s="15"/>
      <c r="E415" s="14">
        <v>8.4</v>
      </c>
      <c r="F415" s="97"/>
      <c r="G415" s="16"/>
      <c r="H415" s="97"/>
      <c r="I415" s="16"/>
      <c r="J415" s="118"/>
      <c r="K415" s="126"/>
      <c r="L415" s="126"/>
      <c r="N415" s="145"/>
      <c r="O415" s="208"/>
    </row>
    <row r="416" spans="1:15" s="243" customFormat="1" ht="15.75" outlineLevel="1">
      <c r="A416" s="12"/>
      <c r="B416" s="13" t="str">
        <f t="shared" si="91"/>
        <v>Floor 9</v>
      </c>
      <c r="C416" s="14" t="s">
        <v>30</v>
      </c>
      <c r="D416" s="15"/>
      <c r="E416" s="14">
        <v>8.4</v>
      </c>
      <c r="F416" s="97"/>
      <c r="G416" s="16"/>
      <c r="H416" s="97"/>
      <c r="I416" s="16"/>
      <c r="J416" s="118"/>
      <c r="K416" s="126"/>
      <c r="L416" s="126"/>
      <c r="N416" s="145"/>
      <c r="O416" s="208"/>
    </row>
    <row r="417" spans="1:15" s="243" customFormat="1" ht="15.75" outlineLevel="1">
      <c r="A417" s="12"/>
      <c r="B417" s="13" t="str">
        <f t="shared" si="91"/>
        <v>Floor 10</v>
      </c>
      <c r="C417" s="14" t="s">
        <v>30</v>
      </c>
      <c r="D417" s="15"/>
      <c r="E417" s="14">
        <v>8.4</v>
      </c>
      <c r="F417" s="97"/>
      <c r="G417" s="16"/>
      <c r="H417" s="97"/>
      <c r="I417" s="16"/>
      <c r="J417" s="118"/>
      <c r="K417" s="126"/>
      <c r="L417" s="126"/>
      <c r="N417" s="145"/>
      <c r="O417" s="208"/>
    </row>
    <row r="418" spans="1:15" s="243" customFormat="1" ht="15.75" outlineLevel="1">
      <c r="A418" s="12"/>
      <c r="B418" s="13" t="str">
        <f t="shared" si="91"/>
        <v>Floor 11</v>
      </c>
      <c r="C418" s="14" t="s">
        <v>30</v>
      </c>
      <c r="D418" s="15"/>
      <c r="E418" s="14">
        <v>2.2</v>
      </c>
      <c r="F418" s="97"/>
      <c r="G418" s="16"/>
      <c r="H418" s="97"/>
      <c r="I418" s="16"/>
      <c r="J418" s="118"/>
      <c r="K418" s="126"/>
      <c r="L418" s="126"/>
      <c r="N418" s="145"/>
      <c r="O418" s="208"/>
    </row>
    <row r="419" spans="1:15" s="243" customFormat="1" ht="15.75" outlineLevel="1">
      <c r="A419" s="12"/>
      <c r="B419" s="13" t="str">
        <f t="shared" si="91"/>
        <v>Floor 12</v>
      </c>
      <c r="C419" s="14" t="s">
        <v>30</v>
      </c>
      <c r="D419" s="15"/>
      <c r="E419" s="14">
        <v>117.5</v>
      </c>
      <c r="F419" s="97"/>
      <c r="G419" s="16"/>
      <c r="H419" s="97"/>
      <c r="I419" s="16"/>
      <c r="J419" s="118"/>
      <c r="K419" s="126"/>
      <c r="L419" s="126"/>
      <c r="N419" s="145"/>
      <c r="O419" s="208"/>
    </row>
    <row r="420" spans="1:15" s="221" customFormat="1" ht="15.75">
      <c r="A420" s="17"/>
      <c r="B420" s="18" t="s">
        <v>117</v>
      </c>
      <c r="C420" s="14" t="s">
        <v>30</v>
      </c>
      <c r="D420" s="20">
        <v>3.1</v>
      </c>
      <c r="E420" s="21">
        <f>D420*E406</f>
        <v>1240</v>
      </c>
      <c r="F420" s="95">
        <f aca="true" t="shared" si="92" ref="F420:F429">N420/$J$4</f>
        <v>0</v>
      </c>
      <c r="G420" s="21">
        <f aca="true" t="shared" si="93" ref="G420:G429">E420*F420</f>
        <v>0</v>
      </c>
      <c r="H420" s="95"/>
      <c r="I420" s="21"/>
      <c r="J420" s="118">
        <f aca="true" t="shared" si="94" ref="J420:J429">G420+I420</f>
        <v>0</v>
      </c>
      <c r="K420" s="127"/>
      <c r="L420" s="127"/>
      <c r="N420" s="143"/>
      <c r="O420" s="216"/>
    </row>
    <row r="421" spans="1:15" s="221" customFormat="1" ht="15.75">
      <c r="A421" s="17"/>
      <c r="B421" s="18" t="s">
        <v>95</v>
      </c>
      <c r="C421" s="14" t="s">
        <v>30</v>
      </c>
      <c r="D421" s="20">
        <v>1.05</v>
      </c>
      <c r="E421" s="21">
        <f>D421*E406</f>
        <v>420</v>
      </c>
      <c r="F421" s="95">
        <f t="shared" si="92"/>
        <v>0</v>
      </c>
      <c r="G421" s="21">
        <f t="shared" si="93"/>
        <v>0</v>
      </c>
      <c r="H421" s="95"/>
      <c r="I421" s="21"/>
      <c r="J421" s="118">
        <f t="shared" si="94"/>
        <v>0</v>
      </c>
      <c r="K421" s="127"/>
      <c r="L421" s="127"/>
      <c r="N421" s="143"/>
      <c r="O421" s="216"/>
    </row>
    <row r="422" spans="1:15" s="221" customFormat="1" ht="15.75">
      <c r="A422" s="17"/>
      <c r="B422" s="18" t="s">
        <v>45</v>
      </c>
      <c r="C422" s="19" t="s">
        <v>20</v>
      </c>
      <c r="D422" s="20">
        <v>14</v>
      </c>
      <c r="E422" s="21">
        <f>D422*E406</f>
        <v>5600</v>
      </c>
      <c r="F422" s="95">
        <f t="shared" si="92"/>
        <v>0</v>
      </c>
      <c r="G422" s="21">
        <f t="shared" si="93"/>
        <v>0</v>
      </c>
      <c r="H422" s="95"/>
      <c r="I422" s="21"/>
      <c r="J422" s="118">
        <f t="shared" si="94"/>
        <v>0</v>
      </c>
      <c r="K422" s="127"/>
      <c r="L422" s="127"/>
      <c r="N422" s="143"/>
      <c r="O422" s="216"/>
    </row>
    <row r="423" spans="1:15" s="221" customFormat="1" ht="15.75">
      <c r="A423" s="17"/>
      <c r="B423" s="18" t="s">
        <v>44</v>
      </c>
      <c r="C423" s="19" t="s">
        <v>41</v>
      </c>
      <c r="D423" s="20">
        <v>4</v>
      </c>
      <c r="E423" s="21">
        <f>D423*E406</f>
        <v>1600</v>
      </c>
      <c r="F423" s="95">
        <f t="shared" si="92"/>
        <v>0</v>
      </c>
      <c r="G423" s="21">
        <f t="shared" si="93"/>
        <v>0</v>
      </c>
      <c r="H423" s="95"/>
      <c r="I423" s="21"/>
      <c r="J423" s="118">
        <f t="shared" si="94"/>
        <v>0</v>
      </c>
      <c r="K423" s="127"/>
      <c r="L423" s="127"/>
      <c r="N423" s="143"/>
      <c r="O423" s="216"/>
    </row>
    <row r="424" spans="1:15" s="221" customFormat="1" ht="15.75">
      <c r="A424" s="17"/>
      <c r="B424" s="18" t="s">
        <v>46</v>
      </c>
      <c r="C424" s="19" t="s">
        <v>20</v>
      </c>
      <c r="D424" s="20">
        <v>1.4</v>
      </c>
      <c r="E424" s="21">
        <f>D424*E406</f>
        <v>560</v>
      </c>
      <c r="F424" s="95">
        <f t="shared" si="92"/>
        <v>0</v>
      </c>
      <c r="G424" s="21">
        <f t="shared" si="93"/>
        <v>0</v>
      </c>
      <c r="H424" s="95"/>
      <c r="I424" s="21"/>
      <c r="J424" s="118">
        <f t="shared" si="94"/>
        <v>0</v>
      </c>
      <c r="K424" s="127"/>
      <c r="L424" s="127"/>
      <c r="N424" s="143"/>
      <c r="O424" s="216"/>
    </row>
    <row r="425" spans="1:15" s="221" customFormat="1" ht="15.75">
      <c r="A425" s="17"/>
      <c r="B425" s="18" t="s">
        <v>47</v>
      </c>
      <c r="C425" s="19" t="s">
        <v>20</v>
      </c>
      <c r="D425" s="20">
        <v>6</v>
      </c>
      <c r="E425" s="21">
        <f>D425*E406</f>
        <v>2400</v>
      </c>
      <c r="F425" s="185">
        <f t="shared" si="92"/>
        <v>0</v>
      </c>
      <c r="G425" s="21">
        <f t="shared" si="93"/>
        <v>0</v>
      </c>
      <c r="H425" s="95"/>
      <c r="I425" s="21"/>
      <c r="J425" s="118">
        <f t="shared" si="94"/>
        <v>0</v>
      </c>
      <c r="K425" s="127"/>
      <c r="L425" s="127"/>
      <c r="N425" s="143"/>
      <c r="O425" s="216"/>
    </row>
    <row r="426" spans="1:15" s="221" customFormat="1" ht="15.75">
      <c r="A426" s="17"/>
      <c r="B426" s="18" t="s">
        <v>48</v>
      </c>
      <c r="C426" s="19" t="s">
        <v>20</v>
      </c>
      <c r="D426" s="20">
        <v>56</v>
      </c>
      <c r="E426" s="21">
        <f>D426*E406</f>
        <v>22400</v>
      </c>
      <c r="F426" s="185">
        <f t="shared" si="92"/>
        <v>0</v>
      </c>
      <c r="G426" s="21">
        <f t="shared" si="93"/>
        <v>0</v>
      </c>
      <c r="H426" s="95"/>
      <c r="I426" s="21"/>
      <c r="J426" s="118">
        <f t="shared" si="94"/>
        <v>0</v>
      </c>
      <c r="K426" s="127"/>
      <c r="L426" s="127"/>
      <c r="N426" s="143"/>
      <c r="O426" s="216"/>
    </row>
    <row r="427" spans="1:15" s="221" customFormat="1" ht="15.75">
      <c r="A427" s="17"/>
      <c r="B427" s="18" t="s">
        <v>43</v>
      </c>
      <c r="C427" s="19" t="s">
        <v>20</v>
      </c>
      <c r="D427" s="20">
        <v>3.2</v>
      </c>
      <c r="E427" s="21">
        <f>D427*E406</f>
        <v>1280</v>
      </c>
      <c r="F427" s="185">
        <f t="shared" si="92"/>
        <v>0</v>
      </c>
      <c r="G427" s="21">
        <f t="shared" si="93"/>
        <v>0</v>
      </c>
      <c r="H427" s="95"/>
      <c r="I427" s="21"/>
      <c r="J427" s="118">
        <f t="shared" si="94"/>
        <v>0</v>
      </c>
      <c r="K427" s="127"/>
      <c r="L427" s="127"/>
      <c r="N427" s="143"/>
      <c r="O427" s="216"/>
    </row>
    <row r="428" spans="1:15" s="221" customFormat="1" ht="15.75">
      <c r="A428" s="18"/>
      <c r="B428" s="18" t="s">
        <v>73</v>
      </c>
      <c r="C428" s="19" t="s">
        <v>30</v>
      </c>
      <c r="D428" s="186">
        <v>0.04</v>
      </c>
      <c r="E428" s="187">
        <f>D428*E406</f>
        <v>16</v>
      </c>
      <c r="F428" s="95">
        <f t="shared" si="92"/>
        <v>0</v>
      </c>
      <c r="G428" s="21">
        <f t="shared" si="93"/>
        <v>0</v>
      </c>
      <c r="H428" s="95"/>
      <c r="I428" s="21"/>
      <c r="J428" s="118">
        <f t="shared" si="94"/>
        <v>0</v>
      </c>
      <c r="K428" s="127"/>
      <c r="L428" s="127"/>
      <c r="N428" s="143"/>
      <c r="O428" s="216"/>
    </row>
    <row r="429" spans="1:15" s="221" customFormat="1" ht="12" thickBot="1">
      <c r="A429" s="17"/>
      <c r="B429" s="171" t="s">
        <v>103</v>
      </c>
      <c r="C429" s="19" t="s">
        <v>30</v>
      </c>
      <c r="D429" s="20">
        <v>1.1</v>
      </c>
      <c r="E429" s="16">
        <f>D429*E406</f>
        <v>440.00000000000006</v>
      </c>
      <c r="F429" s="95">
        <f t="shared" si="92"/>
        <v>0</v>
      </c>
      <c r="G429" s="21">
        <f t="shared" si="93"/>
        <v>0</v>
      </c>
      <c r="H429" s="95"/>
      <c r="I429" s="21"/>
      <c r="J429" s="118">
        <f t="shared" si="94"/>
        <v>0</v>
      </c>
      <c r="K429" s="127"/>
      <c r="L429" s="127"/>
      <c r="N429" s="143"/>
      <c r="O429" s="216"/>
    </row>
    <row r="430" spans="1:15" s="243" customFormat="1" ht="15.75">
      <c r="A430" s="63">
        <v>20</v>
      </c>
      <c r="B430" s="51" t="s">
        <v>118</v>
      </c>
      <c r="C430" s="52" t="s">
        <v>30</v>
      </c>
      <c r="D430" s="53"/>
      <c r="E430" s="54">
        <f>SUM(E431:E443)</f>
        <v>65</v>
      </c>
      <c r="F430" s="89"/>
      <c r="G430" s="54"/>
      <c r="H430" s="89">
        <f>O430/$J$4</f>
        <v>0</v>
      </c>
      <c r="I430" s="54">
        <f>E430*H430</f>
        <v>0</v>
      </c>
      <c r="J430" s="117">
        <f>G430+I430</f>
        <v>0</v>
      </c>
      <c r="K430" s="125">
        <f>SUM(J430:J453)</f>
        <v>0</v>
      </c>
      <c r="L430" s="125">
        <f>K430/E430</f>
        <v>0</v>
      </c>
      <c r="N430" s="137"/>
      <c r="O430" s="193"/>
    </row>
    <row r="431" spans="1:15" s="243" customFormat="1" ht="15.75" outlineLevel="1">
      <c r="A431" s="12"/>
      <c r="B431" s="13" t="str">
        <f>B407</f>
        <v xml:space="preserve">Floor 0 </v>
      </c>
      <c r="C431" s="14" t="s">
        <v>30</v>
      </c>
      <c r="D431" s="15"/>
      <c r="E431" s="14"/>
      <c r="F431" s="97"/>
      <c r="G431" s="16"/>
      <c r="H431" s="97"/>
      <c r="I431" s="16"/>
      <c r="J431" s="118"/>
      <c r="K431" s="126"/>
      <c r="L431" s="126"/>
      <c r="N431" s="145"/>
      <c r="O431" s="208"/>
    </row>
    <row r="432" spans="1:15" s="243" customFormat="1" ht="15.75" outlineLevel="1">
      <c r="A432" s="12"/>
      <c r="B432" s="13" t="str">
        <f aca="true" t="shared" si="95" ref="B432:B443">B408</f>
        <v xml:space="preserve">Floor 1 </v>
      </c>
      <c r="C432" s="14" t="s">
        <v>30</v>
      </c>
      <c r="D432" s="15"/>
      <c r="E432" s="14"/>
      <c r="F432" s="97"/>
      <c r="G432" s="16"/>
      <c r="H432" s="97"/>
      <c r="I432" s="16"/>
      <c r="J432" s="118"/>
      <c r="K432" s="126"/>
      <c r="L432" s="126"/>
      <c r="N432" s="145"/>
      <c r="O432" s="208"/>
    </row>
    <row r="433" spans="1:15" s="243" customFormat="1" ht="15.75" outlineLevel="1">
      <c r="A433" s="12"/>
      <c r="B433" s="13" t="str">
        <f t="shared" si="95"/>
        <v>Floor 2</v>
      </c>
      <c r="C433" s="14" t="s">
        <v>30</v>
      </c>
      <c r="D433" s="15"/>
      <c r="E433" s="14">
        <v>7.4</v>
      </c>
      <c r="F433" s="97"/>
      <c r="G433" s="16"/>
      <c r="H433" s="97"/>
      <c r="I433" s="16"/>
      <c r="J433" s="118"/>
      <c r="K433" s="126"/>
      <c r="L433" s="126"/>
      <c r="N433" s="145"/>
      <c r="O433" s="208"/>
    </row>
    <row r="434" spans="1:15" s="243" customFormat="1" ht="15.75" outlineLevel="1">
      <c r="A434" s="12"/>
      <c r="B434" s="13" t="str">
        <f t="shared" si="95"/>
        <v>Floor 3</v>
      </c>
      <c r="C434" s="14" t="s">
        <v>30</v>
      </c>
      <c r="D434" s="15"/>
      <c r="E434" s="14">
        <v>6.4</v>
      </c>
      <c r="F434" s="97"/>
      <c r="G434" s="16"/>
      <c r="H434" s="97"/>
      <c r="I434" s="16"/>
      <c r="J434" s="118"/>
      <c r="K434" s="126"/>
      <c r="L434" s="126"/>
      <c r="N434" s="145"/>
      <c r="O434" s="208"/>
    </row>
    <row r="435" spans="1:15" s="243" customFormat="1" ht="15.75" outlineLevel="1">
      <c r="A435" s="12"/>
      <c r="B435" s="13" t="str">
        <f t="shared" si="95"/>
        <v>Floor 4</v>
      </c>
      <c r="C435" s="14" t="s">
        <v>30</v>
      </c>
      <c r="D435" s="15"/>
      <c r="E435" s="14">
        <v>6.4</v>
      </c>
      <c r="F435" s="97"/>
      <c r="G435" s="16"/>
      <c r="H435" s="97"/>
      <c r="I435" s="16"/>
      <c r="J435" s="118"/>
      <c r="K435" s="126"/>
      <c r="L435" s="126"/>
      <c r="N435" s="145"/>
      <c r="O435" s="208"/>
    </row>
    <row r="436" spans="1:15" s="243" customFormat="1" ht="15.75" outlineLevel="1">
      <c r="A436" s="12"/>
      <c r="B436" s="13" t="str">
        <f t="shared" si="95"/>
        <v>Floor 5</v>
      </c>
      <c r="C436" s="14" t="s">
        <v>30</v>
      </c>
      <c r="D436" s="15"/>
      <c r="E436" s="14">
        <v>6.4</v>
      </c>
      <c r="F436" s="97"/>
      <c r="G436" s="16"/>
      <c r="H436" s="97"/>
      <c r="I436" s="16"/>
      <c r="J436" s="118"/>
      <c r="K436" s="126"/>
      <c r="L436" s="126"/>
      <c r="N436" s="145"/>
      <c r="O436" s="208"/>
    </row>
    <row r="437" spans="1:15" s="243" customFormat="1" ht="15.75" outlineLevel="1">
      <c r="A437" s="12"/>
      <c r="B437" s="13" t="str">
        <f t="shared" si="95"/>
        <v>Floor 6</v>
      </c>
      <c r="C437" s="14" t="s">
        <v>30</v>
      </c>
      <c r="D437" s="15"/>
      <c r="E437" s="14">
        <v>6.4</v>
      </c>
      <c r="F437" s="97"/>
      <c r="G437" s="16"/>
      <c r="H437" s="97"/>
      <c r="I437" s="16"/>
      <c r="J437" s="118"/>
      <c r="K437" s="126"/>
      <c r="L437" s="126"/>
      <c r="N437" s="145"/>
      <c r="O437" s="208"/>
    </row>
    <row r="438" spans="1:15" s="243" customFormat="1" ht="15.75" outlineLevel="1">
      <c r="A438" s="12"/>
      <c r="B438" s="13" t="str">
        <f t="shared" si="95"/>
        <v>Floor 7</v>
      </c>
      <c r="C438" s="14" t="s">
        <v>30</v>
      </c>
      <c r="D438" s="15"/>
      <c r="E438" s="14">
        <v>6.4</v>
      </c>
      <c r="F438" s="97"/>
      <c r="G438" s="16"/>
      <c r="H438" s="97"/>
      <c r="I438" s="16"/>
      <c r="J438" s="118"/>
      <c r="K438" s="126"/>
      <c r="L438" s="126"/>
      <c r="N438" s="145"/>
      <c r="O438" s="208"/>
    </row>
    <row r="439" spans="1:15" s="243" customFormat="1" ht="15.75" outlineLevel="1">
      <c r="A439" s="12"/>
      <c r="B439" s="13" t="str">
        <f t="shared" si="95"/>
        <v>Floor 8</v>
      </c>
      <c r="C439" s="14" t="s">
        <v>30</v>
      </c>
      <c r="D439" s="15"/>
      <c r="E439" s="14">
        <v>6.4</v>
      </c>
      <c r="F439" s="97"/>
      <c r="G439" s="16"/>
      <c r="H439" s="97"/>
      <c r="I439" s="16"/>
      <c r="J439" s="118"/>
      <c r="K439" s="126"/>
      <c r="L439" s="126"/>
      <c r="N439" s="145"/>
      <c r="O439" s="208"/>
    </row>
    <row r="440" spans="1:15" s="243" customFormat="1" ht="15.75" outlineLevel="1">
      <c r="A440" s="12"/>
      <c r="B440" s="13" t="str">
        <f t="shared" si="95"/>
        <v>Floor 9</v>
      </c>
      <c r="C440" s="14" t="s">
        <v>30</v>
      </c>
      <c r="D440" s="15"/>
      <c r="E440" s="14">
        <v>6.4</v>
      </c>
      <c r="F440" s="97"/>
      <c r="G440" s="16"/>
      <c r="H440" s="97"/>
      <c r="I440" s="16"/>
      <c r="J440" s="118"/>
      <c r="K440" s="126"/>
      <c r="L440" s="126"/>
      <c r="N440" s="145"/>
      <c r="O440" s="208"/>
    </row>
    <row r="441" spans="1:15" s="243" customFormat="1" ht="15.75" outlineLevel="1">
      <c r="A441" s="12"/>
      <c r="B441" s="13" t="str">
        <f t="shared" si="95"/>
        <v>Floor 10</v>
      </c>
      <c r="C441" s="14" t="s">
        <v>30</v>
      </c>
      <c r="D441" s="15"/>
      <c r="E441" s="14">
        <v>6.4</v>
      </c>
      <c r="F441" s="97"/>
      <c r="G441" s="16"/>
      <c r="H441" s="97"/>
      <c r="I441" s="16"/>
      <c r="J441" s="118"/>
      <c r="K441" s="126"/>
      <c r="L441" s="126"/>
      <c r="N441" s="145"/>
      <c r="O441" s="208"/>
    </row>
    <row r="442" spans="1:15" s="243" customFormat="1" ht="15.75" outlineLevel="1">
      <c r="A442" s="12"/>
      <c r="B442" s="13" t="str">
        <f t="shared" si="95"/>
        <v>Floor 11</v>
      </c>
      <c r="C442" s="14" t="s">
        <v>30</v>
      </c>
      <c r="D442" s="15"/>
      <c r="E442" s="14">
        <v>6.4</v>
      </c>
      <c r="F442" s="97"/>
      <c r="G442" s="16"/>
      <c r="H442" s="97"/>
      <c r="I442" s="16"/>
      <c r="J442" s="118"/>
      <c r="K442" s="126"/>
      <c r="L442" s="126"/>
      <c r="N442" s="145"/>
      <c r="O442" s="208"/>
    </row>
    <row r="443" spans="1:15" s="243" customFormat="1" ht="15.75" outlineLevel="1">
      <c r="A443" s="12"/>
      <c r="B443" s="13" t="str">
        <f t="shared" si="95"/>
        <v>Floor 12</v>
      </c>
      <c r="C443" s="14" t="s">
        <v>30</v>
      </c>
      <c r="D443" s="15"/>
      <c r="E443" s="14"/>
      <c r="F443" s="97"/>
      <c r="G443" s="16"/>
      <c r="H443" s="97"/>
      <c r="I443" s="16"/>
      <c r="J443" s="118"/>
      <c r="K443" s="126"/>
      <c r="L443" s="126"/>
      <c r="N443" s="145"/>
      <c r="O443" s="208"/>
    </row>
    <row r="444" spans="1:15" s="221" customFormat="1" ht="15.75">
      <c r="A444" s="17"/>
      <c r="B444" s="18" t="s">
        <v>117</v>
      </c>
      <c r="C444" s="14" t="s">
        <v>30</v>
      </c>
      <c r="D444" s="20">
        <v>1.05</v>
      </c>
      <c r="E444" s="21">
        <f>D444*E430</f>
        <v>68.25</v>
      </c>
      <c r="F444" s="95">
        <f aca="true" t="shared" si="96" ref="F444:F453">N444/$J$4</f>
        <v>0</v>
      </c>
      <c r="G444" s="21">
        <f aca="true" t="shared" si="97" ref="G444:G453">E444*F444</f>
        <v>0</v>
      </c>
      <c r="H444" s="95"/>
      <c r="I444" s="21"/>
      <c r="J444" s="118">
        <f aca="true" t="shared" si="98" ref="J444:J453">G444+I444</f>
        <v>0</v>
      </c>
      <c r="K444" s="127"/>
      <c r="L444" s="127"/>
      <c r="N444" s="143"/>
      <c r="O444" s="216"/>
    </row>
    <row r="445" spans="1:15" s="221" customFormat="1" ht="15.75">
      <c r="A445" s="17"/>
      <c r="B445" s="18" t="s">
        <v>71</v>
      </c>
      <c r="C445" s="14" t="s">
        <v>30</v>
      </c>
      <c r="D445" s="20">
        <v>3.1</v>
      </c>
      <c r="E445" s="21">
        <f>D445*E430</f>
        <v>201.5</v>
      </c>
      <c r="F445" s="95">
        <f t="shared" si="96"/>
        <v>0</v>
      </c>
      <c r="G445" s="21">
        <f t="shared" si="97"/>
        <v>0</v>
      </c>
      <c r="H445" s="95"/>
      <c r="I445" s="21"/>
      <c r="J445" s="118">
        <f t="shared" si="98"/>
        <v>0</v>
      </c>
      <c r="K445" s="127"/>
      <c r="L445" s="127"/>
      <c r="N445" s="143"/>
      <c r="O445" s="216"/>
    </row>
    <row r="446" spans="1:15" s="221" customFormat="1" ht="15.75">
      <c r="A446" s="17"/>
      <c r="B446" s="18" t="s">
        <v>45</v>
      </c>
      <c r="C446" s="19" t="s">
        <v>20</v>
      </c>
      <c r="D446" s="20">
        <v>14</v>
      </c>
      <c r="E446" s="21">
        <f>D446*E430</f>
        <v>910</v>
      </c>
      <c r="F446" s="95">
        <f t="shared" si="96"/>
        <v>0</v>
      </c>
      <c r="G446" s="21">
        <f t="shared" si="97"/>
        <v>0</v>
      </c>
      <c r="H446" s="95"/>
      <c r="I446" s="21"/>
      <c r="J446" s="118">
        <f t="shared" si="98"/>
        <v>0</v>
      </c>
      <c r="K446" s="127"/>
      <c r="L446" s="127"/>
      <c r="N446" s="143"/>
      <c r="O446" s="216"/>
    </row>
    <row r="447" spans="1:15" s="221" customFormat="1" ht="15.75">
      <c r="A447" s="17"/>
      <c r="B447" s="18" t="s">
        <v>44</v>
      </c>
      <c r="C447" s="19" t="s">
        <v>41</v>
      </c>
      <c r="D447" s="20">
        <v>4</v>
      </c>
      <c r="E447" s="21">
        <f>D447*E430</f>
        <v>260</v>
      </c>
      <c r="F447" s="95">
        <f t="shared" si="96"/>
        <v>0</v>
      </c>
      <c r="G447" s="21">
        <f t="shared" si="97"/>
        <v>0</v>
      </c>
      <c r="H447" s="95"/>
      <c r="I447" s="21"/>
      <c r="J447" s="118">
        <f t="shared" si="98"/>
        <v>0</v>
      </c>
      <c r="K447" s="127"/>
      <c r="L447" s="127"/>
      <c r="N447" s="143"/>
      <c r="O447" s="216"/>
    </row>
    <row r="448" spans="1:15" s="221" customFormat="1" ht="15.75">
      <c r="A448" s="17"/>
      <c r="B448" s="18" t="s">
        <v>46</v>
      </c>
      <c r="C448" s="19" t="s">
        <v>20</v>
      </c>
      <c r="D448" s="20">
        <v>1.4</v>
      </c>
      <c r="E448" s="21">
        <f>D448*E430</f>
        <v>91</v>
      </c>
      <c r="F448" s="95">
        <f t="shared" si="96"/>
        <v>0</v>
      </c>
      <c r="G448" s="21">
        <f t="shared" si="97"/>
        <v>0</v>
      </c>
      <c r="H448" s="95"/>
      <c r="I448" s="21"/>
      <c r="J448" s="118">
        <f t="shared" si="98"/>
        <v>0</v>
      </c>
      <c r="K448" s="127"/>
      <c r="L448" s="127"/>
      <c r="N448" s="143"/>
      <c r="O448" s="216"/>
    </row>
    <row r="449" spans="1:15" s="221" customFormat="1" ht="15.75">
      <c r="A449" s="17"/>
      <c r="B449" s="18" t="s">
        <v>47</v>
      </c>
      <c r="C449" s="19" t="s">
        <v>20</v>
      </c>
      <c r="D449" s="20">
        <v>6</v>
      </c>
      <c r="E449" s="21">
        <f>D449*E430</f>
        <v>390</v>
      </c>
      <c r="F449" s="185">
        <f t="shared" si="96"/>
        <v>0</v>
      </c>
      <c r="G449" s="21">
        <f t="shared" si="97"/>
        <v>0</v>
      </c>
      <c r="H449" s="95"/>
      <c r="I449" s="21"/>
      <c r="J449" s="118">
        <f t="shared" si="98"/>
        <v>0</v>
      </c>
      <c r="K449" s="127"/>
      <c r="L449" s="127"/>
      <c r="N449" s="143"/>
      <c r="O449" s="216"/>
    </row>
    <row r="450" spans="1:15" s="221" customFormat="1" ht="15.75">
      <c r="A450" s="17"/>
      <c r="B450" s="18" t="s">
        <v>48</v>
      </c>
      <c r="C450" s="19" t="s">
        <v>20</v>
      </c>
      <c r="D450" s="20">
        <v>56</v>
      </c>
      <c r="E450" s="21">
        <f>D450*E430</f>
        <v>3640</v>
      </c>
      <c r="F450" s="185">
        <f t="shared" si="96"/>
        <v>0</v>
      </c>
      <c r="G450" s="21">
        <f t="shared" si="97"/>
        <v>0</v>
      </c>
      <c r="H450" s="95"/>
      <c r="I450" s="21"/>
      <c r="J450" s="118">
        <f t="shared" si="98"/>
        <v>0</v>
      </c>
      <c r="K450" s="127"/>
      <c r="L450" s="127"/>
      <c r="N450" s="143"/>
      <c r="O450" s="216"/>
    </row>
    <row r="451" spans="1:15" s="221" customFormat="1" ht="15.75">
      <c r="A451" s="17"/>
      <c r="B451" s="18" t="s">
        <v>43</v>
      </c>
      <c r="C451" s="19" t="s">
        <v>20</v>
      </c>
      <c r="D451" s="20">
        <v>3.2</v>
      </c>
      <c r="E451" s="21">
        <f>D451*E430</f>
        <v>208</v>
      </c>
      <c r="F451" s="185">
        <f t="shared" si="96"/>
        <v>0</v>
      </c>
      <c r="G451" s="21">
        <f t="shared" si="97"/>
        <v>0</v>
      </c>
      <c r="H451" s="95"/>
      <c r="I451" s="21"/>
      <c r="J451" s="118">
        <f t="shared" si="98"/>
        <v>0</v>
      </c>
      <c r="K451" s="127"/>
      <c r="L451" s="127"/>
      <c r="N451" s="143"/>
      <c r="O451" s="216"/>
    </row>
    <row r="452" spans="1:15" s="221" customFormat="1" ht="15.75">
      <c r="A452" s="18"/>
      <c r="B452" s="18" t="s">
        <v>73</v>
      </c>
      <c r="C452" s="19" t="s">
        <v>30</v>
      </c>
      <c r="D452" s="186">
        <v>0.04</v>
      </c>
      <c r="E452" s="187">
        <f>D452*E430</f>
        <v>2.6</v>
      </c>
      <c r="F452" s="95">
        <f t="shared" si="96"/>
        <v>0</v>
      </c>
      <c r="G452" s="21">
        <f t="shared" si="97"/>
        <v>0</v>
      </c>
      <c r="H452" s="95"/>
      <c r="I452" s="21"/>
      <c r="J452" s="118">
        <f t="shared" si="98"/>
        <v>0</v>
      </c>
      <c r="K452" s="127"/>
      <c r="L452" s="127"/>
      <c r="N452" s="143"/>
      <c r="O452" s="216"/>
    </row>
    <row r="453" spans="1:15" s="221" customFormat="1" ht="12" thickBot="1">
      <c r="A453" s="17"/>
      <c r="B453" s="171" t="s">
        <v>103</v>
      </c>
      <c r="C453" s="19" t="s">
        <v>30</v>
      </c>
      <c r="D453" s="20">
        <v>1.1</v>
      </c>
      <c r="E453" s="16">
        <f>D453*E430</f>
        <v>71.5</v>
      </c>
      <c r="F453" s="95">
        <f t="shared" si="96"/>
        <v>0</v>
      </c>
      <c r="G453" s="21">
        <f t="shared" si="97"/>
        <v>0</v>
      </c>
      <c r="H453" s="95"/>
      <c r="I453" s="21"/>
      <c r="J453" s="118">
        <f t="shared" si="98"/>
        <v>0</v>
      </c>
      <c r="K453" s="127"/>
      <c r="L453" s="127"/>
      <c r="N453" s="143"/>
      <c r="O453" s="216"/>
    </row>
    <row r="454" spans="1:15" s="243" customFormat="1" ht="15.75">
      <c r="A454" s="63">
        <v>21</v>
      </c>
      <c r="B454" s="51" t="s">
        <v>119</v>
      </c>
      <c r="C454" s="52" t="s">
        <v>30</v>
      </c>
      <c r="D454" s="53"/>
      <c r="E454" s="54">
        <f>SUM(E455:E467)</f>
        <v>202.6</v>
      </c>
      <c r="F454" s="89"/>
      <c r="G454" s="54"/>
      <c r="H454" s="89">
        <f>O454/$J$4</f>
        <v>0</v>
      </c>
      <c r="I454" s="54">
        <f>E454*H454</f>
        <v>0</v>
      </c>
      <c r="J454" s="117">
        <f>G454+I454</f>
        <v>0</v>
      </c>
      <c r="K454" s="125">
        <f>SUM(J454:J476)</f>
        <v>0</v>
      </c>
      <c r="L454" s="125">
        <f>K454/E454</f>
        <v>0</v>
      </c>
      <c r="N454" s="137"/>
      <c r="O454" s="193"/>
    </row>
    <row r="455" spans="1:15" s="243" customFormat="1" ht="15.75" outlineLevel="1">
      <c r="A455" s="12"/>
      <c r="B455" s="13" t="str">
        <f>B431</f>
        <v xml:space="preserve">Floor 0 </v>
      </c>
      <c r="C455" s="14" t="s">
        <v>30</v>
      </c>
      <c r="D455" s="15"/>
      <c r="E455" s="14">
        <v>51.5</v>
      </c>
      <c r="F455" s="97"/>
      <c r="G455" s="16"/>
      <c r="H455" s="97"/>
      <c r="I455" s="16"/>
      <c r="J455" s="118"/>
      <c r="K455" s="126"/>
      <c r="L455" s="126"/>
      <c r="N455" s="145"/>
      <c r="O455" s="208"/>
    </row>
    <row r="456" spans="1:15" s="243" customFormat="1" ht="15.75" outlineLevel="1">
      <c r="A456" s="12"/>
      <c r="B456" s="13" t="str">
        <f aca="true" t="shared" si="99" ref="B456:B467">B432</f>
        <v xml:space="preserve">Floor 1 </v>
      </c>
      <c r="C456" s="14" t="s">
        <v>30</v>
      </c>
      <c r="D456" s="15"/>
      <c r="E456" s="14">
        <v>151.1</v>
      </c>
      <c r="F456" s="97"/>
      <c r="G456" s="16"/>
      <c r="H456" s="97"/>
      <c r="I456" s="16"/>
      <c r="J456" s="118"/>
      <c r="K456" s="126"/>
      <c r="L456" s="126"/>
      <c r="N456" s="145"/>
      <c r="O456" s="208"/>
    </row>
    <row r="457" spans="1:15" s="243" customFormat="1" ht="15.75" outlineLevel="1">
      <c r="A457" s="12"/>
      <c r="B457" s="13" t="str">
        <f t="shared" si="99"/>
        <v>Floor 2</v>
      </c>
      <c r="C457" s="14" t="s">
        <v>30</v>
      </c>
      <c r="D457" s="15"/>
      <c r="E457" s="14"/>
      <c r="F457" s="97"/>
      <c r="G457" s="16"/>
      <c r="H457" s="97"/>
      <c r="I457" s="16"/>
      <c r="J457" s="118"/>
      <c r="K457" s="126"/>
      <c r="L457" s="126"/>
      <c r="N457" s="145"/>
      <c r="O457" s="208"/>
    </row>
    <row r="458" spans="1:15" s="243" customFormat="1" ht="15.75" outlineLevel="1">
      <c r="A458" s="12"/>
      <c r="B458" s="13" t="str">
        <f t="shared" si="99"/>
        <v>Floor 3</v>
      </c>
      <c r="C458" s="14" t="s">
        <v>30</v>
      </c>
      <c r="D458" s="15"/>
      <c r="E458" s="14"/>
      <c r="F458" s="97"/>
      <c r="G458" s="16"/>
      <c r="H458" s="97"/>
      <c r="I458" s="16"/>
      <c r="J458" s="118"/>
      <c r="K458" s="126"/>
      <c r="L458" s="126"/>
      <c r="N458" s="145"/>
      <c r="O458" s="208"/>
    </row>
    <row r="459" spans="1:15" s="243" customFormat="1" ht="15.75" outlineLevel="1">
      <c r="A459" s="12"/>
      <c r="B459" s="13" t="str">
        <f t="shared" si="99"/>
        <v>Floor 4</v>
      </c>
      <c r="C459" s="14" t="s">
        <v>30</v>
      </c>
      <c r="D459" s="15"/>
      <c r="E459" s="14"/>
      <c r="F459" s="97"/>
      <c r="G459" s="16"/>
      <c r="H459" s="97"/>
      <c r="I459" s="16"/>
      <c r="J459" s="118"/>
      <c r="K459" s="126"/>
      <c r="L459" s="126"/>
      <c r="N459" s="145"/>
      <c r="O459" s="208"/>
    </row>
    <row r="460" spans="1:15" s="243" customFormat="1" ht="15.75" outlineLevel="1">
      <c r="A460" s="12"/>
      <c r="B460" s="13" t="str">
        <f t="shared" si="99"/>
        <v>Floor 5</v>
      </c>
      <c r="C460" s="14" t="s">
        <v>30</v>
      </c>
      <c r="D460" s="15"/>
      <c r="E460" s="14"/>
      <c r="F460" s="97"/>
      <c r="G460" s="16"/>
      <c r="H460" s="97"/>
      <c r="I460" s="16"/>
      <c r="J460" s="118"/>
      <c r="K460" s="126"/>
      <c r="L460" s="126"/>
      <c r="N460" s="145"/>
      <c r="O460" s="208"/>
    </row>
    <row r="461" spans="1:15" s="243" customFormat="1" ht="15.75" outlineLevel="1">
      <c r="A461" s="12"/>
      <c r="B461" s="13" t="str">
        <f t="shared" si="99"/>
        <v>Floor 6</v>
      </c>
      <c r="C461" s="14" t="s">
        <v>30</v>
      </c>
      <c r="D461" s="15"/>
      <c r="E461" s="14"/>
      <c r="F461" s="97"/>
      <c r="G461" s="16"/>
      <c r="H461" s="97"/>
      <c r="I461" s="16"/>
      <c r="J461" s="118"/>
      <c r="K461" s="126"/>
      <c r="L461" s="126"/>
      <c r="N461" s="145"/>
      <c r="O461" s="208"/>
    </row>
    <row r="462" spans="1:15" s="243" customFormat="1" ht="15.75" outlineLevel="1">
      <c r="A462" s="12"/>
      <c r="B462" s="13" t="str">
        <f t="shared" si="99"/>
        <v>Floor 7</v>
      </c>
      <c r="C462" s="14" t="s">
        <v>30</v>
      </c>
      <c r="D462" s="15"/>
      <c r="E462" s="14"/>
      <c r="F462" s="97"/>
      <c r="G462" s="16"/>
      <c r="H462" s="97"/>
      <c r="I462" s="16"/>
      <c r="J462" s="118"/>
      <c r="K462" s="126"/>
      <c r="L462" s="126"/>
      <c r="N462" s="145"/>
      <c r="O462" s="208"/>
    </row>
    <row r="463" spans="1:15" s="243" customFormat="1" ht="15.75" outlineLevel="1">
      <c r="A463" s="12"/>
      <c r="B463" s="13" t="str">
        <f t="shared" si="99"/>
        <v>Floor 8</v>
      </c>
      <c r="C463" s="14" t="s">
        <v>30</v>
      </c>
      <c r="D463" s="15"/>
      <c r="E463" s="14"/>
      <c r="F463" s="97"/>
      <c r="G463" s="16"/>
      <c r="H463" s="97"/>
      <c r="I463" s="16"/>
      <c r="J463" s="118"/>
      <c r="K463" s="126"/>
      <c r="L463" s="126"/>
      <c r="N463" s="145"/>
      <c r="O463" s="208"/>
    </row>
    <row r="464" spans="1:15" s="243" customFormat="1" ht="15.75" outlineLevel="1">
      <c r="A464" s="12"/>
      <c r="B464" s="13" t="str">
        <f t="shared" si="99"/>
        <v>Floor 9</v>
      </c>
      <c r="C464" s="14" t="s">
        <v>30</v>
      </c>
      <c r="D464" s="15"/>
      <c r="E464" s="14"/>
      <c r="F464" s="97"/>
      <c r="G464" s="16"/>
      <c r="H464" s="97"/>
      <c r="I464" s="16"/>
      <c r="J464" s="118"/>
      <c r="K464" s="126"/>
      <c r="L464" s="126"/>
      <c r="N464" s="145"/>
      <c r="O464" s="208"/>
    </row>
    <row r="465" spans="1:15" s="243" customFormat="1" ht="15.75" outlineLevel="1">
      <c r="A465" s="12"/>
      <c r="B465" s="13" t="str">
        <f t="shared" si="99"/>
        <v>Floor 10</v>
      </c>
      <c r="C465" s="14" t="s">
        <v>30</v>
      </c>
      <c r="D465" s="15"/>
      <c r="E465" s="14"/>
      <c r="F465" s="97"/>
      <c r="G465" s="16"/>
      <c r="H465" s="97"/>
      <c r="I465" s="16"/>
      <c r="J465" s="118"/>
      <c r="K465" s="126"/>
      <c r="L465" s="126"/>
      <c r="N465" s="145"/>
      <c r="O465" s="208"/>
    </row>
    <row r="466" spans="1:15" s="243" customFormat="1" ht="15.75" outlineLevel="1">
      <c r="A466" s="12"/>
      <c r="B466" s="13" t="str">
        <f t="shared" si="99"/>
        <v>Floor 11</v>
      </c>
      <c r="C466" s="14" t="s">
        <v>30</v>
      </c>
      <c r="D466" s="15"/>
      <c r="E466" s="14"/>
      <c r="F466" s="97"/>
      <c r="G466" s="16"/>
      <c r="H466" s="97"/>
      <c r="I466" s="16"/>
      <c r="J466" s="118"/>
      <c r="K466" s="126"/>
      <c r="L466" s="126"/>
      <c r="N466" s="145"/>
      <c r="O466" s="208"/>
    </row>
    <row r="467" spans="1:15" s="243" customFormat="1" ht="15.75" outlineLevel="1">
      <c r="A467" s="12"/>
      <c r="B467" s="13" t="str">
        <f t="shared" si="99"/>
        <v>Floor 12</v>
      </c>
      <c r="C467" s="14" t="s">
        <v>30</v>
      </c>
      <c r="D467" s="15"/>
      <c r="E467" s="14"/>
      <c r="F467" s="97"/>
      <c r="G467" s="16"/>
      <c r="H467" s="97"/>
      <c r="I467" s="16"/>
      <c r="J467" s="118"/>
      <c r="K467" s="126"/>
      <c r="L467" s="126"/>
      <c r="N467" s="145"/>
      <c r="O467" s="208"/>
    </row>
    <row r="468" spans="1:15" s="221" customFormat="1" ht="15.75">
      <c r="A468" s="17"/>
      <c r="B468" s="18" t="s">
        <v>71</v>
      </c>
      <c r="C468" s="14" t="s">
        <v>30</v>
      </c>
      <c r="D468" s="20">
        <v>4.2</v>
      </c>
      <c r="E468" s="21">
        <f>D468*E454</f>
        <v>850.92</v>
      </c>
      <c r="F468" s="95">
        <f aca="true" t="shared" si="100" ref="F468:F476">N468/$J$4</f>
        <v>0</v>
      </c>
      <c r="G468" s="21">
        <f aca="true" t="shared" si="101" ref="G468:G476">E468*F468</f>
        <v>0</v>
      </c>
      <c r="H468" s="95"/>
      <c r="I468" s="21"/>
      <c r="J468" s="118">
        <f aca="true" t="shared" si="102" ref="J468:J476">G468+I468</f>
        <v>0</v>
      </c>
      <c r="K468" s="127"/>
      <c r="L468" s="127"/>
      <c r="N468" s="143"/>
      <c r="O468" s="216"/>
    </row>
    <row r="469" spans="1:15" s="221" customFormat="1" ht="15.75">
      <c r="A469" s="17"/>
      <c r="B469" s="18" t="s">
        <v>45</v>
      </c>
      <c r="C469" s="19" t="s">
        <v>20</v>
      </c>
      <c r="D469" s="20">
        <v>14</v>
      </c>
      <c r="E469" s="21">
        <f>D469*E454</f>
        <v>2836.4</v>
      </c>
      <c r="F469" s="95">
        <f t="shared" si="100"/>
        <v>0</v>
      </c>
      <c r="G469" s="21">
        <f t="shared" si="101"/>
        <v>0</v>
      </c>
      <c r="H469" s="95"/>
      <c r="I469" s="21"/>
      <c r="J469" s="118">
        <f t="shared" si="102"/>
        <v>0</v>
      </c>
      <c r="K469" s="127"/>
      <c r="L469" s="127"/>
      <c r="N469" s="143"/>
      <c r="O469" s="216"/>
    </row>
    <row r="470" spans="1:15" s="221" customFormat="1" ht="15.75">
      <c r="A470" s="17"/>
      <c r="B470" s="18" t="s">
        <v>44</v>
      </c>
      <c r="C470" s="19" t="s">
        <v>41</v>
      </c>
      <c r="D470" s="20">
        <v>4</v>
      </c>
      <c r="E470" s="21">
        <f>D470*E454</f>
        <v>810.4</v>
      </c>
      <c r="F470" s="95">
        <f t="shared" si="100"/>
        <v>0</v>
      </c>
      <c r="G470" s="21">
        <f t="shared" si="101"/>
        <v>0</v>
      </c>
      <c r="H470" s="95"/>
      <c r="I470" s="21"/>
      <c r="J470" s="118">
        <f t="shared" si="102"/>
        <v>0</v>
      </c>
      <c r="K470" s="127"/>
      <c r="L470" s="127"/>
      <c r="N470" s="143"/>
      <c r="O470" s="216"/>
    </row>
    <row r="471" spans="1:15" s="221" customFormat="1" ht="15.75">
      <c r="A471" s="17"/>
      <c r="B471" s="18" t="s">
        <v>46</v>
      </c>
      <c r="C471" s="19" t="s">
        <v>20</v>
      </c>
      <c r="D471" s="20">
        <v>1.4</v>
      </c>
      <c r="E471" s="21">
        <f>D471*E454</f>
        <v>283.64</v>
      </c>
      <c r="F471" s="95">
        <f t="shared" si="100"/>
        <v>0</v>
      </c>
      <c r="G471" s="21">
        <f t="shared" si="101"/>
        <v>0</v>
      </c>
      <c r="H471" s="95"/>
      <c r="I471" s="21"/>
      <c r="J471" s="118">
        <f t="shared" si="102"/>
        <v>0</v>
      </c>
      <c r="K471" s="127"/>
      <c r="L471" s="127"/>
      <c r="N471" s="143"/>
      <c r="O471" s="216"/>
    </row>
    <row r="472" spans="1:15" s="221" customFormat="1" ht="15.75">
      <c r="A472" s="17"/>
      <c r="B472" s="18" t="s">
        <v>47</v>
      </c>
      <c r="C472" s="19" t="s">
        <v>20</v>
      </c>
      <c r="D472" s="20">
        <v>6</v>
      </c>
      <c r="E472" s="21">
        <f>D472*E454</f>
        <v>1215.6</v>
      </c>
      <c r="F472" s="185">
        <f t="shared" si="100"/>
        <v>0</v>
      </c>
      <c r="G472" s="21">
        <f t="shared" si="101"/>
        <v>0</v>
      </c>
      <c r="H472" s="95"/>
      <c r="I472" s="21"/>
      <c r="J472" s="118">
        <f t="shared" si="102"/>
        <v>0</v>
      </c>
      <c r="K472" s="127"/>
      <c r="L472" s="127"/>
      <c r="N472" s="143"/>
      <c r="O472" s="216"/>
    </row>
    <row r="473" spans="1:15" s="221" customFormat="1" ht="15.75">
      <c r="A473" s="17"/>
      <c r="B473" s="18" t="s">
        <v>48</v>
      </c>
      <c r="C473" s="19" t="s">
        <v>20</v>
      </c>
      <c r="D473" s="20">
        <v>56</v>
      </c>
      <c r="E473" s="21">
        <f>D473*E454</f>
        <v>11345.6</v>
      </c>
      <c r="F473" s="185">
        <f t="shared" si="100"/>
        <v>0</v>
      </c>
      <c r="G473" s="21">
        <f t="shared" si="101"/>
        <v>0</v>
      </c>
      <c r="H473" s="95"/>
      <c r="I473" s="21"/>
      <c r="J473" s="118">
        <f t="shared" si="102"/>
        <v>0</v>
      </c>
      <c r="K473" s="127"/>
      <c r="L473" s="127"/>
      <c r="N473" s="143"/>
      <c r="O473" s="216"/>
    </row>
    <row r="474" spans="1:15" s="221" customFormat="1" ht="15.75">
      <c r="A474" s="17"/>
      <c r="B474" s="18" t="s">
        <v>43</v>
      </c>
      <c r="C474" s="19" t="s">
        <v>20</v>
      </c>
      <c r="D474" s="20">
        <v>3.2</v>
      </c>
      <c r="E474" s="21">
        <f>D474*E454</f>
        <v>648.32</v>
      </c>
      <c r="F474" s="185">
        <f t="shared" si="100"/>
        <v>0</v>
      </c>
      <c r="G474" s="21">
        <f t="shared" si="101"/>
        <v>0</v>
      </c>
      <c r="H474" s="95"/>
      <c r="I474" s="21"/>
      <c r="J474" s="118">
        <f t="shared" si="102"/>
        <v>0</v>
      </c>
      <c r="K474" s="127"/>
      <c r="L474" s="127"/>
      <c r="N474" s="143"/>
      <c r="O474" s="216"/>
    </row>
    <row r="475" spans="1:15" s="221" customFormat="1" ht="15.75">
      <c r="A475" s="18"/>
      <c r="B475" s="18" t="s">
        <v>73</v>
      </c>
      <c r="C475" s="19" t="s">
        <v>30</v>
      </c>
      <c r="D475" s="186">
        <v>0.04</v>
      </c>
      <c r="E475" s="187">
        <f>D475*E454</f>
        <v>8.104</v>
      </c>
      <c r="F475" s="95">
        <f t="shared" si="100"/>
        <v>0</v>
      </c>
      <c r="G475" s="21">
        <f t="shared" si="101"/>
        <v>0</v>
      </c>
      <c r="H475" s="95"/>
      <c r="I475" s="21"/>
      <c r="J475" s="118">
        <f t="shared" si="102"/>
        <v>0</v>
      </c>
      <c r="K475" s="127"/>
      <c r="L475" s="127"/>
      <c r="N475" s="143"/>
      <c r="O475" s="216"/>
    </row>
    <row r="476" spans="1:15" s="221" customFormat="1" ht="12" thickBot="1">
      <c r="A476" s="17"/>
      <c r="B476" s="171" t="s">
        <v>103</v>
      </c>
      <c r="C476" s="19" t="s">
        <v>30</v>
      </c>
      <c r="D476" s="20">
        <v>1.1</v>
      </c>
      <c r="E476" s="16">
        <f>D476*E454</f>
        <v>222.86</v>
      </c>
      <c r="F476" s="95">
        <f t="shared" si="100"/>
        <v>0</v>
      </c>
      <c r="G476" s="21">
        <f t="shared" si="101"/>
        <v>0</v>
      </c>
      <c r="H476" s="95"/>
      <c r="I476" s="21"/>
      <c r="J476" s="118">
        <f t="shared" si="102"/>
        <v>0</v>
      </c>
      <c r="K476" s="127"/>
      <c r="L476" s="127"/>
      <c r="N476" s="143"/>
      <c r="O476" s="216"/>
    </row>
    <row r="477" spans="1:15" s="243" customFormat="1" ht="15.75">
      <c r="A477" s="63">
        <v>22</v>
      </c>
      <c r="B477" s="51" t="s">
        <v>137</v>
      </c>
      <c r="C477" s="52" t="s">
        <v>30</v>
      </c>
      <c r="D477" s="53"/>
      <c r="E477" s="54">
        <f>SUM(E478:E490)</f>
        <v>90.1</v>
      </c>
      <c r="F477" s="89"/>
      <c r="G477" s="54"/>
      <c r="H477" s="89">
        <f>O477/$J$4</f>
        <v>0</v>
      </c>
      <c r="I477" s="54">
        <f>E477*H477</f>
        <v>0</v>
      </c>
      <c r="J477" s="117">
        <f>G477+I477</f>
        <v>0</v>
      </c>
      <c r="K477" s="125">
        <f>SUM(J477:J500)</f>
        <v>0</v>
      </c>
      <c r="L477" s="125">
        <f>K477/E477</f>
        <v>0</v>
      </c>
      <c r="N477" s="137"/>
      <c r="O477" s="193"/>
    </row>
    <row r="478" spans="1:15" s="243" customFormat="1" ht="15.75" outlineLevel="1">
      <c r="A478" s="12"/>
      <c r="B478" s="13" t="str">
        <f>B455</f>
        <v xml:space="preserve">Floor 0 </v>
      </c>
      <c r="C478" s="14" t="s">
        <v>30</v>
      </c>
      <c r="D478" s="15"/>
      <c r="E478" s="14"/>
      <c r="F478" s="97"/>
      <c r="G478" s="16"/>
      <c r="H478" s="97"/>
      <c r="I478" s="16"/>
      <c r="J478" s="118"/>
      <c r="K478" s="126"/>
      <c r="L478" s="126"/>
      <c r="N478" s="145"/>
      <c r="O478" s="208"/>
    </row>
    <row r="479" spans="1:15" s="243" customFormat="1" ht="15.75" outlineLevel="1">
      <c r="A479" s="12"/>
      <c r="B479" s="13" t="str">
        <f aca="true" t="shared" si="103" ref="B479:B490">B456</f>
        <v xml:space="preserve">Floor 1 </v>
      </c>
      <c r="C479" s="14" t="s">
        <v>30</v>
      </c>
      <c r="D479" s="15"/>
      <c r="E479" s="14"/>
      <c r="F479" s="97"/>
      <c r="G479" s="16"/>
      <c r="H479" s="97"/>
      <c r="I479" s="16"/>
      <c r="J479" s="118"/>
      <c r="K479" s="126"/>
      <c r="L479" s="126"/>
      <c r="N479" s="145"/>
      <c r="O479" s="208"/>
    </row>
    <row r="480" spans="1:15" s="243" customFormat="1" ht="15.75" outlineLevel="1">
      <c r="A480" s="12"/>
      <c r="B480" s="13" t="str">
        <f t="shared" si="103"/>
        <v>Floor 2</v>
      </c>
      <c r="C480" s="14" t="s">
        <v>30</v>
      </c>
      <c r="D480" s="15"/>
      <c r="E480" s="14"/>
      <c r="F480" s="97"/>
      <c r="G480" s="16"/>
      <c r="H480" s="97"/>
      <c r="I480" s="16"/>
      <c r="J480" s="118"/>
      <c r="K480" s="126"/>
      <c r="L480" s="126"/>
      <c r="N480" s="145"/>
      <c r="O480" s="208"/>
    </row>
    <row r="481" spans="1:15" s="243" customFormat="1" ht="15.75" outlineLevel="1">
      <c r="A481" s="12"/>
      <c r="B481" s="13" t="str">
        <f t="shared" si="103"/>
        <v>Floor 3</v>
      </c>
      <c r="C481" s="14" t="s">
        <v>30</v>
      </c>
      <c r="D481" s="15"/>
      <c r="E481" s="14"/>
      <c r="F481" s="97"/>
      <c r="G481" s="16"/>
      <c r="H481" s="97"/>
      <c r="I481" s="16"/>
      <c r="J481" s="118"/>
      <c r="K481" s="126"/>
      <c r="L481" s="126"/>
      <c r="N481" s="145"/>
      <c r="O481" s="208"/>
    </row>
    <row r="482" spans="1:15" s="243" customFormat="1" ht="15.75" outlineLevel="1">
      <c r="A482" s="12"/>
      <c r="B482" s="13" t="str">
        <f t="shared" si="103"/>
        <v>Floor 4</v>
      </c>
      <c r="C482" s="14" t="s">
        <v>30</v>
      </c>
      <c r="D482" s="15"/>
      <c r="E482" s="14"/>
      <c r="F482" s="97"/>
      <c r="G482" s="16"/>
      <c r="H482" s="97"/>
      <c r="I482" s="16"/>
      <c r="J482" s="118"/>
      <c r="K482" s="126"/>
      <c r="L482" s="126"/>
      <c r="N482" s="145"/>
      <c r="O482" s="208"/>
    </row>
    <row r="483" spans="1:15" s="243" customFormat="1" ht="15.75" outlineLevel="1">
      <c r="A483" s="12"/>
      <c r="B483" s="13" t="str">
        <f t="shared" si="103"/>
        <v>Floor 5</v>
      </c>
      <c r="C483" s="14" t="s">
        <v>30</v>
      </c>
      <c r="D483" s="15"/>
      <c r="E483" s="14"/>
      <c r="F483" s="97"/>
      <c r="G483" s="16"/>
      <c r="H483" s="97"/>
      <c r="I483" s="16"/>
      <c r="J483" s="118"/>
      <c r="K483" s="126"/>
      <c r="L483" s="126"/>
      <c r="N483" s="145"/>
      <c r="O483" s="208"/>
    </row>
    <row r="484" spans="1:15" s="243" customFormat="1" ht="15.75" outlineLevel="1">
      <c r="A484" s="12"/>
      <c r="B484" s="13" t="str">
        <f t="shared" si="103"/>
        <v>Floor 6</v>
      </c>
      <c r="C484" s="14" t="s">
        <v>30</v>
      </c>
      <c r="D484" s="15"/>
      <c r="E484" s="14"/>
      <c r="F484" s="97"/>
      <c r="G484" s="16"/>
      <c r="H484" s="97"/>
      <c r="I484" s="16"/>
      <c r="J484" s="118"/>
      <c r="K484" s="126"/>
      <c r="L484" s="126"/>
      <c r="N484" s="145"/>
      <c r="O484" s="208"/>
    </row>
    <row r="485" spans="1:15" s="243" customFormat="1" ht="15.75" outlineLevel="1">
      <c r="A485" s="12"/>
      <c r="B485" s="13" t="str">
        <f t="shared" si="103"/>
        <v>Floor 7</v>
      </c>
      <c r="C485" s="14" t="s">
        <v>30</v>
      </c>
      <c r="D485" s="15"/>
      <c r="E485" s="14"/>
      <c r="F485" s="97"/>
      <c r="G485" s="16"/>
      <c r="H485" s="97"/>
      <c r="I485" s="16"/>
      <c r="J485" s="118"/>
      <c r="K485" s="126"/>
      <c r="L485" s="126"/>
      <c r="N485" s="145"/>
      <c r="O485" s="208"/>
    </row>
    <row r="486" spans="1:15" s="243" customFormat="1" ht="15.75" outlineLevel="1">
      <c r="A486" s="12"/>
      <c r="B486" s="13" t="str">
        <f t="shared" si="103"/>
        <v>Floor 8</v>
      </c>
      <c r="C486" s="14" t="s">
        <v>30</v>
      </c>
      <c r="D486" s="15"/>
      <c r="E486" s="14"/>
      <c r="F486" s="97"/>
      <c r="G486" s="16"/>
      <c r="H486" s="97"/>
      <c r="I486" s="16"/>
      <c r="J486" s="118"/>
      <c r="K486" s="126"/>
      <c r="L486" s="126"/>
      <c r="N486" s="145"/>
      <c r="O486" s="208"/>
    </row>
    <row r="487" spans="1:15" s="243" customFormat="1" ht="15.75" outlineLevel="1">
      <c r="A487" s="12"/>
      <c r="B487" s="13" t="str">
        <f t="shared" si="103"/>
        <v>Floor 9</v>
      </c>
      <c r="C487" s="14" t="s">
        <v>30</v>
      </c>
      <c r="D487" s="15"/>
      <c r="E487" s="14"/>
      <c r="F487" s="97"/>
      <c r="G487" s="16"/>
      <c r="H487" s="97"/>
      <c r="I487" s="16"/>
      <c r="J487" s="118"/>
      <c r="K487" s="126"/>
      <c r="L487" s="126"/>
      <c r="N487" s="145"/>
      <c r="O487" s="208"/>
    </row>
    <row r="488" spans="1:15" s="243" customFormat="1" ht="15.75" outlineLevel="1">
      <c r="A488" s="12"/>
      <c r="B488" s="13" t="str">
        <f t="shared" si="103"/>
        <v>Floor 10</v>
      </c>
      <c r="C488" s="14" t="s">
        <v>30</v>
      </c>
      <c r="D488" s="15"/>
      <c r="E488" s="14"/>
      <c r="F488" s="97"/>
      <c r="G488" s="16"/>
      <c r="H488" s="97"/>
      <c r="I488" s="16"/>
      <c r="J488" s="118"/>
      <c r="K488" s="126"/>
      <c r="L488" s="126"/>
      <c r="N488" s="145"/>
      <c r="O488" s="208"/>
    </row>
    <row r="489" spans="1:15" s="243" customFormat="1" ht="15.75" outlineLevel="1">
      <c r="A489" s="12"/>
      <c r="B489" s="13" t="str">
        <f t="shared" si="103"/>
        <v>Floor 11</v>
      </c>
      <c r="C489" s="14" t="s">
        <v>30</v>
      </c>
      <c r="D489" s="15"/>
      <c r="E489" s="14"/>
      <c r="F489" s="97"/>
      <c r="G489" s="16"/>
      <c r="H489" s="97"/>
      <c r="I489" s="16"/>
      <c r="J489" s="118"/>
      <c r="K489" s="126"/>
      <c r="L489" s="126"/>
      <c r="N489" s="145"/>
      <c r="O489" s="208"/>
    </row>
    <row r="490" spans="1:15" s="243" customFormat="1" ht="15.75" outlineLevel="1">
      <c r="A490" s="12"/>
      <c r="B490" s="13" t="str">
        <f t="shared" si="103"/>
        <v>Floor 12</v>
      </c>
      <c r="C490" s="14" t="s">
        <v>30</v>
      </c>
      <c r="D490" s="15"/>
      <c r="E490" s="14">
        <v>90.1</v>
      </c>
      <c r="F490" s="97"/>
      <c r="G490" s="16"/>
      <c r="H490" s="97"/>
      <c r="I490" s="16"/>
      <c r="J490" s="118"/>
      <c r="K490" s="126"/>
      <c r="L490" s="126"/>
      <c r="N490" s="145"/>
      <c r="O490" s="208"/>
    </row>
    <row r="491" spans="1:15" s="221" customFormat="1" ht="15.75">
      <c r="A491" s="17"/>
      <c r="B491" s="18" t="s">
        <v>117</v>
      </c>
      <c r="C491" s="14" t="s">
        <v>30</v>
      </c>
      <c r="D491" s="20">
        <v>4.2</v>
      </c>
      <c r="E491" s="21">
        <f>D491*E477</f>
        <v>378.42</v>
      </c>
      <c r="F491" s="95">
        <f aca="true" t="shared" si="104" ref="F491">N491/$J$4</f>
        <v>0</v>
      </c>
      <c r="G491" s="21">
        <f aca="true" t="shared" si="105" ref="G491">E491*F491</f>
        <v>0</v>
      </c>
      <c r="H491" s="95"/>
      <c r="I491" s="21"/>
      <c r="J491" s="118">
        <f aca="true" t="shared" si="106" ref="J491">G491+I491</f>
        <v>0</v>
      </c>
      <c r="K491" s="127"/>
      <c r="L491" s="127"/>
      <c r="N491" s="143"/>
      <c r="O491" s="216"/>
    </row>
    <row r="492" spans="1:15" s="221" customFormat="1" ht="15.75">
      <c r="A492" s="17"/>
      <c r="B492" s="18" t="s">
        <v>71</v>
      </c>
      <c r="C492" s="14" t="s">
        <v>30</v>
      </c>
      <c r="D492" s="20">
        <v>3.1</v>
      </c>
      <c r="E492" s="21">
        <f>D492*E477</f>
        <v>279.31</v>
      </c>
      <c r="F492" s="95">
        <f aca="true" t="shared" si="107" ref="F492:F500">N492/$J$4</f>
        <v>0</v>
      </c>
      <c r="G492" s="21">
        <f aca="true" t="shared" si="108" ref="G492:G500">E492*F492</f>
        <v>0</v>
      </c>
      <c r="H492" s="95"/>
      <c r="I492" s="21"/>
      <c r="J492" s="118">
        <f aca="true" t="shared" si="109" ref="J492:J500">G492+I492</f>
        <v>0</v>
      </c>
      <c r="K492" s="127"/>
      <c r="L492" s="127"/>
      <c r="N492" s="143"/>
      <c r="O492" s="216"/>
    </row>
    <row r="493" spans="1:15" s="221" customFormat="1" ht="15.75">
      <c r="A493" s="17"/>
      <c r="B493" s="18" t="s">
        <v>45</v>
      </c>
      <c r="C493" s="19" t="s">
        <v>20</v>
      </c>
      <c r="D493" s="20">
        <v>24</v>
      </c>
      <c r="E493" s="21">
        <f>D493*E477</f>
        <v>2162.3999999999996</v>
      </c>
      <c r="F493" s="95">
        <f t="shared" si="107"/>
        <v>0</v>
      </c>
      <c r="G493" s="21">
        <f t="shared" si="108"/>
        <v>0</v>
      </c>
      <c r="H493" s="95"/>
      <c r="I493" s="21"/>
      <c r="J493" s="118">
        <f t="shared" si="109"/>
        <v>0</v>
      </c>
      <c r="K493" s="127"/>
      <c r="L493" s="127"/>
      <c r="N493" s="143"/>
      <c r="O493" s="216"/>
    </row>
    <row r="494" spans="1:15" s="221" customFormat="1" ht="15.75">
      <c r="A494" s="17"/>
      <c r="B494" s="18" t="s">
        <v>44</v>
      </c>
      <c r="C494" s="19" t="s">
        <v>41</v>
      </c>
      <c r="D494" s="20">
        <v>8</v>
      </c>
      <c r="E494" s="21">
        <f>D494*E477</f>
        <v>720.8</v>
      </c>
      <c r="F494" s="95">
        <f t="shared" si="107"/>
        <v>0</v>
      </c>
      <c r="G494" s="21">
        <f t="shared" si="108"/>
        <v>0</v>
      </c>
      <c r="H494" s="95"/>
      <c r="I494" s="21"/>
      <c r="J494" s="118">
        <f t="shared" si="109"/>
        <v>0</v>
      </c>
      <c r="K494" s="127"/>
      <c r="L494" s="127"/>
      <c r="N494" s="143"/>
      <c r="O494" s="216"/>
    </row>
    <row r="495" spans="1:15" s="221" customFormat="1" ht="15.75">
      <c r="A495" s="17"/>
      <c r="B495" s="18" t="s">
        <v>46</v>
      </c>
      <c r="C495" s="19" t="s">
        <v>20</v>
      </c>
      <c r="D495" s="20">
        <v>2.8</v>
      </c>
      <c r="E495" s="21">
        <f>D495*E477</f>
        <v>252.27999999999997</v>
      </c>
      <c r="F495" s="95">
        <f t="shared" si="107"/>
        <v>0</v>
      </c>
      <c r="G495" s="21">
        <f t="shared" si="108"/>
        <v>0</v>
      </c>
      <c r="H495" s="95"/>
      <c r="I495" s="21"/>
      <c r="J495" s="118">
        <f t="shared" si="109"/>
        <v>0</v>
      </c>
      <c r="K495" s="127"/>
      <c r="L495" s="127"/>
      <c r="N495" s="143"/>
      <c r="O495" s="216"/>
    </row>
    <row r="496" spans="1:15" s="221" customFormat="1" ht="15.75">
      <c r="A496" s="17"/>
      <c r="B496" s="18" t="s">
        <v>47</v>
      </c>
      <c r="C496" s="19" t="s">
        <v>20</v>
      </c>
      <c r="D496" s="20">
        <v>12</v>
      </c>
      <c r="E496" s="21">
        <f>D496*E477</f>
        <v>1081.1999999999998</v>
      </c>
      <c r="F496" s="185">
        <f t="shared" si="107"/>
        <v>0</v>
      </c>
      <c r="G496" s="21">
        <f t="shared" si="108"/>
        <v>0</v>
      </c>
      <c r="H496" s="95"/>
      <c r="I496" s="21"/>
      <c r="J496" s="118">
        <f t="shared" si="109"/>
        <v>0</v>
      </c>
      <c r="K496" s="127"/>
      <c r="L496" s="127"/>
      <c r="N496" s="143"/>
      <c r="O496" s="216"/>
    </row>
    <row r="497" spans="1:15" s="221" customFormat="1" ht="15.75">
      <c r="A497" s="17"/>
      <c r="B497" s="18" t="s">
        <v>48</v>
      </c>
      <c r="C497" s="19" t="s">
        <v>20</v>
      </c>
      <c r="D497" s="20">
        <v>112</v>
      </c>
      <c r="E497" s="21">
        <f>D497*E477</f>
        <v>10091.199999999999</v>
      </c>
      <c r="F497" s="185">
        <f t="shared" si="107"/>
        <v>0</v>
      </c>
      <c r="G497" s="21">
        <f t="shared" si="108"/>
        <v>0</v>
      </c>
      <c r="H497" s="95"/>
      <c r="I497" s="21"/>
      <c r="J497" s="118">
        <f t="shared" si="109"/>
        <v>0</v>
      </c>
      <c r="K497" s="127"/>
      <c r="L497" s="127"/>
      <c r="N497" s="143"/>
      <c r="O497" s="216"/>
    </row>
    <row r="498" spans="1:15" s="221" customFormat="1" ht="15.75">
      <c r="A498" s="17"/>
      <c r="B498" s="18" t="s">
        <v>43</v>
      </c>
      <c r="C498" s="19" t="s">
        <v>20</v>
      </c>
      <c r="D498" s="20">
        <v>6.4</v>
      </c>
      <c r="E498" s="21">
        <f>D498*E477</f>
        <v>576.64</v>
      </c>
      <c r="F498" s="185">
        <f t="shared" si="107"/>
        <v>0</v>
      </c>
      <c r="G498" s="21">
        <f t="shared" si="108"/>
        <v>0</v>
      </c>
      <c r="H498" s="95"/>
      <c r="I498" s="21"/>
      <c r="J498" s="118">
        <f t="shared" si="109"/>
        <v>0</v>
      </c>
      <c r="K498" s="127"/>
      <c r="L498" s="127"/>
      <c r="N498" s="143"/>
      <c r="O498" s="216"/>
    </row>
    <row r="499" spans="1:15" s="221" customFormat="1" ht="15.75">
      <c r="A499" s="18"/>
      <c r="B499" s="18" t="s">
        <v>73</v>
      </c>
      <c r="C499" s="19" t="s">
        <v>30</v>
      </c>
      <c r="D499" s="186">
        <v>0.08</v>
      </c>
      <c r="E499" s="187">
        <f>D499*E477</f>
        <v>7.207999999999999</v>
      </c>
      <c r="F499" s="95">
        <f t="shared" si="107"/>
        <v>0</v>
      </c>
      <c r="G499" s="21">
        <f t="shared" si="108"/>
        <v>0</v>
      </c>
      <c r="H499" s="95"/>
      <c r="I499" s="21"/>
      <c r="J499" s="118">
        <f t="shared" si="109"/>
        <v>0</v>
      </c>
      <c r="K499" s="127"/>
      <c r="L499" s="127"/>
      <c r="N499" s="143"/>
      <c r="O499" s="216"/>
    </row>
    <row r="500" spans="1:15" s="221" customFormat="1" ht="12" thickBot="1">
      <c r="A500" s="17"/>
      <c r="B500" s="171" t="s">
        <v>103</v>
      </c>
      <c r="C500" s="19" t="s">
        <v>30</v>
      </c>
      <c r="D500" s="20">
        <v>2.1</v>
      </c>
      <c r="E500" s="16">
        <f>D500*E477</f>
        <v>189.21</v>
      </c>
      <c r="F500" s="95">
        <f t="shared" si="107"/>
        <v>0</v>
      </c>
      <c r="G500" s="21">
        <f t="shared" si="108"/>
        <v>0</v>
      </c>
      <c r="H500" s="95"/>
      <c r="I500" s="21"/>
      <c r="J500" s="118">
        <f t="shared" si="109"/>
        <v>0</v>
      </c>
      <c r="K500" s="127"/>
      <c r="L500" s="127"/>
      <c r="N500" s="143"/>
      <c r="O500" s="216"/>
    </row>
    <row r="501" spans="1:15" ht="12" thickBot="1">
      <c r="A501" s="55"/>
      <c r="B501" s="56"/>
      <c r="C501" s="57"/>
      <c r="D501" s="55"/>
      <c r="E501" s="58"/>
      <c r="F501" s="96"/>
      <c r="G501" s="58"/>
      <c r="H501" s="96"/>
      <c r="I501" s="58"/>
      <c r="J501" s="116"/>
      <c r="K501" s="116"/>
      <c r="L501" s="116"/>
      <c r="N501" s="144"/>
      <c r="O501" s="209"/>
    </row>
    <row r="502" spans="1:15" ht="24" thickBot="1">
      <c r="A502" s="322" t="s">
        <v>40</v>
      </c>
      <c r="B502" s="335"/>
      <c r="C502" s="335"/>
      <c r="D502" s="335"/>
      <c r="E502" s="335"/>
      <c r="F502" s="335"/>
      <c r="G502" s="335"/>
      <c r="H502" s="335"/>
      <c r="I502" s="335"/>
      <c r="J502" s="335"/>
      <c r="K502" s="335"/>
      <c r="L502" s="336"/>
      <c r="O502" s="5"/>
    </row>
    <row r="503" spans="1:15" s="4" customFormat="1" ht="15.75">
      <c r="A503" s="63">
        <v>23</v>
      </c>
      <c r="B503" s="51" t="s">
        <v>68</v>
      </c>
      <c r="C503" s="52" t="s">
        <v>30</v>
      </c>
      <c r="D503" s="53"/>
      <c r="E503" s="54">
        <f>SUM(E504:E516)</f>
        <v>5552.200000000001</v>
      </c>
      <c r="F503" s="89"/>
      <c r="G503" s="54"/>
      <c r="H503" s="89">
        <f>O503/$J$4</f>
        <v>0</v>
      </c>
      <c r="I503" s="54">
        <f>E503*H503</f>
        <v>0</v>
      </c>
      <c r="J503" s="117">
        <f>G503+I503</f>
        <v>0</v>
      </c>
      <c r="K503" s="125">
        <f>SUM(J503:J524)</f>
        <v>0</v>
      </c>
      <c r="L503" s="125">
        <f>K503/E503</f>
        <v>0</v>
      </c>
      <c r="N503" s="137"/>
      <c r="O503" s="193"/>
    </row>
    <row r="504" spans="1:15" s="4" customFormat="1" ht="15.75" outlineLevel="1">
      <c r="A504" s="12"/>
      <c r="B504" s="13" t="str">
        <f>B478</f>
        <v xml:space="preserve">Floor 0 </v>
      </c>
      <c r="C504" s="14" t="s">
        <v>30</v>
      </c>
      <c r="D504" s="15"/>
      <c r="E504" s="14">
        <v>145.3</v>
      </c>
      <c r="F504" s="97"/>
      <c r="G504" s="16"/>
      <c r="H504" s="97"/>
      <c r="I504" s="16"/>
      <c r="J504" s="118"/>
      <c r="K504" s="126"/>
      <c r="L504" s="126"/>
      <c r="N504" s="145"/>
      <c r="O504" s="208"/>
    </row>
    <row r="505" spans="1:15" s="4" customFormat="1" ht="15.75" outlineLevel="1">
      <c r="A505" s="12"/>
      <c r="B505" s="13" t="str">
        <f aca="true" t="shared" si="110" ref="B505:B516">B479</f>
        <v xml:space="preserve">Floor 1 </v>
      </c>
      <c r="C505" s="14" t="s">
        <v>30</v>
      </c>
      <c r="D505" s="15"/>
      <c r="E505" s="14">
        <v>50.2</v>
      </c>
      <c r="F505" s="97"/>
      <c r="G505" s="16"/>
      <c r="H505" s="97"/>
      <c r="I505" s="16"/>
      <c r="J505" s="118"/>
      <c r="K505" s="126"/>
      <c r="L505" s="126"/>
      <c r="N505" s="145"/>
      <c r="O505" s="208"/>
    </row>
    <row r="506" spans="1:15" s="4" customFormat="1" ht="15.75" outlineLevel="1">
      <c r="A506" s="12"/>
      <c r="B506" s="13" t="str">
        <f t="shared" si="110"/>
        <v>Floor 2</v>
      </c>
      <c r="C506" s="14" t="s">
        <v>30</v>
      </c>
      <c r="D506" s="15"/>
      <c r="E506" s="14">
        <v>512.3</v>
      </c>
      <c r="F506" s="97"/>
      <c r="G506" s="16"/>
      <c r="H506" s="97"/>
      <c r="I506" s="16"/>
      <c r="J506" s="118"/>
      <c r="K506" s="126"/>
      <c r="L506" s="126"/>
      <c r="N506" s="145"/>
      <c r="O506" s="208"/>
    </row>
    <row r="507" spans="1:15" s="4" customFormat="1" ht="15.75" outlineLevel="1">
      <c r="A507" s="12"/>
      <c r="B507" s="13" t="str">
        <f t="shared" si="110"/>
        <v>Floor 3</v>
      </c>
      <c r="C507" s="14" t="s">
        <v>30</v>
      </c>
      <c r="D507" s="15"/>
      <c r="E507" s="14">
        <v>523.6</v>
      </c>
      <c r="F507" s="97"/>
      <c r="G507" s="16"/>
      <c r="H507" s="97"/>
      <c r="I507" s="16"/>
      <c r="J507" s="118"/>
      <c r="K507" s="126"/>
      <c r="L507" s="126"/>
      <c r="N507" s="145"/>
      <c r="O507" s="208"/>
    </row>
    <row r="508" spans="1:15" s="243" customFormat="1" ht="15.75" outlineLevel="1">
      <c r="A508" s="12"/>
      <c r="B508" s="13" t="str">
        <f t="shared" si="110"/>
        <v>Floor 4</v>
      </c>
      <c r="C508" s="14" t="s">
        <v>30</v>
      </c>
      <c r="D508" s="15"/>
      <c r="E508" s="14">
        <v>523.6</v>
      </c>
      <c r="F508" s="97"/>
      <c r="G508" s="16"/>
      <c r="H508" s="97"/>
      <c r="I508" s="16"/>
      <c r="J508" s="118"/>
      <c r="K508" s="126"/>
      <c r="L508" s="126"/>
      <c r="N508" s="145"/>
      <c r="O508" s="208"/>
    </row>
    <row r="509" spans="1:15" s="243" customFormat="1" ht="15.75" outlineLevel="1">
      <c r="A509" s="12"/>
      <c r="B509" s="13" t="str">
        <f t="shared" si="110"/>
        <v>Floor 5</v>
      </c>
      <c r="C509" s="14" t="s">
        <v>30</v>
      </c>
      <c r="D509" s="15"/>
      <c r="E509" s="14">
        <v>523.6</v>
      </c>
      <c r="F509" s="97"/>
      <c r="G509" s="16"/>
      <c r="H509" s="97"/>
      <c r="I509" s="16"/>
      <c r="J509" s="118"/>
      <c r="K509" s="126"/>
      <c r="L509" s="126"/>
      <c r="N509" s="145"/>
      <c r="O509" s="208"/>
    </row>
    <row r="510" spans="1:15" s="243" customFormat="1" ht="15.75" outlineLevel="1">
      <c r="A510" s="12"/>
      <c r="B510" s="13" t="str">
        <f t="shared" si="110"/>
        <v>Floor 6</v>
      </c>
      <c r="C510" s="14" t="s">
        <v>30</v>
      </c>
      <c r="D510" s="15"/>
      <c r="E510" s="14">
        <v>523.6</v>
      </c>
      <c r="F510" s="97"/>
      <c r="G510" s="16"/>
      <c r="H510" s="97"/>
      <c r="I510" s="16"/>
      <c r="J510" s="118"/>
      <c r="K510" s="126"/>
      <c r="L510" s="126"/>
      <c r="N510" s="145"/>
      <c r="O510" s="208"/>
    </row>
    <row r="511" spans="1:15" s="243" customFormat="1" ht="15.75" outlineLevel="1">
      <c r="A511" s="12"/>
      <c r="B511" s="13" t="str">
        <f t="shared" si="110"/>
        <v>Floor 7</v>
      </c>
      <c r="C511" s="14" t="s">
        <v>30</v>
      </c>
      <c r="D511" s="15"/>
      <c r="E511" s="14">
        <v>523.6</v>
      </c>
      <c r="F511" s="97"/>
      <c r="G511" s="16"/>
      <c r="H511" s="97"/>
      <c r="I511" s="16"/>
      <c r="J511" s="118"/>
      <c r="K511" s="126"/>
      <c r="L511" s="126"/>
      <c r="N511" s="145"/>
      <c r="O511" s="208"/>
    </row>
    <row r="512" spans="1:15" s="243" customFormat="1" ht="15.75" outlineLevel="1">
      <c r="A512" s="12"/>
      <c r="B512" s="13" t="str">
        <f t="shared" si="110"/>
        <v>Floor 8</v>
      </c>
      <c r="C512" s="14" t="s">
        <v>30</v>
      </c>
      <c r="D512" s="15"/>
      <c r="E512" s="14">
        <v>523.6</v>
      </c>
      <c r="F512" s="97"/>
      <c r="G512" s="16"/>
      <c r="H512" s="97"/>
      <c r="I512" s="16"/>
      <c r="J512" s="118"/>
      <c r="K512" s="126"/>
      <c r="L512" s="126"/>
      <c r="N512" s="145"/>
      <c r="O512" s="208"/>
    </row>
    <row r="513" spans="1:15" s="243" customFormat="1" ht="15.75" outlineLevel="1">
      <c r="A513" s="12"/>
      <c r="B513" s="13" t="str">
        <f t="shared" si="110"/>
        <v>Floor 9</v>
      </c>
      <c r="C513" s="14" t="s">
        <v>30</v>
      </c>
      <c r="D513" s="15"/>
      <c r="E513" s="14">
        <v>523.6</v>
      </c>
      <c r="F513" s="97"/>
      <c r="G513" s="16"/>
      <c r="H513" s="97"/>
      <c r="I513" s="16"/>
      <c r="J513" s="118"/>
      <c r="K513" s="126"/>
      <c r="L513" s="126"/>
      <c r="N513" s="145"/>
      <c r="O513" s="208"/>
    </row>
    <row r="514" spans="1:15" s="243" customFormat="1" ht="15.75" outlineLevel="1">
      <c r="A514" s="12"/>
      <c r="B514" s="13" t="str">
        <f t="shared" si="110"/>
        <v>Floor 10</v>
      </c>
      <c r="C514" s="14" t="s">
        <v>30</v>
      </c>
      <c r="D514" s="15"/>
      <c r="E514" s="14">
        <v>523.6</v>
      </c>
      <c r="F514" s="97"/>
      <c r="G514" s="16"/>
      <c r="H514" s="97"/>
      <c r="I514" s="16"/>
      <c r="J514" s="118"/>
      <c r="K514" s="126"/>
      <c r="L514" s="126"/>
      <c r="N514" s="145"/>
      <c r="O514" s="208"/>
    </row>
    <row r="515" spans="1:15" s="243" customFormat="1" ht="15.75" outlineLevel="1">
      <c r="A515" s="12"/>
      <c r="B515" s="13" t="str">
        <f t="shared" si="110"/>
        <v>Floor 11</v>
      </c>
      <c r="C515" s="14" t="s">
        <v>30</v>
      </c>
      <c r="D515" s="15"/>
      <c r="E515" s="14">
        <v>535.3</v>
      </c>
      <c r="F515" s="97"/>
      <c r="G515" s="16"/>
      <c r="H515" s="97"/>
      <c r="I515" s="16"/>
      <c r="J515" s="118"/>
      <c r="K515" s="126"/>
      <c r="L515" s="126"/>
      <c r="N515" s="145"/>
      <c r="O515" s="208"/>
    </row>
    <row r="516" spans="1:15" s="243" customFormat="1" ht="15.75" outlineLevel="1">
      <c r="A516" s="12"/>
      <c r="B516" s="13" t="str">
        <f t="shared" si="110"/>
        <v>Floor 12</v>
      </c>
      <c r="C516" s="14" t="s">
        <v>30</v>
      </c>
      <c r="D516" s="15"/>
      <c r="E516" s="14">
        <v>120.3</v>
      </c>
      <c r="F516" s="97"/>
      <c r="G516" s="16"/>
      <c r="H516" s="97"/>
      <c r="I516" s="16"/>
      <c r="J516" s="118"/>
      <c r="K516" s="126"/>
      <c r="L516" s="126"/>
      <c r="N516" s="145"/>
      <c r="O516" s="208"/>
    </row>
    <row r="517" spans="1:15" ht="15.75">
      <c r="A517" s="17"/>
      <c r="B517" s="18" t="s">
        <v>71</v>
      </c>
      <c r="C517" s="14" t="s">
        <v>30</v>
      </c>
      <c r="D517" s="20">
        <v>1.1</v>
      </c>
      <c r="E517" s="21">
        <f aca="true" t="shared" si="111" ref="E517:E524">$E$503*D517</f>
        <v>6107.420000000001</v>
      </c>
      <c r="F517" s="95">
        <f aca="true" t="shared" si="112" ref="F517:F524">N517/$J$4</f>
        <v>0</v>
      </c>
      <c r="G517" s="21">
        <f>E517*F517</f>
        <v>0</v>
      </c>
      <c r="H517" s="95"/>
      <c r="I517" s="21"/>
      <c r="J517" s="118">
        <f>G517+I517</f>
        <v>0</v>
      </c>
      <c r="K517" s="127"/>
      <c r="L517" s="127"/>
      <c r="N517" s="194"/>
      <c r="O517" s="216"/>
    </row>
    <row r="518" spans="1:15" ht="15.75">
      <c r="A518" s="17"/>
      <c r="B518" s="18" t="s">
        <v>55</v>
      </c>
      <c r="C518" s="19" t="s">
        <v>41</v>
      </c>
      <c r="D518" s="20">
        <v>3</v>
      </c>
      <c r="E518" s="21">
        <f t="shared" si="111"/>
        <v>16656.600000000002</v>
      </c>
      <c r="F518" s="95">
        <f t="shared" si="112"/>
        <v>0</v>
      </c>
      <c r="G518" s="21">
        <f aca="true" t="shared" si="113" ref="G518:G523">E518*F518</f>
        <v>0</v>
      </c>
      <c r="H518" s="95"/>
      <c r="I518" s="21"/>
      <c r="J518" s="118">
        <f aca="true" t="shared" si="114" ref="J518:J524">G518+I518</f>
        <v>0</v>
      </c>
      <c r="K518" s="127"/>
      <c r="L518" s="127"/>
      <c r="N518" s="194"/>
      <c r="O518" s="216"/>
    </row>
    <row r="519" spans="1:15" ht="15.75">
      <c r="A519" s="150"/>
      <c r="B519" s="18" t="s">
        <v>45</v>
      </c>
      <c r="C519" s="19" t="s">
        <v>41</v>
      </c>
      <c r="D519" s="20">
        <v>1</v>
      </c>
      <c r="E519" s="21">
        <f t="shared" si="111"/>
        <v>5552.200000000001</v>
      </c>
      <c r="F519" s="95">
        <f t="shared" si="112"/>
        <v>0</v>
      </c>
      <c r="G519" s="21">
        <f t="shared" si="113"/>
        <v>0</v>
      </c>
      <c r="H519" s="151"/>
      <c r="I519" s="21"/>
      <c r="J519" s="118">
        <f t="shared" si="114"/>
        <v>0</v>
      </c>
      <c r="K519" s="152"/>
      <c r="L519" s="152"/>
      <c r="N519" s="194"/>
      <c r="O519" s="216"/>
    </row>
    <row r="520" spans="1:15" ht="15.75">
      <c r="A520" s="17"/>
      <c r="B520" s="18" t="s">
        <v>56</v>
      </c>
      <c r="C520" s="19" t="s">
        <v>20</v>
      </c>
      <c r="D520" s="20">
        <v>2.3</v>
      </c>
      <c r="E520" s="21">
        <f t="shared" si="111"/>
        <v>12770.060000000001</v>
      </c>
      <c r="F520" s="95">
        <f t="shared" si="112"/>
        <v>0</v>
      </c>
      <c r="G520" s="21">
        <f t="shared" si="113"/>
        <v>0</v>
      </c>
      <c r="H520" s="95"/>
      <c r="I520" s="21"/>
      <c r="J520" s="118">
        <f t="shared" si="114"/>
        <v>0</v>
      </c>
      <c r="K520" s="127"/>
      <c r="L520" s="127"/>
      <c r="N520" s="194"/>
      <c r="O520" s="216"/>
    </row>
    <row r="521" spans="1:15" ht="15.75">
      <c r="A521" s="17"/>
      <c r="B521" s="18" t="s">
        <v>42</v>
      </c>
      <c r="C521" s="19" t="s">
        <v>20</v>
      </c>
      <c r="D521" s="20">
        <v>17</v>
      </c>
      <c r="E521" s="21">
        <f t="shared" si="111"/>
        <v>94387.40000000001</v>
      </c>
      <c r="F521" s="185">
        <f t="shared" si="112"/>
        <v>0</v>
      </c>
      <c r="G521" s="21">
        <f t="shared" si="113"/>
        <v>0</v>
      </c>
      <c r="H521" s="95"/>
      <c r="I521" s="21"/>
      <c r="J521" s="118">
        <f t="shared" si="114"/>
        <v>0</v>
      </c>
      <c r="K521" s="127"/>
      <c r="L521" s="127"/>
      <c r="N521" s="194"/>
      <c r="O521" s="216"/>
    </row>
    <row r="522" spans="1:15" ht="15.75">
      <c r="A522" s="17"/>
      <c r="B522" s="18" t="s">
        <v>57</v>
      </c>
      <c r="C522" s="19" t="s">
        <v>20</v>
      </c>
      <c r="D522" s="20">
        <v>2.3</v>
      </c>
      <c r="E522" s="21">
        <f t="shared" si="111"/>
        <v>12770.060000000001</v>
      </c>
      <c r="F522" s="185">
        <f t="shared" si="112"/>
        <v>0</v>
      </c>
      <c r="G522" s="21">
        <f t="shared" si="113"/>
        <v>0</v>
      </c>
      <c r="H522" s="95"/>
      <c r="I522" s="21"/>
      <c r="J522" s="118">
        <f t="shared" si="114"/>
        <v>0</v>
      </c>
      <c r="K522" s="127"/>
      <c r="L522" s="127"/>
      <c r="N522" s="194"/>
      <c r="O522" s="216"/>
    </row>
    <row r="523" spans="1:15" ht="15.75">
      <c r="A523" s="29"/>
      <c r="B523" s="18" t="s">
        <v>58</v>
      </c>
      <c r="C523" s="75" t="s">
        <v>20</v>
      </c>
      <c r="D523" s="25">
        <v>4.6</v>
      </c>
      <c r="E523" s="21">
        <f t="shared" si="111"/>
        <v>25540.120000000003</v>
      </c>
      <c r="F523" s="185">
        <f t="shared" si="112"/>
        <v>0</v>
      </c>
      <c r="G523" s="21">
        <f t="shared" si="113"/>
        <v>0</v>
      </c>
      <c r="H523" s="98"/>
      <c r="I523" s="26"/>
      <c r="J523" s="118">
        <f t="shared" si="114"/>
        <v>0</v>
      </c>
      <c r="K523" s="127"/>
      <c r="L523" s="127"/>
      <c r="N523" s="194"/>
      <c r="O523" s="217"/>
    </row>
    <row r="524" spans="1:15" ht="12" thickBot="1">
      <c r="A524" s="22"/>
      <c r="B524" s="23" t="s">
        <v>43</v>
      </c>
      <c r="C524" s="24" t="s">
        <v>20</v>
      </c>
      <c r="D524" s="27">
        <v>1.6</v>
      </c>
      <c r="E524" s="21">
        <f t="shared" si="111"/>
        <v>8883.520000000002</v>
      </c>
      <c r="F524" s="185">
        <f t="shared" si="112"/>
        <v>0</v>
      </c>
      <c r="G524" s="28">
        <f>E524*F524</f>
        <v>0</v>
      </c>
      <c r="H524" s="99"/>
      <c r="I524" s="28"/>
      <c r="J524" s="118">
        <f t="shared" si="114"/>
        <v>0</v>
      </c>
      <c r="K524" s="128"/>
      <c r="L524" s="128"/>
      <c r="N524" s="194"/>
      <c r="O524" s="218"/>
    </row>
    <row r="525" spans="1:15" s="4" customFormat="1" ht="22.5">
      <c r="A525" s="63">
        <v>24</v>
      </c>
      <c r="B525" s="51" t="s">
        <v>69</v>
      </c>
      <c r="C525" s="52" t="s">
        <v>30</v>
      </c>
      <c r="D525" s="53"/>
      <c r="E525" s="54">
        <f>SUM(E526:E538)</f>
        <v>806.4999999999999</v>
      </c>
      <c r="F525" s="89"/>
      <c r="G525" s="54"/>
      <c r="H525" s="89">
        <f>O525/$J$4</f>
        <v>0</v>
      </c>
      <c r="I525" s="54">
        <f>E525*H525</f>
        <v>0</v>
      </c>
      <c r="J525" s="117">
        <f>G525+I525</f>
        <v>0</v>
      </c>
      <c r="K525" s="125">
        <f>SUM(J525:J546)</f>
        <v>0</v>
      </c>
      <c r="L525" s="125">
        <f>K525/E525</f>
        <v>0</v>
      </c>
      <c r="N525" s="137"/>
      <c r="O525" s="193"/>
    </row>
    <row r="526" spans="1:15" s="4" customFormat="1" ht="15.75" outlineLevel="1">
      <c r="A526" s="12"/>
      <c r="B526" s="13" t="str">
        <f>B504</f>
        <v xml:space="preserve">Floor 0 </v>
      </c>
      <c r="C526" s="14" t="s">
        <v>30</v>
      </c>
      <c r="D526" s="15"/>
      <c r="E526" s="14">
        <v>32.6</v>
      </c>
      <c r="F526" s="97"/>
      <c r="G526" s="16"/>
      <c r="H526" s="97"/>
      <c r="I526" s="16"/>
      <c r="J526" s="118"/>
      <c r="K526" s="126"/>
      <c r="L526" s="126"/>
      <c r="N526" s="145"/>
      <c r="O526" s="208"/>
    </row>
    <row r="527" spans="1:15" s="4" customFormat="1" ht="15.75" outlineLevel="1">
      <c r="A527" s="12"/>
      <c r="B527" s="13" t="str">
        <f aca="true" t="shared" si="115" ref="B527:B538">B505</f>
        <v xml:space="preserve">Floor 1 </v>
      </c>
      <c r="C527" s="14" t="s">
        <v>30</v>
      </c>
      <c r="D527" s="15"/>
      <c r="E527" s="14">
        <v>10.6</v>
      </c>
      <c r="F527" s="97"/>
      <c r="G527" s="16"/>
      <c r="H527" s="97"/>
      <c r="I527" s="16"/>
      <c r="J527" s="118"/>
      <c r="K527" s="126"/>
      <c r="L527" s="126"/>
      <c r="N527" s="145"/>
      <c r="O527" s="208"/>
    </row>
    <row r="528" spans="1:15" s="243" customFormat="1" ht="15.75" outlineLevel="1">
      <c r="A528" s="12"/>
      <c r="B528" s="13" t="str">
        <f t="shared" si="115"/>
        <v>Floor 2</v>
      </c>
      <c r="C528" s="14" t="s">
        <v>30</v>
      </c>
      <c r="D528" s="15"/>
      <c r="E528" s="14">
        <v>75.3</v>
      </c>
      <c r="F528" s="97"/>
      <c r="G528" s="16"/>
      <c r="H528" s="97"/>
      <c r="I528" s="16"/>
      <c r="J528" s="118"/>
      <c r="K528" s="126"/>
      <c r="L528" s="126"/>
      <c r="N528" s="145"/>
      <c r="O528" s="208"/>
    </row>
    <row r="529" spans="1:15" s="243" customFormat="1" ht="15.75" outlineLevel="1">
      <c r="A529" s="12"/>
      <c r="B529" s="13" t="str">
        <f t="shared" si="115"/>
        <v>Floor 3</v>
      </c>
      <c r="C529" s="14" t="s">
        <v>30</v>
      </c>
      <c r="D529" s="15"/>
      <c r="E529" s="14">
        <v>75.3</v>
      </c>
      <c r="F529" s="97"/>
      <c r="G529" s="16"/>
      <c r="H529" s="97"/>
      <c r="I529" s="16"/>
      <c r="J529" s="118"/>
      <c r="K529" s="126"/>
      <c r="L529" s="126"/>
      <c r="N529" s="145"/>
      <c r="O529" s="208"/>
    </row>
    <row r="530" spans="1:15" s="243" customFormat="1" ht="15.75" outlineLevel="1">
      <c r="A530" s="12"/>
      <c r="B530" s="13" t="str">
        <f t="shared" si="115"/>
        <v>Floor 4</v>
      </c>
      <c r="C530" s="14" t="s">
        <v>30</v>
      </c>
      <c r="D530" s="15"/>
      <c r="E530" s="14">
        <v>75.3</v>
      </c>
      <c r="F530" s="97"/>
      <c r="G530" s="16"/>
      <c r="H530" s="97"/>
      <c r="I530" s="16"/>
      <c r="J530" s="118"/>
      <c r="K530" s="126"/>
      <c r="L530" s="126"/>
      <c r="N530" s="145"/>
      <c r="O530" s="208"/>
    </row>
    <row r="531" spans="1:15" s="243" customFormat="1" ht="15.75" outlineLevel="1">
      <c r="A531" s="12"/>
      <c r="B531" s="13" t="str">
        <f t="shared" si="115"/>
        <v>Floor 5</v>
      </c>
      <c r="C531" s="14" t="s">
        <v>30</v>
      </c>
      <c r="D531" s="15"/>
      <c r="E531" s="14">
        <v>75.3</v>
      </c>
      <c r="F531" s="97"/>
      <c r="G531" s="16"/>
      <c r="H531" s="97"/>
      <c r="I531" s="16"/>
      <c r="J531" s="118"/>
      <c r="K531" s="126"/>
      <c r="L531" s="126"/>
      <c r="N531" s="145"/>
      <c r="O531" s="208"/>
    </row>
    <row r="532" spans="1:15" s="243" customFormat="1" ht="15.75" outlineLevel="1">
      <c r="A532" s="12"/>
      <c r="B532" s="13" t="str">
        <f t="shared" si="115"/>
        <v>Floor 6</v>
      </c>
      <c r="C532" s="14" t="s">
        <v>30</v>
      </c>
      <c r="D532" s="15"/>
      <c r="E532" s="14">
        <v>75.3</v>
      </c>
      <c r="F532" s="97"/>
      <c r="G532" s="16"/>
      <c r="H532" s="97"/>
      <c r="I532" s="16"/>
      <c r="J532" s="118"/>
      <c r="K532" s="126"/>
      <c r="L532" s="126"/>
      <c r="N532" s="145"/>
      <c r="O532" s="208"/>
    </row>
    <row r="533" spans="1:15" s="243" customFormat="1" ht="15.75" outlineLevel="1">
      <c r="A533" s="12"/>
      <c r="B533" s="13" t="str">
        <f t="shared" si="115"/>
        <v>Floor 7</v>
      </c>
      <c r="C533" s="14" t="s">
        <v>30</v>
      </c>
      <c r="D533" s="15"/>
      <c r="E533" s="14">
        <v>75.3</v>
      </c>
      <c r="F533" s="97"/>
      <c r="G533" s="16"/>
      <c r="H533" s="97"/>
      <c r="I533" s="16"/>
      <c r="J533" s="118"/>
      <c r="K533" s="126"/>
      <c r="L533" s="126"/>
      <c r="N533" s="145"/>
      <c r="O533" s="208"/>
    </row>
    <row r="534" spans="1:15" s="243" customFormat="1" ht="15.75" outlineLevel="1">
      <c r="A534" s="12"/>
      <c r="B534" s="13" t="str">
        <f t="shared" si="115"/>
        <v>Floor 8</v>
      </c>
      <c r="C534" s="14" t="s">
        <v>30</v>
      </c>
      <c r="D534" s="15"/>
      <c r="E534" s="14">
        <v>75.3</v>
      </c>
      <c r="F534" s="97"/>
      <c r="G534" s="16"/>
      <c r="H534" s="97"/>
      <c r="I534" s="16"/>
      <c r="J534" s="118"/>
      <c r="K534" s="126"/>
      <c r="L534" s="126"/>
      <c r="N534" s="145"/>
      <c r="O534" s="208"/>
    </row>
    <row r="535" spans="1:15" s="243" customFormat="1" ht="15.75" outlineLevel="1">
      <c r="A535" s="12"/>
      <c r="B535" s="13" t="str">
        <f t="shared" si="115"/>
        <v>Floor 9</v>
      </c>
      <c r="C535" s="14" t="s">
        <v>30</v>
      </c>
      <c r="D535" s="15"/>
      <c r="E535" s="14">
        <v>75.3</v>
      </c>
      <c r="F535" s="97"/>
      <c r="G535" s="16"/>
      <c r="H535" s="97"/>
      <c r="I535" s="16"/>
      <c r="J535" s="118"/>
      <c r="K535" s="126"/>
      <c r="L535" s="126"/>
      <c r="N535" s="145"/>
      <c r="O535" s="208"/>
    </row>
    <row r="536" spans="1:15" s="243" customFormat="1" ht="15.75" outlineLevel="1">
      <c r="A536" s="12"/>
      <c r="B536" s="13" t="str">
        <f t="shared" si="115"/>
        <v>Floor 10</v>
      </c>
      <c r="C536" s="14" t="s">
        <v>30</v>
      </c>
      <c r="D536" s="15"/>
      <c r="E536" s="14">
        <v>75.3</v>
      </c>
      <c r="F536" s="97"/>
      <c r="G536" s="16"/>
      <c r="H536" s="97"/>
      <c r="I536" s="16"/>
      <c r="J536" s="118"/>
      <c r="K536" s="126"/>
      <c r="L536" s="126"/>
      <c r="N536" s="145"/>
      <c r="O536" s="208"/>
    </row>
    <row r="537" spans="1:15" s="243" customFormat="1" ht="15.75" outlineLevel="1">
      <c r="A537" s="12"/>
      <c r="B537" s="13" t="str">
        <f t="shared" si="115"/>
        <v>Floor 11</v>
      </c>
      <c r="C537" s="14" t="s">
        <v>30</v>
      </c>
      <c r="D537" s="15"/>
      <c r="E537" s="14">
        <v>45.3</v>
      </c>
      <c r="F537" s="97"/>
      <c r="G537" s="16"/>
      <c r="H537" s="97"/>
      <c r="I537" s="16"/>
      <c r="J537" s="118"/>
      <c r="K537" s="126"/>
      <c r="L537" s="126"/>
      <c r="N537" s="145"/>
      <c r="O537" s="208"/>
    </row>
    <row r="538" spans="1:15" s="4" customFormat="1" ht="15.75" outlineLevel="1">
      <c r="A538" s="12"/>
      <c r="B538" s="13" t="str">
        <f t="shared" si="115"/>
        <v>Floor 12</v>
      </c>
      <c r="C538" s="14" t="s">
        <v>30</v>
      </c>
      <c r="D538" s="15"/>
      <c r="E538" s="14">
        <v>40.3</v>
      </c>
      <c r="F538" s="97"/>
      <c r="G538" s="16"/>
      <c r="H538" s="97"/>
      <c r="I538" s="16"/>
      <c r="J538" s="118"/>
      <c r="K538" s="126"/>
      <c r="L538" s="126"/>
      <c r="N538" s="145"/>
      <c r="O538" s="208"/>
    </row>
    <row r="539" spans="1:15" ht="15.75">
      <c r="A539" s="17"/>
      <c r="B539" s="18" t="s">
        <v>74</v>
      </c>
      <c r="C539" s="14" t="s">
        <v>30</v>
      </c>
      <c r="D539" s="20">
        <v>1.1</v>
      </c>
      <c r="E539" s="21">
        <f aca="true" t="shared" si="116" ref="E539:E546">$E$525*D539</f>
        <v>887.15</v>
      </c>
      <c r="F539" s="95">
        <f aca="true" t="shared" si="117" ref="F539:F546">N539/$J$4</f>
        <v>0</v>
      </c>
      <c r="G539" s="21">
        <f aca="true" t="shared" si="118" ref="G539:G546">E539*F539</f>
        <v>0</v>
      </c>
      <c r="H539" s="95"/>
      <c r="I539" s="21"/>
      <c r="J539" s="118">
        <f aca="true" t="shared" si="119" ref="J539:J546">G539+I539</f>
        <v>0</v>
      </c>
      <c r="K539" s="127"/>
      <c r="L539" s="127"/>
      <c r="N539" s="194"/>
      <c r="O539" s="216"/>
    </row>
    <row r="540" spans="1:15" ht="15.75">
      <c r="A540" s="17"/>
      <c r="B540" s="18" t="s">
        <v>55</v>
      </c>
      <c r="C540" s="19" t="s">
        <v>41</v>
      </c>
      <c r="D540" s="20">
        <v>2.1</v>
      </c>
      <c r="E540" s="21">
        <f t="shared" si="116"/>
        <v>1693.6499999999999</v>
      </c>
      <c r="F540" s="95">
        <f t="shared" si="117"/>
        <v>0</v>
      </c>
      <c r="G540" s="21">
        <f t="shared" si="118"/>
        <v>0</v>
      </c>
      <c r="H540" s="95"/>
      <c r="I540" s="21"/>
      <c r="J540" s="118">
        <f t="shared" si="119"/>
        <v>0</v>
      </c>
      <c r="K540" s="127"/>
      <c r="L540" s="127"/>
      <c r="N540" s="194"/>
      <c r="O540" s="216"/>
    </row>
    <row r="541" spans="1:15" ht="15.75">
      <c r="A541" s="150"/>
      <c r="B541" s="18" t="s">
        <v>45</v>
      </c>
      <c r="C541" s="19" t="s">
        <v>41</v>
      </c>
      <c r="D541" s="20">
        <v>1</v>
      </c>
      <c r="E541" s="21">
        <f t="shared" si="116"/>
        <v>806.4999999999999</v>
      </c>
      <c r="F541" s="95">
        <f t="shared" si="117"/>
        <v>0</v>
      </c>
      <c r="G541" s="21">
        <f t="shared" si="118"/>
        <v>0</v>
      </c>
      <c r="H541" s="151"/>
      <c r="I541" s="21"/>
      <c r="J541" s="118">
        <f t="shared" si="119"/>
        <v>0</v>
      </c>
      <c r="K541" s="152"/>
      <c r="L541" s="152"/>
      <c r="N541" s="194"/>
      <c r="O541" s="216"/>
    </row>
    <row r="542" spans="1:15" ht="15.75">
      <c r="A542" s="17"/>
      <c r="B542" s="18" t="s">
        <v>56</v>
      </c>
      <c r="C542" s="19" t="s">
        <v>20</v>
      </c>
      <c r="D542" s="20">
        <v>2.3</v>
      </c>
      <c r="E542" s="21">
        <f t="shared" si="116"/>
        <v>1854.9499999999996</v>
      </c>
      <c r="F542" s="95">
        <f t="shared" si="117"/>
        <v>0</v>
      </c>
      <c r="G542" s="21">
        <f t="shared" si="118"/>
        <v>0</v>
      </c>
      <c r="H542" s="95"/>
      <c r="I542" s="21"/>
      <c r="J542" s="118">
        <f t="shared" si="119"/>
        <v>0</v>
      </c>
      <c r="K542" s="127"/>
      <c r="L542" s="127"/>
      <c r="N542" s="194"/>
      <c r="O542" s="216"/>
    </row>
    <row r="543" spans="1:15" ht="15.75">
      <c r="A543" s="17"/>
      <c r="B543" s="18" t="s">
        <v>42</v>
      </c>
      <c r="C543" s="19" t="s">
        <v>20</v>
      </c>
      <c r="D543" s="20">
        <v>17</v>
      </c>
      <c r="E543" s="21">
        <f t="shared" si="116"/>
        <v>13710.499999999998</v>
      </c>
      <c r="F543" s="185">
        <f t="shared" si="117"/>
        <v>0</v>
      </c>
      <c r="G543" s="21">
        <f t="shared" si="118"/>
        <v>0</v>
      </c>
      <c r="H543" s="95"/>
      <c r="I543" s="21"/>
      <c r="J543" s="118">
        <f t="shared" si="119"/>
        <v>0</v>
      </c>
      <c r="K543" s="127"/>
      <c r="L543" s="127"/>
      <c r="N543" s="194"/>
      <c r="O543" s="216"/>
    </row>
    <row r="544" spans="1:15" ht="15.75">
      <c r="A544" s="17"/>
      <c r="B544" s="18" t="s">
        <v>57</v>
      </c>
      <c r="C544" s="19" t="s">
        <v>20</v>
      </c>
      <c r="D544" s="20">
        <v>2.3</v>
      </c>
      <c r="E544" s="21">
        <f t="shared" si="116"/>
        <v>1854.9499999999996</v>
      </c>
      <c r="F544" s="185">
        <f t="shared" si="117"/>
        <v>0</v>
      </c>
      <c r="G544" s="21">
        <f t="shared" si="118"/>
        <v>0</v>
      </c>
      <c r="H544" s="95"/>
      <c r="I544" s="21"/>
      <c r="J544" s="118">
        <f t="shared" si="119"/>
        <v>0</v>
      </c>
      <c r="K544" s="127"/>
      <c r="L544" s="127"/>
      <c r="N544" s="194"/>
      <c r="O544" s="216"/>
    </row>
    <row r="545" spans="1:15" ht="15.75">
      <c r="A545" s="29"/>
      <c r="B545" s="18" t="s">
        <v>58</v>
      </c>
      <c r="C545" s="75" t="s">
        <v>20</v>
      </c>
      <c r="D545" s="25">
        <v>4.6</v>
      </c>
      <c r="E545" s="21">
        <f t="shared" si="116"/>
        <v>3709.899999999999</v>
      </c>
      <c r="F545" s="185">
        <f t="shared" si="117"/>
        <v>0</v>
      </c>
      <c r="G545" s="21">
        <f t="shared" si="118"/>
        <v>0</v>
      </c>
      <c r="H545" s="98"/>
      <c r="I545" s="26"/>
      <c r="J545" s="118">
        <f t="shared" si="119"/>
        <v>0</v>
      </c>
      <c r="K545" s="127"/>
      <c r="L545" s="127"/>
      <c r="N545" s="194"/>
      <c r="O545" s="217"/>
    </row>
    <row r="546" spans="1:15" ht="12" thickBot="1">
      <c r="A546" s="22"/>
      <c r="B546" s="23" t="s">
        <v>43</v>
      </c>
      <c r="C546" s="24" t="s">
        <v>20</v>
      </c>
      <c r="D546" s="27">
        <v>1.6</v>
      </c>
      <c r="E546" s="26">
        <f t="shared" si="116"/>
        <v>1290.3999999999999</v>
      </c>
      <c r="F546" s="185">
        <f t="shared" si="117"/>
        <v>0</v>
      </c>
      <c r="G546" s="28">
        <f t="shared" si="118"/>
        <v>0</v>
      </c>
      <c r="H546" s="99"/>
      <c r="I546" s="28"/>
      <c r="J546" s="120">
        <f t="shared" si="119"/>
        <v>0</v>
      </c>
      <c r="K546" s="128"/>
      <c r="L546" s="128"/>
      <c r="N546" s="188"/>
      <c r="O546" s="218"/>
    </row>
    <row r="547" spans="1:15" s="30" customFormat="1" ht="12" thickBot="1">
      <c r="A547" s="5"/>
      <c r="B547" s="5"/>
      <c r="C547" s="5"/>
      <c r="D547" s="5"/>
      <c r="E547" s="170"/>
      <c r="F547" s="100"/>
      <c r="G547" s="74">
        <f>SUM(G11:G546)</f>
        <v>0</v>
      </c>
      <c r="H547" s="111"/>
      <c r="I547" s="38"/>
      <c r="J547" s="121"/>
      <c r="K547" s="122"/>
      <c r="L547" s="122"/>
      <c r="N547" s="148"/>
      <c r="O547" s="109"/>
    </row>
    <row r="548" spans="1:15" s="30" customFormat="1" ht="12" thickBot="1">
      <c r="A548" s="5"/>
      <c r="B548" s="5"/>
      <c r="C548" s="5"/>
      <c r="D548" s="5"/>
      <c r="E548" s="9"/>
      <c r="F548" s="101"/>
      <c r="G548" s="73" t="s">
        <v>54</v>
      </c>
      <c r="H548" s="173">
        <v>0.02</v>
      </c>
      <c r="I548" s="35"/>
      <c r="J548" s="80">
        <f>H548*G547</f>
        <v>0</v>
      </c>
      <c r="K548" s="122"/>
      <c r="L548" s="122"/>
      <c r="N548" s="148"/>
      <c r="O548" s="109"/>
    </row>
    <row r="549" spans="1:15" s="30" customFormat="1" ht="12" thickBot="1">
      <c r="A549" s="5"/>
      <c r="B549" s="5"/>
      <c r="C549" s="5"/>
      <c r="D549" s="5"/>
      <c r="E549" s="9"/>
      <c r="F549" s="102"/>
      <c r="G549" s="39"/>
      <c r="H549" s="174"/>
      <c r="I549" s="39"/>
      <c r="J549" s="81"/>
      <c r="K549" s="122"/>
      <c r="L549" s="122"/>
      <c r="N549" s="148"/>
      <c r="O549" s="109"/>
    </row>
    <row r="550" spans="1:15" s="30" customFormat="1" ht="12" thickBot="1">
      <c r="A550" s="5"/>
      <c r="B550" s="1"/>
      <c r="C550" s="3"/>
      <c r="D550" s="1"/>
      <c r="E550" s="4"/>
      <c r="F550" s="101"/>
      <c r="G550" s="35" t="s">
        <v>11</v>
      </c>
      <c r="H550" s="173"/>
      <c r="I550" s="35"/>
      <c r="J550" s="80">
        <f>SUM(J11:J548)</f>
        <v>0</v>
      </c>
      <c r="K550" s="129"/>
      <c r="L550" s="129"/>
      <c r="N550" s="148"/>
      <c r="O550" s="109"/>
    </row>
    <row r="551" spans="1:15" s="30" customFormat="1" ht="12" thickBot="1">
      <c r="A551" s="5"/>
      <c r="B551" s="1"/>
      <c r="C551" s="3"/>
      <c r="D551" s="1"/>
      <c r="E551" s="4"/>
      <c r="F551" s="103"/>
      <c r="G551" s="40"/>
      <c r="H551" s="175"/>
      <c r="I551" s="40"/>
      <c r="J551" s="82"/>
      <c r="K551" s="129"/>
      <c r="L551" s="129"/>
      <c r="N551" s="148"/>
      <c r="O551" s="109"/>
    </row>
    <row r="552" spans="2:15" s="30" customFormat="1" ht="15.75">
      <c r="B552" s="7"/>
      <c r="E552" s="31"/>
      <c r="F552" s="104"/>
      <c r="G552" s="45" t="s">
        <v>13</v>
      </c>
      <c r="H552" s="176">
        <v>0.08</v>
      </c>
      <c r="I552" s="37"/>
      <c r="J552" s="83">
        <f>J550*H552</f>
        <v>0</v>
      </c>
      <c r="K552" s="129"/>
      <c r="L552" s="129"/>
      <c r="N552" s="148"/>
      <c r="O552" s="109"/>
    </row>
    <row r="553" spans="2:15" s="30" customFormat="1" ht="12" thickBot="1">
      <c r="B553" s="7"/>
      <c r="E553" s="31"/>
      <c r="F553" s="105"/>
      <c r="G553" s="43" t="s">
        <v>14</v>
      </c>
      <c r="H553" s="177"/>
      <c r="I553" s="44"/>
      <c r="J553" s="84">
        <f>J550+J552</f>
        <v>0</v>
      </c>
      <c r="K553" s="129"/>
      <c r="L553" s="129"/>
      <c r="N553" s="148"/>
      <c r="O553" s="109"/>
    </row>
    <row r="554" spans="2:15" s="30" customFormat="1" ht="12" thickBot="1">
      <c r="B554" s="7"/>
      <c r="E554" s="31"/>
      <c r="F554" s="106"/>
      <c r="G554" s="41"/>
      <c r="H554" s="178"/>
      <c r="I554" s="42"/>
      <c r="J554" s="85"/>
      <c r="K554" s="129"/>
      <c r="L554" s="129"/>
      <c r="N554" s="148"/>
      <c r="O554" s="109"/>
    </row>
    <row r="555" spans="2:15" s="30" customFormat="1" ht="15.75">
      <c r="B555" s="7"/>
      <c r="E555" s="31"/>
      <c r="F555" s="107"/>
      <c r="G555" s="45" t="s">
        <v>12</v>
      </c>
      <c r="H555" s="176">
        <v>0.08</v>
      </c>
      <c r="I555" s="37"/>
      <c r="J555" s="83">
        <f>J553*H555</f>
        <v>0</v>
      </c>
      <c r="K555" s="129"/>
      <c r="L555" s="129"/>
      <c r="N555" s="148"/>
      <c r="O555" s="109"/>
    </row>
    <row r="556" spans="2:15" s="30" customFormat="1" ht="12" thickBot="1">
      <c r="B556" s="7"/>
      <c r="E556" s="31"/>
      <c r="F556" s="105"/>
      <c r="G556" s="43" t="s">
        <v>14</v>
      </c>
      <c r="H556" s="177"/>
      <c r="I556" s="44"/>
      <c r="J556" s="84">
        <f>J553+J555</f>
        <v>0</v>
      </c>
      <c r="K556" s="129"/>
      <c r="L556" s="129"/>
      <c r="N556" s="148"/>
      <c r="O556" s="109"/>
    </row>
    <row r="557" spans="2:15" s="30" customFormat="1" ht="12" thickBot="1">
      <c r="B557" s="7"/>
      <c r="E557" s="31"/>
      <c r="F557" s="106"/>
      <c r="G557" s="41"/>
      <c r="H557" s="178"/>
      <c r="I557" s="42"/>
      <c r="J557" s="85"/>
      <c r="K557" s="129"/>
      <c r="L557" s="129"/>
      <c r="N557" s="148"/>
      <c r="O557" s="109"/>
    </row>
    <row r="558" spans="2:15" s="30" customFormat="1" ht="15.75">
      <c r="B558" s="7"/>
      <c r="E558" s="31"/>
      <c r="F558" s="107"/>
      <c r="G558" s="45" t="s">
        <v>15</v>
      </c>
      <c r="H558" s="176">
        <v>0</v>
      </c>
      <c r="I558" s="37"/>
      <c r="J558" s="83">
        <f>J556*H558</f>
        <v>0</v>
      </c>
      <c r="K558" s="129"/>
      <c r="L558" s="129"/>
      <c r="N558" s="148"/>
      <c r="O558" s="109"/>
    </row>
    <row r="559" spans="1:15" s="7" customFormat="1" ht="12" thickBot="1">
      <c r="A559" s="30"/>
      <c r="C559" s="30"/>
      <c r="D559" s="30"/>
      <c r="E559" s="31"/>
      <c r="F559" s="105"/>
      <c r="G559" s="43" t="s">
        <v>14</v>
      </c>
      <c r="H559" s="177"/>
      <c r="I559" s="44"/>
      <c r="J559" s="84">
        <f>J556+J558</f>
        <v>0</v>
      </c>
      <c r="K559" s="130"/>
      <c r="L559" s="130"/>
      <c r="N559" s="148"/>
      <c r="O559" s="109"/>
    </row>
    <row r="560" spans="1:15" s="7" customFormat="1" ht="15.75" customHeight="1" thickBot="1">
      <c r="A560" s="30"/>
      <c r="C560" s="30"/>
      <c r="D560" s="30"/>
      <c r="E560" s="31"/>
      <c r="F560" s="106"/>
      <c r="G560" s="41"/>
      <c r="H560" s="178"/>
      <c r="I560" s="42"/>
      <c r="J560" s="85"/>
      <c r="K560" s="130"/>
      <c r="L560" s="130"/>
      <c r="N560" s="148"/>
      <c r="O560" s="109"/>
    </row>
    <row r="561" spans="1:15" ht="15.75">
      <c r="A561" s="30"/>
      <c r="B561" s="7"/>
      <c r="C561" s="30"/>
      <c r="D561" s="30"/>
      <c r="E561" s="31"/>
      <c r="F561" s="107"/>
      <c r="G561" s="36" t="s">
        <v>16</v>
      </c>
      <c r="H561" s="176">
        <v>0.18</v>
      </c>
      <c r="I561" s="37"/>
      <c r="J561" s="86">
        <f>J559*H561</f>
        <v>0</v>
      </c>
      <c r="K561" s="131"/>
      <c r="L561" s="131"/>
      <c r="N561" s="148"/>
      <c r="O561" s="109"/>
    </row>
    <row r="562" spans="1:15" ht="12" thickBot="1">
      <c r="A562" s="30"/>
      <c r="B562" s="7"/>
      <c r="C562" s="30"/>
      <c r="D562" s="30"/>
      <c r="E562" s="31"/>
      <c r="F562" s="105"/>
      <c r="G562" s="33" t="s">
        <v>17</v>
      </c>
      <c r="H562" s="88" t="s">
        <v>9</v>
      </c>
      <c r="I562" s="34"/>
      <c r="J562" s="87">
        <f>J559+J561</f>
        <v>0</v>
      </c>
      <c r="K562" s="131"/>
      <c r="L562" s="131"/>
      <c r="N562" s="148"/>
      <c r="O562" s="109"/>
    </row>
    <row r="563" spans="1:15" ht="15.75">
      <c r="A563" s="30"/>
      <c r="B563" s="7"/>
      <c r="C563" s="30"/>
      <c r="D563" s="30"/>
      <c r="E563" s="31"/>
      <c r="F563" s="108"/>
      <c r="G563" s="31"/>
      <c r="H563" s="108"/>
      <c r="I563" s="31"/>
      <c r="J563" s="122"/>
      <c r="K563" s="132"/>
      <c r="L563" s="132"/>
      <c r="N563" s="148"/>
      <c r="O563" s="109"/>
    </row>
    <row r="564" spans="1:15" ht="15.75">
      <c r="A564" s="7"/>
      <c r="B564" s="7"/>
      <c r="C564" s="32"/>
      <c r="D564" s="7"/>
      <c r="E564" s="8"/>
      <c r="F564" s="109"/>
      <c r="G564" s="8"/>
      <c r="H564" s="109"/>
      <c r="I564" s="8"/>
      <c r="J564" s="114"/>
      <c r="K564" s="64"/>
      <c r="L564" s="64"/>
      <c r="N564" s="148"/>
      <c r="O564" s="109"/>
    </row>
  </sheetData>
  <mergeCells count="13">
    <mergeCell ref="B1:D1"/>
    <mergeCell ref="A502:L502"/>
    <mergeCell ref="J7:J8"/>
    <mergeCell ref="K7:K8"/>
    <mergeCell ref="L7:L8"/>
    <mergeCell ref="A2:B2"/>
    <mergeCell ref="A12:L12"/>
    <mergeCell ref="H2:J2"/>
    <mergeCell ref="A7:A8"/>
    <mergeCell ref="C7:C8"/>
    <mergeCell ref="D7:E7"/>
    <mergeCell ref="F7:G7"/>
    <mergeCell ref="H7:I7"/>
  </mergeCells>
  <printOptions/>
  <pageMargins left="0.35000000000000003" right="0.7500000000000001" top="1" bottom="1.18" header="0.5" footer="0.5"/>
  <pageSetup fitToHeight="1" fitToWidth="1" horizontalDpi="600" verticalDpi="600" orientation="portrait" paperSize="9" scale="30" r:id="rId1"/>
  <headerFooter>
    <oddHeader>&amp;L&amp;16M/2&amp;12 Nutsubidze Project &amp;C&amp;"-,Bold"&amp;18&amp;UBoQ - Shell &amp; Core Works</oddHeader>
    <oddFooter>&amp;L&amp;"-,Bold"&amp;8&amp;K00-048For any queries with regards to BoQ please contact at:    cmc@cmconsulting.ge&amp;"-,Regular"&amp;12&amp;K01+000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Usere</dc:creator>
  <cp:keywords/>
  <dc:description/>
  <cp:lastModifiedBy>Windows User</cp:lastModifiedBy>
  <cp:lastPrinted>2015-10-27T14:29:30Z</cp:lastPrinted>
  <dcterms:created xsi:type="dcterms:W3CDTF">2013-10-10T07:32:43Z</dcterms:created>
  <dcterms:modified xsi:type="dcterms:W3CDTF">2018-09-04T08:03:52Z</dcterms:modified>
  <cp:category/>
  <cp:version/>
  <cp:contentType/>
  <cp:contentStatus/>
</cp:coreProperties>
</file>