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 ONGOING\Kvareli Resort\MEP Tender\"/>
    </mc:Choice>
  </mc:AlternateContent>
  <xr:revisionPtr revIDLastSave="0" documentId="13_ncr:1_{500F24F9-FF7B-49A0-89A0-BEDBC2722C19}" xr6:coauthVersionLast="43" xr6:coauthVersionMax="43" xr10:uidLastSave="{00000000-0000-0000-0000-000000000000}"/>
  <bookViews>
    <workbookView xWindow="-108" yWindow="-108" windowWidth="23256" windowHeight="12576" activeTab="1" xr2:uid="{DD6B6DF5-7B74-4F0C-808C-82EEACE233A0}"/>
  </bookViews>
  <sheets>
    <sheet name="Hotel" sheetId="1" r:id="rId1"/>
    <sheet name="Cellar Galle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  <c r="C21" i="1" l="1"/>
  <c r="D18" i="1"/>
  <c r="B18" i="1"/>
  <c r="C18" i="1"/>
  <c r="C17" i="1"/>
  <c r="D16" i="1"/>
  <c r="E17" i="1"/>
  <c r="D17" i="1"/>
  <c r="C16" i="1"/>
  <c r="F16" i="1"/>
  <c r="B15" i="1" l="1"/>
  <c r="H15" i="1"/>
  <c r="F15" i="1"/>
  <c r="C15" i="1"/>
  <c r="C14" i="1"/>
  <c r="E15" i="1"/>
  <c r="F14" i="1"/>
  <c r="B14" i="1"/>
  <c r="C9" i="1"/>
  <c r="B9" i="1" l="1"/>
  <c r="E9" i="1" s="1"/>
  <c r="B4" i="1"/>
</calcChain>
</file>

<file path=xl/sharedStrings.xml><?xml version="1.0" encoding="utf-8"?>
<sst xmlns="http://schemas.openxmlformats.org/spreadsheetml/2006/main" count="30" uniqueCount="28">
  <si>
    <t>ყვარელი ფართები</t>
  </si>
  <si>
    <t>floor</t>
  </si>
  <si>
    <t>empty slab (stair)</t>
  </si>
  <si>
    <t>gross m2</t>
  </si>
  <si>
    <t>overall</t>
  </si>
  <si>
    <t>rooms</t>
  </si>
  <si>
    <t>BoH</t>
  </si>
  <si>
    <t>spa/wet area</t>
  </si>
  <si>
    <t>kid area</t>
  </si>
  <si>
    <t>fittnes/yoga</t>
  </si>
  <si>
    <t>restaurant/launge/bar</t>
  </si>
  <si>
    <t>conference hall</t>
  </si>
  <si>
    <t>outdoor pool</t>
  </si>
  <si>
    <t>Bottle storage room</t>
  </si>
  <si>
    <t>Celler and degustation room</t>
  </si>
  <si>
    <t>Gallery</t>
  </si>
  <si>
    <t>WC</t>
  </si>
  <si>
    <t>Storage</t>
  </si>
  <si>
    <t>Office</t>
  </si>
  <si>
    <t>lift/staircase m2</t>
  </si>
  <si>
    <r>
      <t>public m</t>
    </r>
    <r>
      <rPr>
        <sz val="14"/>
        <color theme="1"/>
        <rFont val="Calibri"/>
        <family val="2"/>
        <scheme val="minor"/>
      </rPr>
      <t>2</t>
    </r>
  </si>
  <si>
    <t>rooms m2</t>
  </si>
  <si>
    <t>coridor/lobby m2</t>
  </si>
  <si>
    <t>BoH m2</t>
  </si>
  <si>
    <t>kitchen m2</t>
  </si>
  <si>
    <t>wet areas m2</t>
  </si>
  <si>
    <t>outdoor pool m2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</si>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</sst>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0" xfId="0" applyFill="1" applyAlignment="1">
      <alignment horizontal="center"/>
    </xf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1FCF-009A-4F63-9F42-484CAC5837E6}">
  <dimension ref="A1:J27"/>
  <sheetViews>
    <sheetView zoomScale="72" zoomScaleNormal="72" workbookViewId="0">
      <selection activeCell="E9" sqref="E9"/>
    </sheetView>
  </sheetViews>
  <sheetFormatPr defaultRowHeight="14.4" x14ac:dyDescent="0.3"/>
  <cols>
    <col min="2" max="2" width="13.6640625" customWidth="1"/>
    <col min="3" max="3" width="19.5546875" customWidth="1"/>
    <col min="4" max="4" width="14.109375" customWidth="1"/>
    <col min="5" max="5" width="20.5546875" customWidth="1"/>
    <col min="6" max="6" width="14.6640625" customWidth="1"/>
    <col min="7" max="7" width="16.44140625" customWidth="1"/>
    <col min="8" max="8" width="16.33203125" customWidth="1"/>
    <col min="9" max="9" width="17.44140625" customWidth="1"/>
  </cols>
  <sheetData>
    <row r="1" spans="1:10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1" t="s">
        <v>1</v>
      </c>
      <c r="B2" s="1" t="s">
        <v>3</v>
      </c>
      <c r="C2" s="1" t="s">
        <v>2</v>
      </c>
      <c r="E2" s="1" t="s">
        <v>4</v>
      </c>
    </row>
    <row r="3" spans="1:10" x14ac:dyDescent="0.3">
      <c r="A3" s="2">
        <v>-1</v>
      </c>
      <c r="B3" s="1">
        <v>2504.6</v>
      </c>
      <c r="C3" s="1"/>
    </row>
    <row r="4" spans="1:10" x14ac:dyDescent="0.3">
      <c r="A4" s="2">
        <v>0</v>
      </c>
      <c r="B4" s="1">
        <f>1900.7+54</f>
        <v>1954.7</v>
      </c>
      <c r="C4" s="1">
        <v>31</v>
      </c>
    </row>
    <row r="5" spans="1:10" x14ac:dyDescent="0.3">
      <c r="A5" s="2">
        <v>1</v>
      </c>
      <c r="B5" s="1">
        <v>2424</v>
      </c>
      <c r="C5" s="1">
        <v>56.8</v>
      </c>
    </row>
    <row r="6" spans="1:10" x14ac:dyDescent="0.3">
      <c r="A6" s="2">
        <v>2</v>
      </c>
      <c r="B6" s="1">
        <v>2020.8</v>
      </c>
      <c r="C6" s="1">
        <v>77</v>
      </c>
    </row>
    <row r="7" spans="1:10" x14ac:dyDescent="0.3">
      <c r="A7" s="2">
        <v>3</v>
      </c>
      <c r="B7" s="1">
        <v>1436</v>
      </c>
      <c r="C7" s="1">
        <v>77</v>
      </c>
    </row>
    <row r="9" spans="1:10" x14ac:dyDescent="0.3">
      <c r="B9" s="1">
        <f>SUM(B3:B7)</f>
        <v>10340.1</v>
      </c>
      <c r="C9" s="1">
        <f>SUM(C4:C7)</f>
        <v>241.8</v>
      </c>
      <c r="D9" s="1"/>
      <c r="E9" s="3">
        <f>B9-C9</f>
        <v>10098.300000000001</v>
      </c>
    </row>
    <row r="13" spans="1:10" ht="18" x14ac:dyDescent="0.35">
      <c r="A13" s="1" t="s">
        <v>1</v>
      </c>
      <c r="B13" s="4" t="s">
        <v>20</v>
      </c>
      <c r="C13" s="4" t="s">
        <v>19</v>
      </c>
      <c r="D13" s="4" t="s">
        <v>21</v>
      </c>
      <c r="E13" s="4" t="s">
        <v>22</v>
      </c>
      <c r="F13" s="4" t="s">
        <v>23</v>
      </c>
      <c r="G13" s="4" t="s">
        <v>24</v>
      </c>
      <c r="H13" s="4" t="s">
        <v>25</v>
      </c>
      <c r="I13" s="1" t="s">
        <v>26</v>
      </c>
    </row>
    <row r="14" spans="1:10" x14ac:dyDescent="0.3">
      <c r="A14" s="2">
        <v>-1</v>
      </c>
      <c r="B14" s="1">
        <f>217+396</f>
        <v>613</v>
      </c>
      <c r="C14" s="1">
        <f>50+151</f>
        <v>201</v>
      </c>
      <c r="D14" s="1"/>
      <c r="E14" s="1"/>
      <c r="F14" s="1">
        <f>1346-50</f>
        <v>1296</v>
      </c>
      <c r="G14" s="1">
        <v>247</v>
      </c>
      <c r="H14" s="1"/>
      <c r="I14" s="1"/>
    </row>
    <row r="15" spans="1:10" x14ac:dyDescent="0.3">
      <c r="A15" s="2">
        <v>0</v>
      </c>
      <c r="B15" s="1">
        <f>313+333</f>
        <v>646</v>
      </c>
      <c r="C15" s="1">
        <f>50+22+30+47</f>
        <v>149</v>
      </c>
      <c r="D15" s="1"/>
      <c r="E15" s="1">
        <f>165+253+57</f>
        <v>475</v>
      </c>
      <c r="F15" s="1">
        <f>20+41+73</f>
        <v>134</v>
      </c>
      <c r="G15" s="1">
        <v>96</v>
      </c>
      <c r="H15" s="1">
        <f>333+36</f>
        <v>369</v>
      </c>
      <c r="I15" s="1">
        <v>200</v>
      </c>
    </row>
    <row r="16" spans="1:10" x14ac:dyDescent="0.3">
      <c r="A16" s="2">
        <v>1</v>
      </c>
      <c r="B16" s="1">
        <v>107.4</v>
      </c>
      <c r="C16" s="1">
        <f>51+31+19</f>
        <v>101</v>
      </c>
      <c r="D16" s="1">
        <f>654+319+229</f>
        <v>1202</v>
      </c>
      <c r="E16" s="1">
        <v>331</v>
      </c>
      <c r="F16" s="1">
        <f>28.5+54.7</f>
        <v>83.2</v>
      </c>
      <c r="G16" s="1"/>
      <c r="H16" s="1"/>
      <c r="I16" s="1"/>
    </row>
    <row r="17" spans="1:9" x14ac:dyDescent="0.3">
      <c r="A17" s="2">
        <v>2</v>
      </c>
      <c r="B17" s="1"/>
      <c r="C17" s="1">
        <f>51+31+19</f>
        <v>101</v>
      </c>
      <c r="D17" s="1">
        <f>654+319+229+167</f>
        <v>1369</v>
      </c>
      <c r="E17" s="1">
        <f>214+69</f>
        <v>283</v>
      </c>
      <c r="F17" s="1">
        <v>54</v>
      </c>
      <c r="G17" s="1"/>
      <c r="H17" s="1"/>
      <c r="I17" s="1"/>
    </row>
    <row r="18" spans="1:9" x14ac:dyDescent="0.3">
      <c r="A18" s="2">
        <v>3</v>
      </c>
      <c r="B18" s="1">
        <f>190+317</f>
        <v>507</v>
      </c>
      <c r="C18" s="1">
        <f>51+31+19</f>
        <v>101</v>
      </c>
      <c r="D18" s="1">
        <f>226+237</f>
        <v>463</v>
      </c>
      <c r="E18" s="1">
        <v>278</v>
      </c>
      <c r="F18" s="1">
        <v>7</v>
      </c>
      <c r="G18" s="1"/>
      <c r="H18" s="1"/>
      <c r="I18" s="1"/>
    </row>
    <row r="21" spans="1:9" x14ac:dyDescent="0.3">
      <c r="A21" s="1" t="s">
        <v>5</v>
      </c>
      <c r="B21" s="1"/>
      <c r="C21" s="1">
        <f>31+37+12</f>
        <v>80</v>
      </c>
    </row>
    <row r="22" spans="1:9" x14ac:dyDescent="0.3">
      <c r="A22" s="1" t="s">
        <v>10</v>
      </c>
      <c r="B22" s="1"/>
      <c r="C22" s="1">
        <v>3</v>
      </c>
    </row>
    <row r="23" spans="1:9" x14ac:dyDescent="0.3">
      <c r="A23" s="1" t="s">
        <v>7</v>
      </c>
      <c r="B23" s="1"/>
      <c r="C23" s="1">
        <v>1</v>
      </c>
    </row>
    <row r="24" spans="1:9" x14ac:dyDescent="0.3">
      <c r="A24" s="1" t="s">
        <v>8</v>
      </c>
      <c r="B24" s="1"/>
      <c r="C24" s="1">
        <v>1</v>
      </c>
    </row>
    <row r="25" spans="1:9" x14ac:dyDescent="0.3">
      <c r="A25" s="1" t="s">
        <v>9</v>
      </c>
      <c r="B25" s="1"/>
      <c r="C25" s="1">
        <v>1</v>
      </c>
    </row>
    <row r="26" spans="1:9" x14ac:dyDescent="0.3">
      <c r="A26" s="1" t="s">
        <v>11</v>
      </c>
      <c r="B26" s="1"/>
      <c r="C26" s="1">
        <v>1</v>
      </c>
    </row>
    <row r="27" spans="1:9" x14ac:dyDescent="0.3">
      <c r="A27" s="1" t="s">
        <v>12</v>
      </c>
      <c r="B27" s="1"/>
      <c r="C27" s="1">
        <v>1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B1C7-8D0D-496B-B888-A03C18D48D67}">
  <dimension ref="A2:I7"/>
  <sheetViews>
    <sheetView tabSelected="1" workbookViewId="0">
      <selection activeCell="B12" sqref="B12"/>
    </sheetView>
  </sheetViews>
  <sheetFormatPr defaultRowHeight="14.4" x14ac:dyDescent="0.3"/>
  <cols>
    <col min="2" max="2" width="20" customWidth="1"/>
    <col min="3" max="3" width="33.6640625" customWidth="1"/>
    <col min="4" max="4" width="12.33203125" customWidth="1"/>
    <col min="5" max="5" width="12" customWidth="1"/>
    <col min="8" max="8" width="10" customWidth="1"/>
    <col min="9" max="9" width="18.6640625" customWidth="1"/>
  </cols>
  <sheetData>
    <row r="2" spans="1:9" x14ac:dyDescent="0.3">
      <c r="A2" s="1" t="s">
        <v>1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6</v>
      </c>
      <c r="G2" s="4" t="s">
        <v>17</v>
      </c>
      <c r="H2" s="4" t="s">
        <v>18</v>
      </c>
      <c r="I2" s="1" t="s">
        <v>27</v>
      </c>
    </row>
    <row r="3" spans="1:9" x14ac:dyDescent="0.3">
      <c r="A3" s="2">
        <v>0</v>
      </c>
      <c r="B3" s="1">
        <v>55.2</v>
      </c>
      <c r="C3" s="1">
        <v>348.3</v>
      </c>
      <c r="D3" s="1">
        <v>274.89999999999998</v>
      </c>
      <c r="E3" s="1">
        <v>23.4</v>
      </c>
      <c r="F3" s="1">
        <v>166</v>
      </c>
      <c r="G3" s="1"/>
      <c r="H3" s="1"/>
      <c r="I3" s="1">
        <f>SUM(B3:H3)</f>
        <v>867.8</v>
      </c>
    </row>
    <row r="4" spans="1:9" x14ac:dyDescent="0.3">
      <c r="A4" s="2">
        <v>1</v>
      </c>
      <c r="B4" s="1"/>
      <c r="C4" s="1"/>
      <c r="D4" s="1">
        <v>774</v>
      </c>
      <c r="E4" s="1">
        <v>331</v>
      </c>
      <c r="F4" s="1">
        <v>32.700000000000003</v>
      </c>
      <c r="G4" s="1">
        <v>183.9</v>
      </c>
      <c r="H4" s="1">
        <v>20.8</v>
      </c>
      <c r="I4" s="1">
        <f>SUM(B4:H4)</f>
        <v>1342.4</v>
      </c>
    </row>
    <row r="5" spans="1:9" x14ac:dyDescent="0.3">
      <c r="A5" s="5"/>
      <c r="B5" s="5"/>
      <c r="C5" s="5"/>
      <c r="D5" s="5"/>
      <c r="E5" s="5"/>
      <c r="F5" s="5"/>
      <c r="G5" s="5"/>
      <c r="H5" s="5"/>
      <c r="I5" s="8">
        <f>SUM(I3:I4)</f>
        <v>2210.1999999999998</v>
      </c>
    </row>
    <row r="6" spans="1:9" x14ac:dyDescent="0.3">
      <c r="A6" s="6"/>
      <c r="B6" s="5"/>
      <c r="C6" s="5"/>
      <c r="D6" s="5"/>
      <c r="E6" s="5"/>
      <c r="F6" s="5"/>
      <c r="G6" s="5"/>
      <c r="H6" s="5"/>
      <c r="I6" s="5"/>
    </row>
    <row r="7" spans="1:9" x14ac:dyDescent="0.3">
      <c r="A7" s="6"/>
      <c r="B7" s="5"/>
      <c r="C7" s="5"/>
      <c r="D7" s="5"/>
      <c r="E7" s="5"/>
      <c r="F7" s="5"/>
      <c r="G7" s="5"/>
      <c r="H7" s="5"/>
      <c r="I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</vt:lpstr>
      <vt:lpstr>Cellar Gallery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Elene Siprashvili</dc:creator>
  <cp:lastModifiedBy>Giorgi Ioseliani</cp:lastModifiedBy>
  <dcterms:created xsi:type="dcterms:W3CDTF">2019-03-28T06:55:48Z</dcterms:created>
  <dcterms:modified xsi:type="dcterms:W3CDTF">2019-05-22T04:51:52Z</dcterms:modified>
</cp:coreProperties>
</file>