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060" tabRatio="912" firstSheet="3" activeTab="8"/>
  </bookViews>
  <sheets>
    <sheet name="TOTAL" sheetId="1" r:id="rId1"/>
    <sheet name="1 მოსაზადებელი სამუშაოები" sheetId="71" r:id="rId2"/>
    <sheet name="2 ელექტროობა" sheetId="64" r:id="rId3"/>
    <sheet name=" 3 ვენტილაცია" sheetId="65" r:id="rId4"/>
    <sheet name="4 გათბობა-გაგრილება" sheetId="66" r:id="rId5"/>
    <sheet name="5 წყალმომარაგება-კანალიზაცია" sheetId="67" r:id="rId6"/>
    <sheet name="6 სუსტი დენები" sheetId="69" r:id="rId7"/>
    <sheet name="7 ხანძარქრობა" sheetId="70" r:id="rId8"/>
    <sheet name="8 სხვა სამუშოები" sheetId="72" r:id="rId9"/>
  </sheets>
  <externalReferences>
    <externalReference r:id="rId12"/>
    <externalReference r:id="rId13"/>
  </externalReferences>
  <definedNames>
    <definedName name="_xlnm._FilterDatabase" localSheetId="2" hidden="1">'2 ელექტროობა'!$A$10:$Q$122</definedName>
    <definedName name="euro" localSheetId="3">#REF!</definedName>
    <definedName name="euro" localSheetId="2">#REF!</definedName>
    <definedName name="euro" localSheetId="4">#REF!</definedName>
    <definedName name="euro" localSheetId="5">#REF!</definedName>
    <definedName name="euro" localSheetId="6">#REF!</definedName>
    <definedName name="euro" localSheetId="7">#REF!</definedName>
    <definedName name="euro" localSheetId="8">#REF!</definedName>
    <definedName name="euro">#REF!</definedName>
    <definedName name="euro1" localSheetId="6">#REF!</definedName>
    <definedName name="euro1" localSheetId="7">#REF!</definedName>
    <definedName name="euro1" localSheetId="8">#REF!</definedName>
    <definedName name="euro1">#REF!</definedName>
    <definedName name="kurz" localSheetId="3">#REF!</definedName>
    <definedName name="kurz" localSheetId="2">#REF!</definedName>
    <definedName name="kurz" localSheetId="4">#REF!</definedName>
    <definedName name="kurz" localSheetId="5">#REF!</definedName>
    <definedName name="kurz" localSheetId="6">#REF!</definedName>
    <definedName name="kurz" localSheetId="7">#REF!</definedName>
    <definedName name="kurz" localSheetId="8">#REF!</definedName>
    <definedName name="kurz">#REF!</definedName>
    <definedName name="kurz1" localSheetId="6">#REF!</definedName>
    <definedName name="kurz1" localSheetId="7">#REF!</definedName>
    <definedName name="kurz1" localSheetId="8">#REF!</definedName>
    <definedName name="kurz1">#REF!</definedName>
    <definedName name="material" localSheetId="2">'[1]Rekapitulace'!$H$13</definedName>
    <definedName name="material" localSheetId="6">'[1]Rekapitulace'!$H$13</definedName>
    <definedName name="material" localSheetId="7">'[1]Rekapitulace'!$H$13</definedName>
    <definedName name="material" localSheetId="8">'[1]Rekapitulace'!$H$13</definedName>
    <definedName name="material">'[2]Rekapitulace'!$H$13</definedName>
    <definedName name="materials">'[2]Rekapitulace'!$H$13</definedName>
    <definedName name="montaz" localSheetId="2">'[1]Rekapitulace'!$G$13</definedName>
    <definedName name="montaz" localSheetId="6">'[1]Rekapitulace'!$G$13</definedName>
    <definedName name="montaz" localSheetId="7">'[1]Rekapitulace'!$G$13</definedName>
    <definedName name="montaz" localSheetId="8">'[1]Rekapitulace'!$G$13</definedName>
    <definedName name="montaz">'[2]Rekapitulace'!$G$13</definedName>
    <definedName name="montazs">'[2]Rekapitulace'!$G$13</definedName>
    <definedName name="_xlnm.Print_Area" localSheetId="3">' 3 ვენტილაცია'!$A$1:$O$6</definedName>
    <definedName name="_xlnm.Print_Area" localSheetId="2">'2 ელექტროობა'!$A$1:$Q$122</definedName>
    <definedName name="_xlnm.Print_Area" localSheetId="4">'4 გათბობა-გაგრილება'!$A$1:$O$6</definedName>
    <definedName name="_xlnm.Print_Area" localSheetId="5">'5 წყალმომარაგება-კანალიზაცია'!$A$1:$O$6</definedName>
    <definedName name="_xlnm.Print_Area" localSheetId="6">'6 სუსტი დენები'!$A$1:$Q$52</definedName>
    <definedName name="_xlnm.Print_Area" localSheetId="7">'7 ხანძარქრობა'!$A$1:$Q$25</definedName>
    <definedName name="_xlnm.Print_Area" localSheetId="8">'8 სხვა სამუშოები'!$A$1:$Q$75</definedName>
  </definedNames>
  <calcPr calcId="152511"/>
</workbook>
</file>

<file path=xl/comments1.xml><?xml version="1.0" encoding="utf-8"?>
<comments xmlns="http://schemas.openxmlformats.org/spreadsheetml/2006/main">
  <authors>
    <author>Valeri Gasitashvili</author>
  </authors>
  <commentList>
    <comment ref="C4" authorId="0">
      <text>
        <r>
          <rPr>
            <b/>
            <sz val="9"/>
            <rFont val="Tahoma"/>
            <family val="2"/>
          </rPr>
          <t>Valeri Gasitashvili:</t>
        </r>
        <r>
          <rPr>
            <sz val="9"/>
            <rFont val="Tahoma"/>
            <family val="2"/>
          </rPr>
          <t xml:space="preserve">
მიუთითეთ კომპანიის დასახელება</t>
        </r>
      </text>
    </comment>
    <comment ref="C5" authorId="0">
      <text>
        <r>
          <rPr>
            <b/>
            <sz val="9"/>
            <rFont val="Tahoma"/>
            <family val="2"/>
          </rPr>
          <t>Valeri Gasitashvili:</t>
        </r>
        <r>
          <rPr>
            <sz val="9"/>
            <rFont val="Tahoma"/>
            <family val="2"/>
          </rPr>
          <t xml:space="preserve">
მიუთითეთ ხარჯთაღრიცხვის მომზადების თარიღი</t>
        </r>
      </text>
    </comment>
    <comment ref="C7" authorId="0">
      <text>
        <r>
          <rPr>
            <b/>
            <sz val="9"/>
            <rFont val="Tahoma"/>
            <family val="2"/>
          </rPr>
          <t>Valeri Gasitashvili:</t>
        </r>
        <r>
          <rPr>
            <sz val="9"/>
            <rFont val="Tahoma"/>
            <family val="2"/>
          </rPr>
          <t xml:space="preserve">
მიუთითეთ ლარი/აშშ დოლარის გაცვლითი კურსი</t>
        </r>
      </text>
    </comment>
  </commentList>
</comments>
</file>

<file path=xl/sharedStrings.xml><?xml version="1.0" encoding="utf-8"?>
<sst xmlns="http://schemas.openxmlformats.org/spreadsheetml/2006/main" count="1357" uniqueCount="495">
  <si>
    <t>1</t>
  </si>
  <si>
    <t>3</t>
  </si>
  <si>
    <t>4</t>
  </si>
  <si>
    <t>6</t>
  </si>
  <si>
    <t>7</t>
  </si>
  <si>
    <t>8</t>
  </si>
  <si>
    <t>9</t>
  </si>
  <si>
    <t>10</t>
  </si>
  <si>
    <t>GEL</t>
  </si>
  <si>
    <t>USD</t>
  </si>
  <si>
    <t>5</t>
  </si>
  <si>
    <t>14</t>
  </si>
  <si>
    <t>13</t>
  </si>
  <si>
    <t>15</t>
  </si>
  <si>
    <t>მოსამზადებელი სამუშაოები</t>
  </si>
  <si>
    <t>ცალი</t>
  </si>
  <si>
    <t>ვენტილაცია</t>
  </si>
  <si>
    <t>გათბობა-გაგრილება</t>
  </si>
  <si>
    <t>კანალიზაცია</t>
  </si>
  <si>
    <t>ელექტროობა</t>
  </si>
  <si>
    <t>Transportation Costs:</t>
  </si>
  <si>
    <t>Sub Total</t>
  </si>
  <si>
    <t>Overhead Costs:</t>
  </si>
  <si>
    <t>Sub-Total</t>
  </si>
  <si>
    <t>Profit:</t>
  </si>
  <si>
    <t>VAT</t>
  </si>
  <si>
    <t>GRAND TOTAL</t>
  </si>
  <si>
    <t>მ</t>
  </si>
  <si>
    <t>სუსტი დენები</t>
  </si>
  <si>
    <t>კომპ.</t>
  </si>
  <si>
    <t>31 სართულის რესტორნის დარბაზი</t>
  </si>
  <si>
    <t>გათბობა-გაგრილების სისტემა</t>
  </si>
  <si>
    <t>uwvadi gofrirebuli mili diam.32 mm</t>
  </si>
  <si>
    <t>zolovanas kedelTan samagri detali</t>
  </si>
  <si>
    <t>zolovanas da kabelis SeerTebis detali</t>
  </si>
  <si>
    <t>m</t>
  </si>
  <si>
    <t>Video cameras. Web. Wi-Fi</t>
  </si>
  <si>
    <t>Socket RJ-45 outside</t>
  </si>
  <si>
    <t>HDD 4tb</t>
  </si>
  <si>
    <t>Patch Cord Cat6 0.5m</t>
  </si>
  <si>
    <t>Fire Alarm</t>
  </si>
  <si>
    <t>Smoke detector</t>
  </si>
  <si>
    <t>Heat detector</t>
  </si>
  <si>
    <t>Call point</t>
  </si>
  <si>
    <t>2х0.8</t>
  </si>
  <si>
    <t>Control Panel</t>
  </si>
  <si>
    <t>Power supply 12V</t>
  </si>
  <si>
    <t>Battery 7A/h</t>
  </si>
  <si>
    <t>Background music system</t>
  </si>
  <si>
    <t>Level 31</t>
  </si>
  <si>
    <t>Level 32</t>
  </si>
  <si>
    <t>Level 33</t>
  </si>
  <si>
    <t>Level 34</t>
  </si>
  <si>
    <t>set</t>
  </si>
  <si>
    <t>piece</t>
  </si>
  <si>
    <t>პლასტმასის მილი (ცივი წყლის) 63 მმ</t>
  </si>
  <si>
    <t>პლასტმასის მილი (ცივი წყლის) 50 მმ</t>
  </si>
  <si>
    <t>პლასტმასის მილი (ცივი წყლის) 40 მმ</t>
  </si>
  <si>
    <t>პლასტმასის მილი (ცივი წყლის) 32 მმ</t>
  </si>
  <si>
    <t>პლასტმასის მილი (ცივი წყლის) 25 მმ</t>
  </si>
  <si>
    <t>პლასტმასის მილი (ცივი წყლის) 20 მმ</t>
  </si>
  <si>
    <t>პლასტმასის მილი (ცხელი წყლის) 63 მმ</t>
  </si>
  <si>
    <t>პლასტმასის მილი (ცხელი წყლის) 40 მმ</t>
  </si>
  <si>
    <t>პლასტმასის მილი (ცხელი წყლის) 32 მმ</t>
  </si>
  <si>
    <t>პლასტმასის მილი (ცხელი წყლის) 25 მმ</t>
  </si>
  <si>
    <t>პლასტმასის მილი (ცხელი წყლის) 20 მმ</t>
  </si>
  <si>
    <t xml:space="preserve">მილის თბოიზოლაცია 63 მმ </t>
  </si>
  <si>
    <t xml:space="preserve">მილის თბოიზოლაცია 40 მმ </t>
  </si>
  <si>
    <t>მილის თბოიზოლაცია 32 მმ</t>
  </si>
  <si>
    <t xml:space="preserve">მილის თბოიზოლაცია 25 მმ </t>
  </si>
  <si>
    <t>მილის თბოიზოლაცია 20 მმ</t>
  </si>
  <si>
    <t>ვენტილი  63 მმ</t>
  </si>
  <si>
    <t>ვენტილი  50 მმ</t>
  </si>
  <si>
    <t>ვენტილი  40 მმ</t>
  </si>
  <si>
    <t>ვენტილი  32 მმ</t>
  </si>
  <si>
    <t>ვენტილი  25 მმ</t>
  </si>
  <si>
    <t>ვენტილი  20 მმ</t>
  </si>
  <si>
    <t>ფილტრი  63 მმ</t>
  </si>
  <si>
    <t>უკუსარქველი  63 მმ</t>
  </si>
  <si>
    <t>მრიცხველი  63 მმ</t>
  </si>
  <si>
    <t>სეპერატორი Q=4 l/s</t>
  </si>
  <si>
    <t>სეპერატორი Q=5 l/s</t>
  </si>
  <si>
    <t>სატუმბი სადგური</t>
  </si>
  <si>
    <t>მილი (კანაიზაციის)  50 მმ</t>
  </si>
  <si>
    <t>მილი (კანაიზაციის)  70 მმ</t>
  </si>
  <si>
    <t>მილი (კანაიზაციის)  100 მმ</t>
  </si>
  <si>
    <t>მილი (სანიაღვრე)  70 მმ</t>
  </si>
  <si>
    <t>მილი (სანიაღვრე)  100 მმ</t>
  </si>
  <si>
    <t>მილი (სამზარეულოს კანაიზაცია)  50 მმ</t>
  </si>
  <si>
    <t>მილი (სამზარეულოს კანაიზაცია)  70 მმ</t>
  </si>
  <si>
    <t>მილი (სამზარეულოს კანაიზაცია)  100 მმ</t>
  </si>
  <si>
    <t>მილი (კანაიზაციის ვენტილაცია)  50 მმ</t>
  </si>
  <si>
    <t>მილი (კანაიზაციის ვენტილაცია)  70 მმ</t>
  </si>
  <si>
    <t>მილი (კანაიზაციის ვენტილაცია)  100 მმ</t>
  </si>
  <si>
    <t>რევიზია 100  მმ</t>
  </si>
  <si>
    <t>ტრაპი  (ტიპი 1)</t>
  </si>
  <si>
    <t>ტრაპი  (ტიპი 2)</t>
  </si>
  <si>
    <t>ტრაპი  (სანიაღვრე)</t>
  </si>
  <si>
    <t>წყალმომარაგება</t>
  </si>
  <si>
    <t>წყალმომარაგება-კანალიზაცია</t>
  </si>
  <si>
    <t>Black steel pipe for wet system DN25</t>
  </si>
  <si>
    <t>Black steel pipe for wet system DN32</t>
  </si>
  <si>
    <t>Black steel pipe for wet system DN40</t>
  </si>
  <si>
    <t>Black steel pipe for wet system DN50</t>
  </si>
  <si>
    <t>Black steel pipe for wet system DN65</t>
  </si>
  <si>
    <t>Black steel pipe for wet system DN80</t>
  </si>
  <si>
    <t>Black steel pipe for wet system DN100</t>
  </si>
  <si>
    <t>Flow Switch DN 80</t>
  </si>
  <si>
    <t>Flow Switch DN 100</t>
  </si>
  <si>
    <t>Air Discharge Valve  d 32</t>
  </si>
  <si>
    <t>Manometer</t>
  </si>
  <si>
    <t>Sprinkler</t>
  </si>
  <si>
    <t>Discharge Valve d 32</t>
  </si>
  <si>
    <t>Fire Cabinets</t>
  </si>
  <si>
    <t>Piece</t>
  </si>
  <si>
    <t>Set.</t>
  </si>
  <si>
    <t>ხანძარქრობა</t>
  </si>
  <si>
    <t>მოდინებით სავენტილაციო დანადგარი AHU</t>
  </si>
  <si>
    <t>modinebiTi saventilacio danadgari, centridanuli ventilatoriT, sruli avtomatikiT  maT Soris:</t>
  </si>
  <si>
    <r>
      <t xml:space="preserve">1,1 cvlad brunTa ricxvze momuSave, centridanuli mimwodbeli ventilatori </t>
    </r>
    <r>
      <rPr>
        <b/>
        <sz val="10"/>
        <color indexed="10"/>
        <rFont val="Arial"/>
        <family val="2"/>
      </rPr>
      <t>L= 21000m3/h</t>
    </r>
    <r>
      <rPr>
        <b/>
        <sz val="10"/>
        <rFont val="Arial"/>
        <family val="2"/>
      </rPr>
      <t xml:space="preserve"> </t>
    </r>
    <r>
      <rPr>
        <sz val="10"/>
        <rFont val="AcadNusx"/>
        <family val="2"/>
      </rPr>
      <t xml:space="preserve">warmadobis da </t>
    </r>
    <r>
      <rPr>
        <b/>
        <sz val="10"/>
        <rFont val="Arial"/>
        <family val="2"/>
      </rPr>
      <t>DP=350Pa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>statikuri wnevis.</t>
    </r>
  </si>
  <si>
    <r>
      <t xml:space="preserve">1,3 haeris erTiani zedapiruli gamaTbobeli-gamacivebeli </t>
    </r>
    <r>
      <rPr>
        <b/>
        <sz val="10"/>
        <color indexed="10"/>
        <rFont val="Arial"/>
        <family val="2"/>
      </rPr>
      <t xml:space="preserve">DX COIL Qh=164kw, </t>
    </r>
    <r>
      <rPr>
        <b/>
        <sz val="10"/>
        <color indexed="12"/>
        <rFont val="Arial"/>
        <family val="2"/>
      </rPr>
      <t xml:space="preserve">Qc=184kw,  </t>
    </r>
  </si>
  <si>
    <r>
      <t>1.6 haeri paneluri filtri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G4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>klasis</t>
    </r>
  </si>
  <si>
    <r>
      <t>1.7 haeri jibisebri filtri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F7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>klasis</t>
    </r>
  </si>
  <si>
    <r>
      <t>1.8 xmaurdamxSobi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L=1200mm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 xml:space="preserve">sigrZiT. </t>
    </r>
  </si>
  <si>
    <r>
      <t>1.9 ჰაერის მიწოდების ტემპერატურის კონტროლით, გადაყინვის კონტროლით,  ჰაერის ნაკადის მარეგულირებელი სარქველებით</t>
    </r>
    <r>
      <rPr>
        <b/>
        <sz val="10"/>
        <rFont val="AcadNusx"/>
        <family val="2"/>
      </rPr>
      <t xml:space="preserve"> </t>
    </r>
  </si>
  <si>
    <t>komp.</t>
  </si>
  <si>
    <t>cali</t>
  </si>
  <si>
    <t>saventilacio danadgarebi gamwovi ventilatorebi</t>
  </si>
  <si>
    <r>
      <t xml:space="preserve">cvlad brunTa ricxvze momuSave </t>
    </r>
    <r>
      <rPr>
        <sz val="11"/>
        <rFont val="Arial"/>
        <family val="2"/>
      </rPr>
      <t xml:space="preserve">MUB </t>
    </r>
    <r>
      <rPr>
        <sz val="11"/>
        <rFont val="AcadNusx"/>
        <family val="2"/>
      </rPr>
      <t xml:space="preserve">tipis gamwovi ventilatori  </t>
    </r>
    <r>
      <rPr>
        <b/>
        <sz val="11"/>
        <rFont val="Arial"/>
        <family val="2"/>
      </rPr>
      <t>L=7600m3/h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DP=500Pa </t>
    </r>
    <r>
      <rPr>
        <sz val="11"/>
        <rFont val="AcadNusx"/>
        <family val="2"/>
      </rPr>
      <t>statikuri wneviT. (dabal brunvaze momuSave)</t>
    </r>
  </si>
  <si>
    <r>
      <t xml:space="preserve">dabal brunvaze momuSave momuSave arxuli gamwovi ventilatori  </t>
    </r>
    <r>
      <rPr>
        <b/>
        <sz val="11"/>
        <rFont val="Arial"/>
        <family val="2"/>
      </rPr>
      <t>L=7850m3/h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</si>
  <si>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L=3400m3/h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</si>
  <si>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L=900m3/h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</si>
  <si>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L=9280m3/h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</si>
  <si>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L=1625m3/h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DP=350Pa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</si>
  <si>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L=250m3/h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DP=130Pa </t>
    </r>
    <r>
      <rPr>
        <sz val="11"/>
        <rFont val="AcadNusx"/>
        <family val="2"/>
      </rPr>
      <t>statikuri wneviT.</t>
    </r>
  </si>
  <si>
    <r>
      <t xml:space="preserve">sankvanZis gamwovi ventilatori  </t>
    </r>
    <r>
      <rPr>
        <b/>
        <sz val="11"/>
        <rFont val="Arial"/>
        <family val="2"/>
      </rPr>
      <t>L=125m3/h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DP=50-70Pa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</si>
  <si>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L=5200m3/h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DP=320Pa </t>
    </r>
    <r>
      <rPr>
        <sz val="11"/>
        <rFont val="AcadNusx"/>
        <family val="2"/>
      </rPr>
      <t>statikuri wneviT.</t>
    </r>
  </si>
  <si>
    <r>
      <t xml:space="preserve">xmaurdamxSobi </t>
    </r>
    <r>
      <rPr>
        <sz val="11"/>
        <rFont val="Arial"/>
        <family val="2"/>
      </rPr>
      <t>L=1,0m</t>
    </r>
  </si>
  <si>
    <r>
      <t xml:space="preserve">dabal brunvaze momuSave momuSave arxuli gamwovi ventilatori  </t>
    </r>
    <r>
      <rPr>
        <b/>
        <sz val="11"/>
        <rFont val="Arial"/>
        <family val="2"/>
      </rPr>
      <t>L=2080m3/h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DP=320Pa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</si>
  <si>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L=440m3/h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DP=150Pa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</si>
  <si>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L=5610m3/h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DP=300Pa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</si>
  <si>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L=480m3/h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DP=150Pa </t>
    </r>
    <r>
      <rPr>
        <sz val="11"/>
        <rFont val="AcadNusx"/>
        <family val="2"/>
      </rPr>
      <t>statikuri wneviT.</t>
    </r>
  </si>
  <si>
    <r>
      <t xml:space="preserve">dabal brunvaze momuSave momuSave arxuli gamwovi ventilatori  </t>
    </r>
    <r>
      <rPr>
        <b/>
        <sz val="11"/>
        <rFont val="Arial"/>
        <family val="2"/>
      </rPr>
      <t>L=150m3/h</t>
    </r>
    <r>
      <rPr>
        <sz val="11"/>
        <rFont val="AcadNusx"/>
        <family val="2"/>
      </rPr>
      <t xml:space="preserve"> warmadobiT da </t>
    </r>
    <r>
      <rPr>
        <b/>
        <sz val="11"/>
        <rFont val="Arial"/>
        <family val="2"/>
      </rPr>
      <t xml:space="preserve">DP=50Pa </t>
    </r>
    <r>
      <rPr>
        <sz val="11"/>
        <rFont val="AcadNusx"/>
        <family val="2"/>
      </rPr>
      <t>statikuri wneviT.</t>
    </r>
  </si>
  <si>
    <r>
      <t xml:space="preserve">kvamlgamwovi saxanZro ventilatori </t>
    </r>
    <r>
      <rPr>
        <b/>
        <sz val="10"/>
        <color indexed="12"/>
        <rFont val="Arial"/>
        <family val="2"/>
      </rPr>
      <t>L=18000m3/h</t>
    </r>
    <r>
      <rPr>
        <sz val="10"/>
        <rFont val="AcadNusx"/>
        <family val="2"/>
      </rPr>
      <t xml:space="preserve"> warmadobis sruli avtomatikiT da </t>
    </r>
    <r>
      <rPr>
        <b/>
        <sz val="10"/>
        <color indexed="12"/>
        <rFont val="Arial"/>
        <family val="2"/>
      </rPr>
      <t>DP=500Pa</t>
    </r>
    <r>
      <rPr>
        <b/>
        <sz val="10"/>
        <rFont val="Arial"/>
        <family val="2"/>
      </rPr>
      <t xml:space="preserve"> </t>
    </r>
    <r>
      <rPr>
        <sz val="10"/>
        <rFont val="AcadNusx"/>
        <family val="2"/>
      </rPr>
      <t>statikuri</t>
    </r>
    <r>
      <rPr>
        <b/>
        <sz val="10"/>
        <rFont val="Arial"/>
        <family val="2"/>
      </rPr>
      <t xml:space="preserve"> </t>
    </r>
    <r>
      <rPr>
        <sz val="10"/>
        <rFont val="AcadNusx"/>
        <family val="2"/>
      </rPr>
      <t xml:space="preserve">wneviT. xanZarmedegoba </t>
    </r>
    <r>
      <rPr>
        <sz val="10"/>
        <color indexed="10"/>
        <rFont val="Arial"/>
        <family val="2"/>
      </rPr>
      <t>400°C T=120min</t>
    </r>
  </si>
  <si>
    <r>
      <t xml:space="preserve">kvamlgamwovi saxanZro ventilatori </t>
    </r>
    <r>
      <rPr>
        <b/>
        <sz val="10"/>
        <color indexed="12"/>
        <rFont val="Arial"/>
        <family val="2"/>
      </rPr>
      <t>L=4600m3/h</t>
    </r>
    <r>
      <rPr>
        <sz val="10"/>
        <rFont val="AcadNusx"/>
        <family val="2"/>
      </rPr>
      <t xml:space="preserve"> warmadobis sruli avtomatikiT da </t>
    </r>
    <r>
      <rPr>
        <b/>
        <sz val="10"/>
        <color indexed="12"/>
        <rFont val="Arial"/>
        <family val="2"/>
      </rPr>
      <t>DP=500Pa</t>
    </r>
    <r>
      <rPr>
        <b/>
        <sz val="10"/>
        <rFont val="Arial"/>
        <family val="2"/>
      </rPr>
      <t xml:space="preserve"> </t>
    </r>
    <r>
      <rPr>
        <sz val="10"/>
        <rFont val="AcadNusx"/>
        <family val="2"/>
      </rPr>
      <t>statikuri</t>
    </r>
    <r>
      <rPr>
        <b/>
        <sz val="10"/>
        <rFont val="Arial"/>
        <family val="2"/>
      </rPr>
      <t xml:space="preserve"> </t>
    </r>
    <r>
      <rPr>
        <sz val="10"/>
        <rFont val="AcadNusx"/>
        <family val="2"/>
      </rPr>
      <t xml:space="preserve">wneviT. xanZarmedegoba </t>
    </r>
    <r>
      <rPr>
        <sz val="10"/>
        <color indexed="10"/>
        <rFont val="Arial"/>
        <family val="2"/>
      </rPr>
      <t>400°C T=120min</t>
    </r>
  </si>
  <si>
    <r>
      <t xml:space="preserve">xmaurdamxSobi </t>
    </r>
    <r>
      <rPr>
        <sz val="11"/>
        <rFont val="Arial"/>
        <family val="2"/>
      </rPr>
      <t>L=0.7m</t>
    </r>
  </si>
  <si>
    <t>სავენტილაციო ჰაერსატარები</t>
  </si>
  <si>
    <t>Tunuqis moTuTiebuli haersatarebi:L0,5 mm</t>
  </si>
  <si>
    <t>Tunuqis moTuTiebuli haersatarebi:L0,75 mm</t>
  </si>
  <si>
    <t>Tunuqis moTuTiebuli haersatarebi:L1,0 mm (samzareulo)</t>
  </si>
  <si>
    <t>Tunuqis moTuTiebuli haersatarebi:L1,2 mm (saxanZro)</t>
  </si>
  <si>
    <t>drekadi haersatari 150mm</t>
  </si>
  <si>
    <t>drekadi haersatari 200mm</t>
  </si>
  <si>
    <t>drekadi haersatari 250mm</t>
  </si>
  <si>
    <t>drekadi haersatari 315mm</t>
  </si>
  <si>
    <r>
      <rPr>
        <b/>
        <sz val="10"/>
        <rFont val="Arial"/>
        <family val="2"/>
      </rPr>
      <t>Rockwool-</t>
    </r>
    <r>
      <rPr>
        <sz val="10"/>
        <rFont val="AcadNusx"/>
        <family val="2"/>
      </rPr>
      <t>is 50mm sisqis izolacia</t>
    </r>
  </si>
  <si>
    <t>nitralis იზოლაცია 25 მმ სისქის</t>
  </si>
  <si>
    <t>გრძ. მ.</t>
  </si>
  <si>
    <t>მ2</t>
  </si>
  <si>
    <t>სავენტილაციო გისოსი</t>
  </si>
  <si>
    <r>
      <t xml:space="preserve">saventilacio difuzori </t>
    </r>
    <r>
      <rPr>
        <sz val="10"/>
        <rFont val="Arial"/>
        <family val="2"/>
      </rPr>
      <t>D600X600- (</t>
    </r>
    <r>
      <rPr>
        <sz val="10"/>
        <rFont val="AcadNusx"/>
        <family val="2"/>
      </rPr>
      <t>Semrevi yuTi</t>
    </r>
    <r>
      <rPr>
        <sz val="10"/>
        <rFont val="Arial"/>
        <family val="2"/>
      </rPr>
      <t>) 350mm.</t>
    </r>
  </si>
  <si>
    <r>
      <t xml:space="preserve">saventilacio difuzori </t>
    </r>
    <r>
      <rPr>
        <sz val="10"/>
        <rFont val="Arial"/>
        <family val="2"/>
      </rPr>
      <t>D375X375- (</t>
    </r>
    <r>
      <rPr>
        <sz val="10"/>
        <rFont val="AcadNusx"/>
        <family val="2"/>
      </rPr>
      <t>Semrevi yuTi</t>
    </r>
    <r>
      <rPr>
        <sz val="10"/>
        <rFont val="Arial"/>
        <family val="2"/>
      </rPr>
      <t>) 250mm.</t>
    </r>
  </si>
  <si>
    <r>
      <t xml:space="preserve">saventilacio difuzori </t>
    </r>
    <r>
      <rPr>
        <sz val="10"/>
        <rFont val="Arial"/>
        <family val="2"/>
      </rPr>
      <t>D225X225- (</t>
    </r>
    <r>
      <rPr>
        <sz val="10"/>
        <rFont val="AcadNusx"/>
        <family val="2"/>
      </rPr>
      <t>Semrevi yuTi</t>
    </r>
    <r>
      <rPr>
        <sz val="10"/>
        <rFont val="Arial"/>
        <family val="2"/>
      </rPr>
      <t>) 200mm.</t>
    </r>
  </si>
  <si>
    <r>
      <t xml:space="preserve">saventilacio difuzori </t>
    </r>
    <r>
      <rPr>
        <sz val="10"/>
        <rFont val="Arial"/>
        <family val="2"/>
      </rPr>
      <t>D700x150</t>
    </r>
  </si>
  <si>
    <r>
      <t xml:space="preserve">saventilacio difuzori </t>
    </r>
    <r>
      <rPr>
        <sz val="10"/>
        <rFont val="Arial"/>
        <family val="2"/>
      </rPr>
      <t>D1000x500</t>
    </r>
  </si>
  <si>
    <r>
      <t xml:space="preserve">saventilacio difuzori </t>
    </r>
    <r>
      <rPr>
        <sz val="10"/>
        <rFont val="Arial"/>
        <family val="2"/>
      </rPr>
      <t>D1300x150</t>
    </r>
  </si>
  <si>
    <r>
      <t xml:space="preserve">saventilacio difuzori </t>
    </r>
    <r>
      <rPr>
        <sz val="10"/>
        <rFont val="Arial"/>
        <family val="2"/>
      </rPr>
      <t>D2000x150</t>
    </r>
  </si>
  <si>
    <r>
      <t xml:space="preserve">saventilacio difuzori </t>
    </r>
    <r>
      <rPr>
        <sz val="10"/>
        <rFont val="Arial"/>
        <family val="2"/>
      </rPr>
      <t>D100</t>
    </r>
  </si>
  <si>
    <r>
      <t xml:space="preserve">saventilacio difuzori </t>
    </r>
    <r>
      <rPr>
        <sz val="10"/>
        <rFont val="Arial"/>
        <family val="2"/>
      </rPr>
      <t>D600x400</t>
    </r>
  </si>
  <si>
    <r>
      <t xml:space="preserve">saventilacio difuzori </t>
    </r>
    <r>
      <rPr>
        <sz val="10"/>
        <rFont val="Arial"/>
        <family val="2"/>
      </rPr>
      <t>D400x300</t>
    </r>
  </si>
  <si>
    <r>
      <t xml:space="preserve">saventilacio difuzori 1 slotiani </t>
    </r>
    <r>
      <rPr>
        <sz val="10"/>
        <rFont val="Arial"/>
        <family val="2"/>
      </rPr>
      <t xml:space="preserve">L=1200 </t>
    </r>
    <r>
      <rPr>
        <sz val="10"/>
        <rFont val="AcadNusx"/>
        <family val="2"/>
      </rPr>
      <t>Semrevi kameriT simaRliT 300mm</t>
    </r>
  </si>
  <si>
    <r>
      <t xml:space="preserve">saventilacio difuzori 2 slotiani </t>
    </r>
    <r>
      <rPr>
        <sz val="10"/>
        <rFont val="Arial"/>
        <family val="2"/>
      </rPr>
      <t xml:space="preserve">L=2100 </t>
    </r>
    <r>
      <rPr>
        <sz val="10"/>
        <rFont val="AcadNusx"/>
        <family val="2"/>
      </rPr>
      <t>Semrevi kameriT simaRliT 350mm</t>
    </r>
  </si>
  <si>
    <r>
      <t xml:space="preserve">saventilacio difuzori 3 slotiani </t>
    </r>
    <r>
      <rPr>
        <sz val="10"/>
        <rFont val="Arial"/>
        <family val="2"/>
      </rPr>
      <t xml:space="preserve">L=2100 </t>
    </r>
    <r>
      <rPr>
        <sz val="10"/>
        <rFont val="AcadNusx"/>
        <family val="2"/>
      </rPr>
      <t>Semrevi kameriT simaRliT 450mm</t>
    </r>
  </si>
  <si>
    <r>
      <t xml:space="preserve">saventilacio difuzori 2 slotiani </t>
    </r>
    <r>
      <rPr>
        <sz val="10"/>
        <rFont val="Arial"/>
        <family val="2"/>
      </rPr>
      <t xml:space="preserve">L=1800 </t>
    </r>
    <r>
      <rPr>
        <sz val="10"/>
        <rFont val="AcadNusx"/>
        <family val="2"/>
      </rPr>
      <t>Semrevi kameriT simaRliT 350mm</t>
    </r>
  </si>
  <si>
    <r>
      <t xml:space="preserve">saventilacio difuzori 3 slotiani </t>
    </r>
    <r>
      <rPr>
        <sz val="10"/>
        <rFont val="Arial"/>
        <family val="2"/>
      </rPr>
      <t xml:space="preserve">L=1800 </t>
    </r>
    <r>
      <rPr>
        <sz val="10"/>
        <rFont val="AcadNusx"/>
        <family val="2"/>
      </rPr>
      <t>Semrevi kameriT simaRliT 450mm</t>
    </r>
  </si>
  <si>
    <r>
      <t xml:space="preserve">saventilacio difuzori 3 slotiani </t>
    </r>
    <r>
      <rPr>
        <sz val="10"/>
        <rFont val="Arial"/>
        <family val="2"/>
      </rPr>
      <t xml:space="preserve">L=1200 </t>
    </r>
    <r>
      <rPr>
        <sz val="10"/>
        <rFont val="AcadNusx"/>
        <family val="2"/>
      </rPr>
      <t>Semrevi kameriT simaRliT 350mm</t>
    </r>
  </si>
  <si>
    <r>
      <t xml:space="preserve">saventilacio difuzori 4 slotiani </t>
    </r>
    <r>
      <rPr>
        <sz val="10"/>
        <rFont val="Arial"/>
        <family val="2"/>
      </rPr>
      <t xml:space="preserve">L=1200 </t>
    </r>
    <r>
      <rPr>
        <sz val="10"/>
        <rFont val="AcadNusx"/>
        <family val="2"/>
      </rPr>
      <t>Semrevi kameriT simaRliT 350mm</t>
    </r>
  </si>
  <si>
    <t>მეტალის გისოსი</t>
  </si>
  <si>
    <t>600X600</t>
  </si>
  <si>
    <t>2200X1000</t>
  </si>
  <si>
    <t>2000X900</t>
  </si>
  <si>
    <t>1100X1100</t>
  </si>
  <si>
    <t>400X400</t>
  </si>
  <si>
    <t>300x300</t>
  </si>
  <si>
    <t>200x100</t>
  </si>
  <si>
    <t>850X850</t>
  </si>
  <si>
    <t>1650X700</t>
  </si>
  <si>
    <t>სახანძრო სარქველი ამძრავით</t>
  </si>
  <si>
    <t>350x250</t>
  </si>
  <si>
    <t>600x450</t>
  </si>
  <si>
    <t>1150x450</t>
  </si>
  <si>
    <t>600x350</t>
  </si>
  <si>
    <t>200x200</t>
  </si>
  <si>
    <t>300x200</t>
  </si>
  <si>
    <t>450x300</t>
  </si>
  <si>
    <t>500x500</t>
  </si>
  <si>
    <t>500x300</t>
  </si>
  <si>
    <t>150x150</t>
  </si>
  <si>
    <t>250x150</t>
  </si>
  <si>
    <t>300x150</t>
  </si>
  <si>
    <t>350x200</t>
  </si>
  <si>
    <t>400x350</t>
  </si>
  <si>
    <t>650x500</t>
  </si>
  <si>
    <t>850x850</t>
  </si>
  <si>
    <t>900x400</t>
  </si>
  <si>
    <t>900x350</t>
  </si>
  <si>
    <t>D150</t>
  </si>
  <si>
    <t>ჰაერის ნაკადის მარეგულირებელი სარქველი</t>
  </si>
  <si>
    <t>400x200</t>
  </si>
  <si>
    <t>400x400</t>
  </si>
  <si>
    <t>400x300</t>
  </si>
  <si>
    <t>150x100</t>
  </si>
  <si>
    <t>300x250</t>
  </si>
  <si>
    <t>400x250</t>
  </si>
  <si>
    <t>650x450</t>
  </si>
  <si>
    <t>650x250</t>
  </si>
  <si>
    <t>350x300</t>
  </si>
  <si>
    <t>200x150</t>
  </si>
  <si>
    <t>250x250</t>
  </si>
  <si>
    <t>500x450</t>
  </si>
  <si>
    <t>D315</t>
  </si>
  <si>
    <t>D250</t>
  </si>
  <si>
    <t>D200</t>
  </si>
  <si>
    <t>D100</t>
  </si>
  <si>
    <t>ჰაერის ნაკადის უკუსარქველი</t>
  </si>
  <si>
    <t>ჰაერის ნაკადის გადამდენი გისოსი</t>
  </si>
  <si>
    <t>600x600</t>
  </si>
  <si>
    <t>600x400</t>
  </si>
  <si>
    <t>600x300</t>
  </si>
  <si>
    <r>
      <t xml:space="preserve"> </t>
    </r>
    <r>
      <rPr>
        <sz val="10"/>
        <rFont val="AcadMtavr"/>
        <family val="2"/>
      </rPr>
      <t>ekologiurad sufTa samacivro agentze momuSave</t>
    </r>
    <r>
      <rPr>
        <sz val="10"/>
        <rFont val="AcadNusx"/>
        <family val="2"/>
      </rPr>
      <t xml:space="preserve"> </t>
    </r>
    <r>
      <rPr>
        <b/>
        <sz val="10"/>
        <rFont val="AcadNusx"/>
        <family val="2"/>
      </rPr>
      <t>(mag:</t>
    </r>
    <r>
      <rPr>
        <b/>
        <sz val="10"/>
        <rFont val="Arial"/>
        <family val="2"/>
      </rPr>
      <t>R-</t>
    </r>
    <r>
      <rPr>
        <b/>
        <sz val="10"/>
        <rFont val="AcadNusx"/>
        <family val="2"/>
      </rPr>
      <t>410A,</t>
    </r>
    <r>
      <rPr>
        <b/>
        <sz val="10"/>
        <rFont val="Arial"/>
        <family val="2"/>
      </rPr>
      <t xml:space="preserve"> R-</t>
    </r>
    <r>
      <rPr>
        <b/>
        <sz val="10"/>
        <rFont val="AcadNusx"/>
        <family val="2"/>
      </rPr>
      <t>134</t>
    </r>
    <r>
      <rPr>
        <b/>
        <sz val="10"/>
        <rFont val="Arial"/>
        <family val="2"/>
      </rPr>
      <t>A ,R</t>
    </r>
    <r>
      <rPr>
        <b/>
        <sz val="10"/>
        <rFont val="AcadNusx"/>
        <family val="2"/>
      </rPr>
      <t>-407)</t>
    </r>
    <r>
      <rPr>
        <sz val="10"/>
        <rFont val="AcadNusx"/>
        <family val="2"/>
      </rPr>
      <t xml:space="preserve">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>sistemis gare bloki romlis samuSao temperaturebia zamTris gare</t>
    </r>
    <r>
      <rPr>
        <sz val="10"/>
        <rFont val="AcadNusx"/>
        <family val="2"/>
      </rPr>
      <t xml:space="preserve"> </t>
    </r>
    <r>
      <rPr>
        <b/>
        <sz val="10"/>
        <color indexed="10"/>
        <rFont val="Arial"/>
        <family val="2"/>
      </rPr>
      <t>T=-1</t>
    </r>
    <r>
      <rPr>
        <b/>
        <sz val="11"/>
        <color indexed="10"/>
        <rFont val="Calibri"/>
        <family val="2"/>
      </rPr>
      <t>°</t>
    </r>
    <r>
      <rPr>
        <b/>
        <sz val="11"/>
        <color indexed="10"/>
        <rFont val="Arial"/>
        <family val="2"/>
      </rPr>
      <t xml:space="preserve">C </t>
    </r>
    <r>
      <rPr>
        <sz val="11"/>
        <rFont val="AcadMtavr"/>
        <family val="2"/>
      </rPr>
      <t>da zafxulis gare</t>
    </r>
    <r>
      <rPr>
        <b/>
        <sz val="11"/>
        <color indexed="10"/>
        <rFont val="AcadMtavr"/>
        <family val="2"/>
      </rPr>
      <t xml:space="preserve"> </t>
    </r>
    <r>
      <rPr>
        <b/>
        <sz val="11"/>
        <color indexed="30"/>
        <rFont val="Arial"/>
        <family val="2"/>
      </rPr>
      <t>T=+41°C.</t>
    </r>
    <r>
      <rPr>
        <sz val="11"/>
        <rFont val="AcadMtavr"/>
        <family val="2"/>
      </rPr>
      <t xml:space="preserve"> gagrilebis simZlavre</t>
    </r>
    <r>
      <rPr>
        <sz val="11"/>
        <rFont val="AcadNusx"/>
        <family val="2"/>
      </rPr>
      <t xml:space="preserve"> </t>
    </r>
    <r>
      <rPr>
        <b/>
        <sz val="11"/>
        <color indexed="30"/>
        <rFont val="Arial"/>
        <family val="2"/>
      </rPr>
      <t>Q</t>
    </r>
    <r>
      <rPr>
        <b/>
        <sz val="11"/>
        <color indexed="30"/>
        <rFont val="AcadNusx"/>
        <family val="2"/>
      </rPr>
      <t>gag.</t>
    </r>
    <r>
      <rPr>
        <b/>
        <sz val="11"/>
        <color indexed="30"/>
        <rFont val="Arial"/>
        <family val="2"/>
      </rPr>
      <t>=168kw.</t>
    </r>
    <r>
      <rPr>
        <b/>
        <sz val="11"/>
        <color indexed="30"/>
        <rFont val="AcadMtavr"/>
        <family val="2"/>
      </rPr>
      <t xml:space="preserve"> </t>
    </r>
    <r>
      <rPr>
        <sz val="11"/>
        <color indexed="8"/>
        <rFont val="AcadMtavr"/>
        <family val="2"/>
      </rPr>
      <t xml:space="preserve">gaTbobis simZlavre </t>
    </r>
    <r>
      <rPr>
        <b/>
        <sz val="11"/>
        <color indexed="10"/>
        <rFont val="Arial"/>
        <family val="2"/>
      </rPr>
      <t>Q</t>
    </r>
    <r>
      <rPr>
        <b/>
        <sz val="11"/>
        <color indexed="10"/>
        <rFont val="AcadNusx"/>
        <family val="2"/>
      </rPr>
      <t>gaT</t>
    </r>
    <r>
      <rPr>
        <b/>
        <sz val="11"/>
        <color indexed="10"/>
        <rFont val="Arial"/>
        <family val="2"/>
      </rPr>
      <t>.=189kw</t>
    </r>
  </si>
  <si>
    <r>
      <t xml:space="preserve"> </t>
    </r>
    <r>
      <rPr>
        <sz val="10"/>
        <rFont val="AcadMtavr"/>
        <family val="2"/>
      </rPr>
      <t>ekologiurad sufTa samacivro agentze momuSave</t>
    </r>
    <r>
      <rPr>
        <sz val="10"/>
        <rFont val="AcadNusx"/>
        <family val="2"/>
      </rPr>
      <t xml:space="preserve"> </t>
    </r>
    <r>
      <rPr>
        <b/>
        <sz val="10"/>
        <rFont val="AcadNusx"/>
        <family val="2"/>
      </rPr>
      <t>(mag:</t>
    </r>
    <r>
      <rPr>
        <b/>
        <sz val="10"/>
        <rFont val="Arial"/>
        <family val="2"/>
      </rPr>
      <t>R-</t>
    </r>
    <r>
      <rPr>
        <b/>
        <sz val="10"/>
        <rFont val="AcadNusx"/>
        <family val="2"/>
      </rPr>
      <t>410A,</t>
    </r>
    <r>
      <rPr>
        <b/>
        <sz val="10"/>
        <rFont val="Arial"/>
        <family val="2"/>
      </rPr>
      <t xml:space="preserve"> R-</t>
    </r>
    <r>
      <rPr>
        <b/>
        <sz val="10"/>
        <rFont val="AcadNusx"/>
        <family val="2"/>
      </rPr>
      <t>134</t>
    </r>
    <r>
      <rPr>
        <b/>
        <sz val="10"/>
        <rFont val="Arial"/>
        <family val="2"/>
      </rPr>
      <t>A ,R</t>
    </r>
    <r>
      <rPr>
        <b/>
        <sz val="10"/>
        <rFont val="AcadNusx"/>
        <family val="2"/>
      </rPr>
      <t>-407)</t>
    </r>
    <r>
      <rPr>
        <sz val="10"/>
        <rFont val="AcadNusx"/>
        <family val="2"/>
      </rPr>
      <t xml:space="preserve">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>sistemis gare bloki romlis samuSao temperaturebia zamTris gare</t>
    </r>
    <r>
      <rPr>
        <sz val="10"/>
        <rFont val="AcadNusx"/>
        <family val="2"/>
      </rPr>
      <t xml:space="preserve"> </t>
    </r>
    <r>
      <rPr>
        <b/>
        <sz val="10"/>
        <color indexed="10"/>
        <rFont val="Arial"/>
        <family val="2"/>
      </rPr>
      <t>T=-1</t>
    </r>
    <r>
      <rPr>
        <b/>
        <sz val="11"/>
        <color indexed="10"/>
        <rFont val="Calibri"/>
        <family val="2"/>
      </rPr>
      <t>°</t>
    </r>
    <r>
      <rPr>
        <b/>
        <sz val="11"/>
        <color indexed="10"/>
        <rFont val="Arial"/>
        <family val="2"/>
      </rPr>
      <t xml:space="preserve">C </t>
    </r>
    <r>
      <rPr>
        <sz val="11"/>
        <rFont val="AcadMtavr"/>
        <family val="2"/>
      </rPr>
      <t>da zafxulis gare</t>
    </r>
    <r>
      <rPr>
        <b/>
        <sz val="11"/>
        <color indexed="10"/>
        <rFont val="AcadMtavr"/>
        <family val="2"/>
      </rPr>
      <t xml:space="preserve"> </t>
    </r>
    <r>
      <rPr>
        <b/>
        <sz val="11"/>
        <color indexed="30"/>
        <rFont val="Arial"/>
        <family val="2"/>
      </rPr>
      <t>T=+41°C.</t>
    </r>
    <r>
      <rPr>
        <sz val="11"/>
        <rFont val="AcadMtavr"/>
        <family val="2"/>
      </rPr>
      <t xml:space="preserve"> gagrilebis simZlavre</t>
    </r>
    <r>
      <rPr>
        <sz val="11"/>
        <rFont val="AcadNusx"/>
        <family val="2"/>
      </rPr>
      <t xml:space="preserve"> </t>
    </r>
    <r>
      <rPr>
        <b/>
        <sz val="11"/>
        <color indexed="30"/>
        <rFont val="Arial"/>
        <family val="2"/>
      </rPr>
      <t>Q</t>
    </r>
    <r>
      <rPr>
        <b/>
        <sz val="11"/>
        <color indexed="30"/>
        <rFont val="AcadNusx"/>
        <family val="2"/>
      </rPr>
      <t>gag.</t>
    </r>
    <r>
      <rPr>
        <b/>
        <sz val="11"/>
        <color indexed="30"/>
        <rFont val="Arial"/>
        <family val="2"/>
      </rPr>
      <t>=80kw.</t>
    </r>
    <r>
      <rPr>
        <b/>
        <sz val="11"/>
        <color indexed="30"/>
        <rFont val="AcadMtavr"/>
        <family val="2"/>
      </rPr>
      <t xml:space="preserve"> </t>
    </r>
    <r>
      <rPr>
        <sz val="11"/>
        <color indexed="8"/>
        <rFont val="AcadMtavr"/>
        <family val="2"/>
      </rPr>
      <t xml:space="preserve">gaTbobis simZlavre </t>
    </r>
    <r>
      <rPr>
        <b/>
        <sz val="11"/>
        <color indexed="10"/>
        <rFont val="Arial"/>
        <family val="2"/>
      </rPr>
      <t>Q</t>
    </r>
    <r>
      <rPr>
        <b/>
        <sz val="11"/>
        <color indexed="10"/>
        <rFont val="AcadNusx"/>
        <family val="2"/>
      </rPr>
      <t>gaT</t>
    </r>
    <r>
      <rPr>
        <b/>
        <sz val="11"/>
        <color indexed="10"/>
        <rFont val="Arial"/>
        <family val="2"/>
      </rPr>
      <t>.=90kw</t>
    </r>
  </si>
  <si>
    <r>
      <t xml:space="preserve"> </t>
    </r>
    <r>
      <rPr>
        <sz val="10"/>
        <rFont val="AcadMtavr"/>
        <family val="2"/>
      </rPr>
      <t>ekologiurad sufTa samacivro agentze momuSave</t>
    </r>
    <r>
      <rPr>
        <sz val="10"/>
        <rFont val="AcadNusx"/>
        <family val="2"/>
      </rPr>
      <t xml:space="preserve"> </t>
    </r>
    <r>
      <rPr>
        <b/>
        <sz val="10"/>
        <rFont val="AcadNusx"/>
        <family val="2"/>
      </rPr>
      <t>(mag:</t>
    </r>
    <r>
      <rPr>
        <b/>
        <sz val="10"/>
        <rFont val="Arial"/>
        <family val="2"/>
      </rPr>
      <t>R-</t>
    </r>
    <r>
      <rPr>
        <b/>
        <sz val="10"/>
        <rFont val="AcadNusx"/>
        <family val="2"/>
      </rPr>
      <t>410A,</t>
    </r>
    <r>
      <rPr>
        <b/>
        <sz val="10"/>
        <rFont val="Arial"/>
        <family val="2"/>
      </rPr>
      <t xml:space="preserve"> R-</t>
    </r>
    <r>
      <rPr>
        <b/>
        <sz val="10"/>
        <rFont val="AcadNusx"/>
        <family val="2"/>
      </rPr>
      <t>134</t>
    </r>
    <r>
      <rPr>
        <b/>
        <sz val="10"/>
        <rFont val="Arial"/>
        <family val="2"/>
      </rPr>
      <t>A ,R</t>
    </r>
    <r>
      <rPr>
        <b/>
        <sz val="10"/>
        <rFont val="AcadNusx"/>
        <family val="2"/>
      </rPr>
      <t>-407)</t>
    </r>
    <r>
      <rPr>
        <sz val="10"/>
        <rFont val="AcadNusx"/>
        <family val="2"/>
      </rPr>
      <t xml:space="preserve">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>sistemis gare bloki romlis samuSao temperaturebia zamTris gare</t>
    </r>
    <r>
      <rPr>
        <sz val="10"/>
        <rFont val="AcadNusx"/>
        <family val="2"/>
      </rPr>
      <t xml:space="preserve"> </t>
    </r>
    <r>
      <rPr>
        <b/>
        <sz val="10"/>
        <color indexed="10"/>
        <rFont val="Arial"/>
        <family val="2"/>
      </rPr>
      <t>T=-1</t>
    </r>
    <r>
      <rPr>
        <b/>
        <sz val="11"/>
        <color indexed="10"/>
        <rFont val="Calibri"/>
        <family val="2"/>
      </rPr>
      <t>°</t>
    </r>
    <r>
      <rPr>
        <b/>
        <sz val="11"/>
        <color indexed="10"/>
        <rFont val="Arial"/>
        <family val="2"/>
      </rPr>
      <t xml:space="preserve">C </t>
    </r>
    <r>
      <rPr>
        <sz val="11"/>
        <rFont val="AcadMtavr"/>
        <family val="2"/>
      </rPr>
      <t>da zafxulis gare</t>
    </r>
    <r>
      <rPr>
        <b/>
        <sz val="11"/>
        <color indexed="10"/>
        <rFont val="AcadMtavr"/>
        <family val="2"/>
      </rPr>
      <t xml:space="preserve"> </t>
    </r>
    <r>
      <rPr>
        <b/>
        <sz val="11"/>
        <color indexed="30"/>
        <rFont val="Arial"/>
        <family val="2"/>
      </rPr>
      <t>T=+41°C.</t>
    </r>
    <r>
      <rPr>
        <sz val="11"/>
        <rFont val="AcadMtavr"/>
        <family val="2"/>
      </rPr>
      <t xml:space="preserve"> gagrilebis simZlavre</t>
    </r>
    <r>
      <rPr>
        <sz val="11"/>
        <rFont val="AcadNusx"/>
        <family val="2"/>
      </rPr>
      <t xml:space="preserve"> </t>
    </r>
    <r>
      <rPr>
        <b/>
        <sz val="11"/>
        <color indexed="30"/>
        <rFont val="Arial"/>
        <family val="2"/>
      </rPr>
      <t>Q</t>
    </r>
    <r>
      <rPr>
        <b/>
        <sz val="11"/>
        <color indexed="30"/>
        <rFont val="AcadNusx"/>
        <family val="2"/>
      </rPr>
      <t>gag.</t>
    </r>
    <r>
      <rPr>
        <b/>
        <sz val="11"/>
        <color indexed="30"/>
        <rFont val="Arial"/>
        <family val="2"/>
      </rPr>
      <t>=120kw.</t>
    </r>
    <r>
      <rPr>
        <b/>
        <sz val="11"/>
        <color indexed="30"/>
        <rFont val="AcadMtavr"/>
        <family val="2"/>
      </rPr>
      <t xml:space="preserve"> </t>
    </r>
    <r>
      <rPr>
        <sz val="11"/>
        <color indexed="8"/>
        <rFont val="AcadMtavr"/>
        <family val="2"/>
      </rPr>
      <t xml:space="preserve">gaTbobis simZlavre </t>
    </r>
    <r>
      <rPr>
        <b/>
        <sz val="11"/>
        <color indexed="10"/>
        <rFont val="Arial"/>
        <family val="2"/>
      </rPr>
      <t>Q</t>
    </r>
    <r>
      <rPr>
        <b/>
        <sz val="11"/>
        <color indexed="10"/>
        <rFont val="AcadNusx"/>
        <family val="2"/>
      </rPr>
      <t>gaT</t>
    </r>
    <r>
      <rPr>
        <b/>
        <sz val="11"/>
        <color indexed="10"/>
        <rFont val="Arial"/>
        <family val="2"/>
      </rPr>
      <t>.=135kw</t>
    </r>
  </si>
  <si>
    <r>
      <t xml:space="preserve"> </t>
    </r>
    <r>
      <rPr>
        <sz val="10"/>
        <rFont val="AcadMtavr"/>
        <family val="2"/>
      </rPr>
      <t>ekologiurad sufTa samacivro agentze momuSave</t>
    </r>
    <r>
      <rPr>
        <sz val="10"/>
        <rFont val="AcadNusx"/>
        <family val="2"/>
      </rPr>
      <t xml:space="preserve"> </t>
    </r>
    <r>
      <rPr>
        <b/>
        <sz val="10"/>
        <rFont val="AcadNusx"/>
        <family val="2"/>
      </rPr>
      <t>(mag:</t>
    </r>
    <r>
      <rPr>
        <b/>
        <sz val="10"/>
        <rFont val="Arial"/>
        <family val="2"/>
      </rPr>
      <t>R-</t>
    </r>
    <r>
      <rPr>
        <b/>
        <sz val="10"/>
        <rFont val="AcadNusx"/>
        <family val="2"/>
      </rPr>
      <t>410A,</t>
    </r>
    <r>
      <rPr>
        <b/>
        <sz val="10"/>
        <rFont val="Arial"/>
        <family val="2"/>
      </rPr>
      <t xml:space="preserve"> R-</t>
    </r>
    <r>
      <rPr>
        <b/>
        <sz val="10"/>
        <rFont val="AcadNusx"/>
        <family val="2"/>
      </rPr>
      <t>134</t>
    </r>
    <r>
      <rPr>
        <b/>
        <sz val="10"/>
        <rFont val="Arial"/>
        <family val="2"/>
      </rPr>
      <t>A ,R</t>
    </r>
    <r>
      <rPr>
        <b/>
        <sz val="10"/>
        <rFont val="AcadNusx"/>
        <family val="2"/>
      </rPr>
      <t>-407)</t>
    </r>
    <r>
      <rPr>
        <sz val="10"/>
        <rFont val="AcadNusx"/>
        <family val="2"/>
      </rPr>
      <t xml:space="preserve">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>sistemis gare bloki romlis samuSao temperaturebia zamTris gare</t>
    </r>
    <r>
      <rPr>
        <sz val="10"/>
        <rFont val="AcadNusx"/>
        <family val="2"/>
      </rPr>
      <t xml:space="preserve"> </t>
    </r>
    <r>
      <rPr>
        <b/>
        <sz val="10"/>
        <color indexed="10"/>
        <rFont val="Arial"/>
        <family val="2"/>
      </rPr>
      <t>T=-1</t>
    </r>
    <r>
      <rPr>
        <b/>
        <sz val="11"/>
        <color indexed="10"/>
        <rFont val="Calibri"/>
        <family val="2"/>
      </rPr>
      <t>°</t>
    </r>
    <r>
      <rPr>
        <b/>
        <sz val="11"/>
        <color indexed="10"/>
        <rFont val="Arial"/>
        <family val="2"/>
      </rPr>
      <t xml:space="preserve">C </t>
    </r>
    <r>
      <rPr>
        <sz val="11"/>
        <rFont val="AcadMtavr"/>
        <family val="2"/>
      </rPr>
      <t>da zafxulis gare</t>
    </r>
    <r>
      <rPr>
        <b/>
        <sz val="11"/>
        <color indexed="10"/>
        <rFont val="AcadMtavr"/>
        <family val="2"/>
      </rPr>
      <t xml:space="preserve"> </t>
    </r>
    <r>
      <rPr>
        <b/>
        <sz val="11"/>
        <color indexed="30"/>
        <rFont val="Arial"/>
        <family val="2"/>
      </rPr>
      <t>T=+41°C.</t>
    </r>
    <r>
      <rPr>
        <sz val="11"/>
        <rFont val="AcadMtavr"/>
        <family val="2"/>
      </rPr>
      <t xml:space="preserve"> gagrilebis simZlavre</t>
    </r>
    <r>
      <rPr>
        <sz val="11"/>
        <rFont val="AcadNusx"/>
        <family val="2"/>
      </rPr>
      <t xml:space="preserve"> </t>
    </r>
    <r>
      <rPr>
        <b/>
        <sz val="11"/>
        <color indexed="30"/>
        <rFont val="Arial"/>
        <family val="2"/>
      </rPr>
      <t>Q</t>
    </r>
    <r>
      <rPr>
        <b/>
        <sz val="11"/>
        <color indexed="30"/>
        <rFont val="AcadNusx"/>
        <family val="2"/>
      </rPr>
      <t>gag.</t>
    </r>
    <r>
      <rPr>
        <b/>
        <sz val="11"/>
        <color indexed="30"/>
        <rFont val="Arial"/>
        <family val="2"/>
      </rPr>
      <t>=185kw.</t>
    </r>
    <r>
      <rPr>
        <b/>
        <sz val="11"/>
        <color indexed="30"/>
        <rFont val="AcadMtavr"/>
        <family val="2"/>
      </rPr>
      <t xml:space="preserve"> </t>
    </r>
    <r>
      <rPr>
        <sz val="11"/>
        <color indexed="8"/>
        <rFont val="AcadMtavr"/>
        <family val="2"/>
      </rPr>
      <t xml:space="preserve">gaTbobis simZlavre </t>
    </r>
    <r>
      <rPr>
        <b/>
        <sz val="11"/>
        <color indexed="10"/>
        <rFont val="Arial"/>
        <family val="2"/>
      </rPr>
      <t>Q</t>
    </r>
    <r>
      <rPr>
        <b/>
        <sz val="11"/>
        <color indexed="10"/>
        <rFont val="AcadNusx"/>
        <family val="2"/>
      </rPr>
      <t>gaT</t>
    </r>
    <r>
      <rPr>
        <b/>
        <sz val="11"/>
        <color indexed="10"/>
        <rFont val="Arial"/>
        <family val="2"/>
      </rPr>
      <t>.=207kw</t>
    </r>
  </si>
  <si>
    <r>
      <t xml:space="preserve"> </t>
    </r>
    <r>
      <rPr>
        <sz val="10"/>
        <rFont val="AcadMtavr"/>
        <family val="2"/>
      </rPr>
      <t>ekologiurad sufTa samacivro agentze momuSave</t>
    </r>
    <r>
      <rPr>
        <sz val="10"/>
        <rFont val="AcadNusx"/>
        <family val="2"/>
      </rPr>
      <t xml:space="preserve"> </t>
    </r>
    <r>
      <rPr>
        <b/>
        <sz val="10"/>
        <rFont val="AcadNusx"/>
        <family val="2"/>
      </rPr>
      <t>(mag:</t>
    </r>
    <r>
      <rPr>
        <b/>
        <sz val="10"/>
        <rFont val="Arial"/>
        <family val="2"/>
      </rPr>
      <t>R-</t>
    </r>
    <r>
      <rPr>
        <b/>
        <sz val="10"/>
        <rFont val="AcadNusx"/>
        <family val="2"/>
      </rPr>
      <t>410A,</t>
    </r>
    <r>
      <rPr>
        <b/>
        <sz val="10"/>
        <rFont val="Arial"/>
        <family val="2"/>
      </rPr>
      <t xml:space="preserve"> R-</t>
    </r>
    <r>
      <rPr>
        <b/>
        <sz val="10"/>
        <rFont val="AcadNusx"/>
        <family val="2"/>
      </rPr>
      <t>134</t>
    </r>
    <r>
      <rPr>
        <b/>
        <sz val="10"/>
        <rFont val="Arial"/>
        <family val="2"/>
      </rPr>
      <t>A ,R</t>
    </r>
    <r>
      <rPr>
        <b/>
        <sz val="10"/>
        <rFont val="AcadNusx"/>
        <family val="2"/>
      </rPr>
      <t>-407)</t>
    </r>
    <r>
      <rPr>
        <sz val="10"/>
        <rFont val="AcadNusx"/>
        <family val="2"/>
      </rPr>
      <t xml:space="preserve">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>sistemis gare bloki romlis samuSao temperaturebia zamTris gare</t>
    </r>
    <r>
      <rPr>
        <sz val="10"/>
        <rFont val="AcadNusx"/>
        <family val="2"/>
      </rPr>
      <t xml:space="preserve"> </t>
    </r>
    <r>
      <rPr>
        <b/>
        <sz val="10"/>
        <color indexed="10"/>
        <rFont val="Arial"/>
        <family val="2"/>
      </rPr>
      <t>T=-1</t>
    </r>
    <r>
      <rPr>
        <b/>
        <sz val="11"/>
        <color indexed="10"/>
        <rFont val="Calibri"/>
        <family val="2"/>
      </rPr>
      <t>°</t>
    </r>
    <r>
      <rPr>
        <b/>
        <sz val="11"/>
        <color indexed="10"/>
        <rFont val="Arial"/>
        <family val="2"/>
      </rPr>
      <t xml:space="preserve">C </t>
    </r>
    <r>
      <rPr>
        <sz val="11"/>
        <rFont val="AcadMtavr"/>
        <family val="2"/>
      </rPr>
      <t>da zafxulis gare</t>
    </r>
    <r>
      <rPr>
        <b/>
        <sz val="11"/>
        <color indexed="10"/>
        <rFont val="AcadMtavr"/>
        <family val="2"/>
      </rPr>
      <t xml:space="preserve"> </t>
    </r>
    <r>
      <rPr>
        <b/>
        <sz val="11"/>
        <color indexed="30"/>
        <rFont val="Arial"/>
        <family val="2"/>
      </rPr>
      <t>T=+41°C.</t>
    </r>
    <r>
      <rPr>
        <sz val="11"/>
        <rFont val="AcadMtavr"/>
        <family val="2"/>
      </rPr>
      <t xml:space="preserve"> gagrilebis simZlavre</t>
    </r>
    <r>
      <rPr>
        <sz val="11"/>
        <rFont val="AcadNusx"/>
        <family val="2"/>
      </rPr>
      <t xml:space="preserve"> </t>
    </r>
    <r>
      <rPr>
        <b/>
        <sz val="11"/>
        <color indexed="30"/>
        <rFont val="Arial"/>
        <family val="2"/>
      </rPr>
      <t>Q</t>
    </r>
    <r>
      <rPr>
        <b/>
        <sz val="11"/>
        <color indexed="30"/>
        <rFont val="AcadNusx"/>
        <family val="2"/>
      </rPr>
      <t>gag.</t>
    </r>
    <r>
      <rPr>
        <b/>
        <sz val="11"/>
        <color indexed="30"/>
        <rFont val="Arial"/>
        <family val="2"/>
      </rPr>
      <t>=56kw.</t>
    </r>
    <r>
      <rPr>
        <b/>
        <sz val="11"/>
        <color indexed="30"/>
        <rFont val="AcadMtavr"/>
        <family val="2"/>
      </rPr>
      <t xml:space="preserve"> </t>
    </r>
    <r>
      <rPr>
        <sz val="11"/>
        <color indexed="8"/>
        <rFont val="AcadMtavr"/>
        <family val="2"/>
      </rPr>
      <t xml:space="preserve">gaTbobis simZlavre </t>
    </r>
    <r>
      <rPr>
        <b/>
        <sz val="11"/>
        <color indexed="10"/>
        <rFont val="Arial"/>
        <family val="2"/>
      </rPr>
      <t>Q</t>
    </r>
    <r>
      <rPr>
        <b/>
        <sz val="11"/>
        <color indexed="10"/>
        <rFont val="AcadNusx"/>
        <family val="2"/>
      </rPr>
      <t>gaT</t>
    </r>
    <r>
      <rPr>
        <b/>
        <sz val="11"/>
        <color indexed="10"/>
        <rFont val="Arial"/>
        <family val="2"/>
      </rPr>
      <t>.=63kw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</si>
  <si>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.=11,4kw.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.=16kw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</si>
  <si>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.=9,1kw.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.=12,5kw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</si>
  <si>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.=3,7kw.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.=5kw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</si>
  <si>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.=2,9kw.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.=4kw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</si>
  <si>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.=2,3kw.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.=3kw</t>
    </r>
  </si>
  <si>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saSualo brunTa ricxvze momuSave, naklebad xmauriani  arxuli fancoili, sruli avtomatikiT,  Camket-maregulirebeli ventilebiT  aRWurvili, romlis Tboteqnikuri </t>
    </r>
    <r>
      <rPr>
        <b/>
        <u val="single"/>
        <sz val="10"/>
        <color indexed="10"/>
        <rFont val="AcadMtavr"/>
        <family val="2"/>
      </rPr>
      <t>saSualo</t>
    </r>
    <r>
      <rPr>
        <sz val="10"/>
        <rFont val="AcadMtavr"/>
        <family val="2"/>
      </rPr>
      <t xml:space="preserve"> siCqaris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.=7,3kw.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.=9kw</t>
    </r>
  </si>
  <si>
    <t>VRF სისტემის მილგაყვანილობა</t>
  </si>
  <si>
    <t>spilenZis samkapi(refneti) #1 9,52mmX6,35mm</t>
  </si>
  <si>
    <t>spilenZis samkapi(refneti) #2 12,7mmX9,52mm</t>
  </si>
  <si>
    <t>spilenZis samkapi(refneti) #3 25,4mmX19,05mm</t>
  </si>
  <si>
    <t>spilenZis samkapi(refneti) #4 28,58mmX19,05mm</t>
  </si>
  <si>
    <t xml:space="preserve">spilenZis samkapi(refneti) #5 </t>
  </si>
  <si>
    <t>spilenZis samkapi(refneti) #6</t>
  </si>
  <si>
    <t>izolacia spilenZis milebisTvis</t>
  </si>
  <si>
    <t xml:space="preserve">damatebiT freoni </t>
  </si>
  <si>
    <t>drenaJis mili 50mm</t>
  </si>
  <si>
    <t>drenaJis drekadi mili mili 20mm</t>
  </si>
  <si>
    <t xml:space="preserve">rezinis fitingi "limonCiki" </t>
  </si>
  <si>
    <r>
      <t>spilenZis mili</t>
    </r>
    <r>
      <rPr>
        <b/>
        <sz val="10"/>
        <rFont val="AcadMtavr"/>
        <family val="2"/>
      </rPr>
      <t xml:space="preserve">  6,35mm</t>
    </r>
  </si>
  <si>
    <r>
      <t>"_" D</t>
    </r>
    <r>
      <rPr>
        <b/>
        <sz val="10"/>
        <rFont val="AcadMtavr"/>
        <family val="2"/>
      </rPr>
      <t>9,52 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</si>
  <si>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12,7 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</si>
  <si>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15,88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</si>
  <si>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19,05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</si>
  <si>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22,22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</si>
  <si>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28,58 mm</t>
    </r>
    <r>
      <rPr>
        <sz val="10"/>
        <rFont val="AcadMtavr"/>
        <family val="2"/>
      </rPr>
      <t xml:space="preserve"> </t>
    </r>
  </si>
  <si>
    <r>
      <t>"_" D</t>
    </r>
    <r>
      <rPr>
        <b/>
        <sz val="10"/>
        <rFont val="AcadMtavr"/>
        <family val="2"/>
      </rPr>
      <t>34,98 mm</t>
    </r>
    <r>
      <rPr>
        <sz val="10"/>
        <rFont val="AcadMtavr"/>
        <family val="2"/>
      </rPr>
      <t xml:space="preserve"> </t>
    </r>
  </si>
  <si>
    <t>კგ</t>
  </si>
  <si>
    <t>დამხმარე მასალები და სამაგრი ფურნიტურა</t>
  </si>
  <si>
    <t>დაბალი ძაბვის მოწყობილობა</t>
  </si>
  <si>
    <t>ავტომატური ამომრთველი ჩამოსხმული კორპუსით, სამრეწველო ელექტრო მომარაგებისთვის 380/220V  3P  1000A,  კლასი C</t>
  </si>
  <si>
    <t>აღრიცხვის კარადა ლითონის გამჭვირვალე სარკმლით, ზომა 1000x350x250 მმ  სამონტაჟო აღჭურვილობით</t>
  </si>
  <si>
    <t>სამფაზა მრიცხველი ელექტრონული, 5 ა</t>
  </si>
  <si>
    <t xml:space="preserve">დენის ტრანსფორმატორები 1000/5 </t>
  </si>
  <si>
    <t>საკონტროლო კაბელი სპილენძისძარღვიანი NYMj 7x2,5 მმ2 კვეთი</t>
  </si>
  <si>
    <t>დიზელ გენერატორი 500 kVA კონტეინერით, გარე მონტაჟის, რეზერვის ავტომატურად ჩართვის სისტემის ფარით  (სარეზერვო კვება)</t>
  </si>
  <si>
    <t>იატაკზე სამონტაჟო მონობლოკური კაბინა 2000x800x400, მკვირივი ფოლადის, სადგარი ფირფიტით, IP55, სამონტაჟო აღჭურვილობით - MDB</t>
  </si>
  <si>
    <t>ავტომატური ამომრთველი ჩამოსხმული კორპუსით, სამრეწველო ელექტრო მომარაგებისთვის 380/220V   3P  250A,  კლასი C (შემყვანი)</t>
  </si>
  <si>
    <t>ავტომატური ამომრთველი ჩამოსხმული კორპუსით, სამრეწველო ელექტრო მომარაგებისთვის 380/220V   3P  250A,  კლასი C</t>
  </si>
  <si>
    <t>ავტომატური ამომრთველი ჩამოსხმული კორპუსით, სამრეწველო ელექტრო მომარაგებისთვის 380/220V   3P  100A,  კლასი C</t>
  </si>
  <si>
    <t>ავტომატური ამომრთველი ჩამოსხმული კორპუსით, სამრეწველო ელექტრო მომარაგებისთვის 380/220V   3P  50A,  კლასი C (მ.შ. 3- სარეზერვო)</t>
  </si>
  <si>
    <t>ავტომატური ამომრთველი ჩამოსხმული კორპუსით, სამრეწველო ელექტრო მომარაგებისთვის 380/220V   3P  10A,  კლასი C</t>
  </si>
  <si>
    <t>ავტომატური ამომრთველი ჩამოსხმული კორპუსით, სამრეწველო ელექტრო მომარაგებისთვის 220V   1P  50 A,  კლასი C</t>
  </si>
  <si>
    <t>შენობაში სამონტაჟო შემყვან-გამანაწ.ფარი 20 მოდულიანი, IP40, სამონტაჟო აღჭურვილობით  LDB-31-01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</si>
  <si>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380/220V   3P  50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</si>
  <si>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380/220V   3P  32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</si>
  <si>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380/220V   3P  25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</si>
  <si>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 25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</si>
  <si>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6 A,  კლასი C</t>
  </si>
  <si>
    <t>ავტომატური ამომრთველი ჩამოსხმული კორპუსით, სამრეწველო ელექტრო მომარაგებისთვის 220V   1P  16 A,  კლასი C (მ.შ. 1-სარეზერვო)</t>
  </si>
  <si>
    <t>ავტომატური ამომრთველი ჩამოსხმული კორპუსით, სამრეწველო ელექტრო მომარაგებისთვის 220V   1P  6A,  კლასი C</t>
  </si>
  <si>
    <t>შენობაში სამონტაჟო შემყვან-გამანაწ.ფარი 14 მოდულიანი, IP40, სამონტაჟო აღჭურვილობით  LDB-31-02</t>
  </si>
  <si>
    <t>ავტომატური ამომრთველი ჩამოსხმული კორპუსით, სამრეწველო ელექტრო მომარაგებისთვის 380/220V   3P  100A,  კლასი C (შემყვანი)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</si>
  <si>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380/220V   3P  16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</si>
  <si>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25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</si>
  <si>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16 A,  კლასი C</t>
  </si>
  <si>
    <t>ავტომატური ამომრთველი ჩამოსხმული კორპუსით, სამრეწველო ელექტრო მომარაგებისთვის 220V  1P 16A,  კლასი C  (მ.შ. 1-სარეზერვო)</t>
  </si>
  <si>
    <t>შენობაში სამონტაჟო შემყვან-გამანაწ.ფარი 6 მოდულიანი, IP40, სამონტაჟო აღჭურვილობით  LDB-31-03</t>
  </si>
  <si>
    <t>ავტომატური ამომრთველი ჩამოსხმული კორპუსით, სამრეწველო ელექტრო მომარაგებისთვის 220V   2P  50A,  კლასი C  (შემყვანი)</t>
  </si>
  <si>
    <t>დიფერენციალური დამცავი ამომრთველი ჩამოსხმული კორპუსით, სამრეწველო ელექტრო მომარაგებისთვის 220V  1P 10A,  კლასი C</t>
  </si>
  <si>
    <t>ავტომატური ამომრთველი ჩამოსხმული კორპუსით, სამრეწველო ელექტრო მომარაგებისთვის 220V  1P 10A,  კლასი C   (მ.შ. 1-სარეზერვო)</t>
  </si>
  <si>
    <t>შენობაში სამონტაჟო შემყვან-გამანაწ.ფარი 6 მოდულიანი, IP40, სამონტაჟო აღჭურვილობით  LDB-31-04</t>
  </si>
  <si>
    <t>შენობაში სამონტაჟო შემყვან-გამანაწ.ფარი 14 მოდულიანი, IP40, სამონტაჟო აღჭურვილობით  LDB-32-01</t>
  </si>
  <si>
    <t>ავტომატური ამომრთველი ჩამოსხმული კორპუსით, სამრეწველო ელექტრო მომარაგებისთვის 380/220V   3P  50A,  კლასი C (შემყვანი)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</si>
  <si>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380/220V   3P  10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</si>
  <si>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32 A,  კლასი C</t>
  </si>
  <si>
    <t>დიფერენციალური დამცავი ამომრთველი  ჩამოსხმული კორპუსით, სამრეწველო ელექტრო მომარაგებისთვის 220V   1P 10 A,  კლასი C</t>
  </si>
  <si>
    <t>ავტომატური ამომრთველი ჩამოსხმული კორპუსით, სამრეწველო ელექტრო მომარაგებისთვის 220V  1P 10 A,  კლასი C  (მ.შ. 1-სარეზერვო)</t>
  </si>
  <si>
    <t>შენობაში სამონტაჟო შემყვან-გამანაწ.ფარი 6 მოდულიანი, IP40, სამონტაჟო აღჭურვილობით  LDB-33-01</t>
  </si>
  <si>
    <t>შენობაში სამონტაჟო შემყვან-გამანაწ.ფარი 6 მოდულიანი, IP40, სამონტაჟო აღჭურვილობით  LDB-34-01</t>
  </si>
  <si>
    <t xml:space="preserve">უწყვეტი დენის წყარო ძაბვის გამმართველით (UPS)  10 kW/380 V  სასერვერო </t>
  </si>
  <si>
    <t>შენობაში სამონტაჟო შემყვან-გამანაწ.ფარი 8 მოდულიანი, IP40, სამონტაჟო აღჭურვილობით  DB-ავარიული განათება</t>
  </si>
  <si>
    <t>ავტომატური ამომრთველი ჩამოსხმული კორპუსით, სამრეწველო ელექტრო მომარაგებისთვის 220V   1P  25A,  კლასი C</t>
  </si>
  <si>
    <t>ავტომატური ამომრთველი ჩამოსხმული კორპუსით, სამრეწველო ელექტრო მომარაგებისთვის 220V  1P 10A,  კლასი C</t>
  </si>
  <si>
    <t>შენობაში სამონტაჟო შემყვან-გამანაწ.ფარი 8 მოდულიანი, IP40, სამონტაჟო აღჭურვილობით  DB-სამზარეულოს ლიფტი</t>
  </si>
  <si>
    <t>ავტომატური ამომრთველი ჩამოსხმული კორპუსით, სამრეწველო ელექტრო მომარაგებისთვის 380/220V   3P 16A,  კლასი C  (შემყვანი)</t>
  </si>
  <si>
    <t>შენობაში სამონტაჟო შემყვან-გამანაწ.ფარი 8 მოდულიანი, IP40, სამონტაჟო აღჭურვილობით  LDB-VRV-1 ,   LDB-VRV-2  (გაგრილება-ვენტილაციის ფარი-1, -2)</t>
  </si>
  <si>
    <t>ავტომატური ამომრთველი ჩამოსხმული კორპუსით, სამრეწველო ელექტრო მომარაგებისთვის 380/220V   3P  250 A,  კლასი C</t>
  </si>
  <si>
    <t>ავტომატური ამომრთველი ჩამოსხმული კორპუსით, სამრეწველო ელექტრო მომარაგებისთვის 380/220V  3P 100 A,  კლასი C (დაზუსტდეს ვენტილაციის პროექტით)</t>
  </si>
  <si>
    <t>დამატებითი მასალა, 15%</t>
  </si>
  <si>
    <t>კაბელები</t>
  </si>
  <si>
    <t>სპილენძისძარღვიანი სადენი  3x1,5  NYMнг-LS</t>
  </si>
  <si>
    <t>სპილენძისძარღვიანი სადენი  3x2,5  NYMнг-LS</t>
  </si>
  <si>
    <t>სპილენძისძარღვიანი სადენი  3x4  NYMнг-LS</t>
  </si>
  <si>
    <t>სპილენძისძარღვიანი სადენი  3x6  NYMнг-LS</t>
  </si>
  <si>
    <t>სპილენძისძარღვიანი სადენი  5x4  NYMнг-LS</t>
  </si>
  <si>
    <t>სპილენძისძარღვიანი სადენი  5x6  NYMнг-LS</t>
  </si>
  <si>
    <t>სპილენძისძარღვიანი სადენი  5x10  NYMнг-LS</t>
  </si>
  <si>
    <t>სპილენძისძარღვიანი სადენი  5x16  NYMнг-LS</t>
  </si>
  <si>
    <t>სპილენძისძარღვიანი სადენი  5x25  NYMнг-LS</t>
  </si>
  <si>
    <t>სპილენძისძარღვიანი სადენი  5x70  NYMнг-LS</t>
  </si>
  <si>
    <t>სპილენძისძარღვიანი სადენი  4x150+1x120  NYMнг-LS</t>
  </si>
  <si>
    <t>სპილენძისძარღვიანი კაბელის დამაბოლოებელი ბუნიკი 6-10-16-25 კვ.მმ</t>
  </si>
  <si>
    <t>სპილენძისძარღვიანი კაბელის დამაბოლოებელი ბუნიკი 70 კვ.მმ</t>
  </si>
  <si>
    <t>სპილენძისძარღვიანი კაბელის დამაბოლოებელი ბუნიკი 150 კვ.მმ</t>
  </si>
  <si>
    <t>საკაბელო არხი პერფორირებული ანოდირებული ალუმინის 100X60 mm</t>
  </si>
  <si>
    <t>საკაბელო არხი პერფორირებული ანოდირებული ალუმინის 200X60 mm</t>
  </si>
  <si>
    <t>საკაბელო არხი პერფორირებული ანოდირებული ალუმინის 300X60 mm</t>
  </si>
  <si>
    <t>საკაბელო კიბე (ვერტიკალური არხი) პერფორირებული ანოდირებული ალუმინის 300X60 mm</t>
  </si>
  <si>
    <t>საკაბელო არხი 1 სექციით, 60x40</t>
  </si>
  <si>
    <t>გოფრირებული მილი, უწვადი, პოლიქლორვინილის, დიამ.50 მმ</t>
  </si>
  <si>
    <t>დამატებითი მასალა, 25%</t>
  </si>
  <si>
    <t>დამიწების მოწყობა</t>
  </si>
  <si>
    <t>გალვანიზირებული ფოლადის ზოლოვანა 40*4</t>
  </si>
  <si>
    <t>გალვანიზირებული ფოლადის ღერო დიამ.18 მმ, სიგრძე 3 მ</t>
  </si>
  <si>
    <t>სპილენძისძარღვიანი დამიწების კაბელი 1*16 კვ.მმ</t>
  </si>
  <si>
    <t>სპილენძისძარღვიანი კაბელის 1*16 კვ.მმ დამაბოლოებელი ბუნიკი</t>
  </si>
  <si>
    <t>კომპლ.</t>
  </si>
  <si>
    <t>გრძ.მ</t>
  </si>
  <si>
    <t>%</t>
  </si>
  <si>
    <t>30</t>
  </si>
  <si>
    <t>2</t>
  </si>
  <si>
    <t>1600</t>
  </si>
  <si>
    <t>1400</t>
  </si>
  <si>
    <t>800</t>
  </si>
  <si>
    <t>190</t>
  </si>
  <si>
    <t>50</t>
  </si>
  <si>
    <t>85</t>
  </si>
  <si>
    <t>73</t>
  </si>
  <si>
    <t>84</t>
  </si>
  <si>
    <t>25</t>
  </si>
  <si>
    <t>145</t>
  </si>
  <si>
    <t>420</t>
  </si>
  <si>
    <t>120</t>
  </si>
  <si>
    <t>400</t>
  </si>
  <si>
    <t>130</t>
  </si>
  <si>
    <t>220</t>
  </si>
  <si>
    <t>100</t>
  </si>
  <si>
    <t>300</t>
  </si>
  <si>
    <t>140</t>
  </si>
  <si>
    <t>საკაბელო არხები</t>
  </si>
  <si>
    <t>ჭერის სანათი შუქდიოდური LED 21 W LED20S-840PSE-E PGO IP44 WH</t>
  </si>
  <si>
    <t>ჭერის სანათი შუქდიოდური DN470B LED20S-840 PSE-E PGO IP44 WH</t>
  </si>
  <si>
    <t>ჩამრთველი ერთპოლუსა</t>
  </si>
  <si>
    <t>როზეტი დამიწების კონტაქტით</t>
  </si>
  <si>
    <t>სამფაზა როზეტი დამიწების კონტაქტით</t>
  </si>
  <si>
    <t>ჩარჩო ორი როზეტისათვის</t>
  </si>
  <si>
    <t>გამანაწილებელი კოლოფი</t>
  </si>
  <si>
    <t>eqvivalenturi potencialis gamaTanabrebeli lokaluri salte</t>
  </si>
  <si>
    <t>horizontaluri damamiwebeli liTonis galvanizirebuli zolovana 40X4 mm</t>
  </si>
  <si>
    <r>
      <rPr>
        <sz val="11"/>
        <color theme="1"/>
        <rFont val="AcadNusx"/>
        <family val="2"/>
      </rPr>
      <t>izolirebuli spilenZis ZarRviani kabeli</t>
    </r>
    <r>
      <rPr>
        <sz val="11"/>
        <color theme="1"/>
        <rFont val="Calibri"/>
        <family val="2"/>
        <scheme val="minor"/>
      </rPr>
      <t xml:space="preserve"> 1X10 მმ</t>
    </r>
    <r>
      <rPr>
        <sz val="11"/>
        <color theme="1"/>
        <rFont val="Calibri"/>
        <family val="2"/>
      </rPr>
      <t>²</t>
    </r>
  </si>
  <si>
    <t>10 მმ² spilenZis ZarRviani kabelis damaboloebeli buniki</t>
  </si>
  <si>
    <r>
      <t xml:space="preserve"> modinebiT saventilacio danadgari </t>
    </r>
    <r>
      <rPr>
        <b/>
        <sz val="11"/>
        <rFont val="Arial"/>
        <family val="2"/>
      </rPr>
      <t xml:space="preserve">VRF </t>
    </r>
    <r>
      <rPr>
        <b/>
        <sz val="11"/>
        <rFont val="AcadMtavr"/>
        <family val="2"/>
      </rPr>
      <t>arxuli fankoili m.s.s.#1,2</t>
    </r>
  </si>
  <si>
    <r>
      <rPr>
        <sz val="10"/>
        <rFont val="Arial"/>
        <family val="2"/>
      </rPr>
      <t xml:space="preserve">1.1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maRal wneviani </t>
    </r>
    <r>
      <rPr>
        <sz val="10"/>
        <rFont val="Arial"/>
        <family val="2"/>
      </rPr>
      <t>DP=200Pa</t>
    </r>
    <r>
      <rPr>
        <sz val="10"/>
        <rFont val="AcadMtavr"/>
        <family val="2"/>
      </rPr>
      <t xml:space="preserve"> </t>
    </r>
    <r>
      <rPr>
        <sz val="10"/>
        <color indexed="10"/>
        <rFont val="Arial"/>
        <family val="2"/>
      </rPr>
      <t>L=3900m3/h</t>
    </r>
    <r>
      <rPr>
        <sz val="10"/>
        <color indexed="8"/>
        <rFont val="AcadMtavr"/>
        <family val="2"/>
      </rPr>
      <t xml:space="preserve"> haeris xarjiT </t>
    </r>
    <r>
      <rPr>
        <sz val="10"/>
        <rFont val="AcadMtavr"/>
        <family val="2"/>
      </rPr>
      <t>naklebad xmauriani,  arxuli fancoili, sruli avtomatikiT,  Camket-maregulirebeli ventilebiT  aRWurvili, romlis Tboteqnikuri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.=28kw.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.=31,5kw</t>
    </r>
  </si>
  <si>
    <r>
      <t>1.2 haeri paneluri filtri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G4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>klasis</t>
    </r>
  </si>
  <si>
    <r>
      <t>1.3 haeri jibisebri filtri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F7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>klasis</t>
    </r>
  </si>
  <si>
    <r>
      <t>1.4 xmaurdamxSobi</t>
    </r>
    <r>
      <rPr>
        <b/>
        <sz val="10"/>
        <rFont val="AcadNusx"/>
        <family val="2"/>
      </rPr>
      <t xml:space="preserve"> </t>
    </r>
    <r>
      <rPr>
        <b/>
        <sz val="10"/>
        <rFont val="Arial"/>
        <family val="2"/>
      </rPr>
      <t>L=1000mm</t>
    </r>
    <r>
      <rPr>
        <sz val="10"/>
        <rFont val="Arial"/>
        <family val="2"/>
      </rPr>
      <t xml:space="preserve"> </t>
    </r>
    <r>
      <rPr>
        <sz val="10"/>
        <rFont val="AcadNusx"/>
        <family val="2"/>
      </rPr>
      <t xml:space="preserve">sigrZiT. </t>
    </r>
  </si>
  <si>
    <r>
      <t xml:space="preserve"> modinebiT saventilacio danadgari </t>
    </r>
    <r>
      <rPr>
        <b/>
        <sz val="11"/>
        <rFont val="Arial"/>
        <family val="2"/>
      </rPr>
      <t xml:space="preserve">VRF </t>
    </r>
    <r>
      <rPr>
        <b/>
        <sz val="11"/>
        <rFont val="AcadMtavr"/>
        <family val="2"/>
      </rPr>
      <t>arxuli fankoili m.s.s.#3,4</t>
    </r>
  </si>
  <si>
    <r>
      <rPr>
        <sz val="10"/>
        <rFont val="Arial"/>
        <family val="2"/>
      </rPr>
      <t xml:space="preserve">1.1 </t>
    </r>
    <r>
      <rPr>
        <b/>
        <sz val="10"/>
        <rFont val="Arial"/>
        <family val="2"/>
      </rPr>
      <t>VRF</t>
    </r>
    <r>
      <rPr>
        <b/>
        <sz val="10"/>
        <rFont val="AcadMtavr"/>
        <family val="2"/>
      </rPr>
      <t xml:space="preserve"> </t>
    </r>
    <r>
      <rPr>
        <sz val="10"/>
        <rFont val="AcadMtavr"/>
        <family val="2"/>
      </rPr>
      <t xml:space="preserve">sistemis, maRal wneviani </t>
    </r>
    <r>
      <rPr>
        <sz val="10"/>
        <rFont val="Arial"/>
        <family val="2"/>
      </rPr>
      <t>DP=200Pa</t>
    </r>
    <r>
      <rPr>
        <sz val="10"/>
        <rFont val="AcadMtavr"/>
        <family val="2"/>
      </rPr>
      <t xml:space="preserve"> </t>
    </r>
    <r>
      <rPr>
        <sz val="10"/>
        <color indexed="10"/>
        <rFont val="Arial"/>
        <family val="2"/>
      </rPr>
      <t>L=3750m3/h</t>
    </r>
    <r>
      <rPr>
        <sz val="10"/>
        <color indexed="8"/>
        <rFont val="AcadMtavr"/>
        <family val="2"/>
      </rPr>
      <t xml:space="preserve"> haeris xarjiT </t>
    </r>
    <r>
      <rPr>
        <sz val="10"/>
        <rFont val="AcadMtavr"/>
        <family val="2"/>
      </rPr>
      <t>naklebad xmauriani,  arxuli fancoili, sruli avtomatikiT,  Camket-maregulirebeli ventilebiT  aRWurvili, romlis Tboteqnikuri maCveneblebia: sicivis</t>
    </r>
    <r>
      <rPr>
        <sz val="10"/>
        <rFont val="AcadNusx"/>
        <family val="2"/>
      </rPr>
      <t>_</t>
    </r>
    <r>
      <rPr>
        <b/>
        <sz val="10"/>
        <color indexed="12"/>
        <rFont val="Arial"/>
        <family val="2"/>
      </rPr>
      <t>Q</t>
    </r>
    <r>
      <rPr>
        <b/>
        <sz val="10"/>
        <color indexed="12"/>
        <rFont val="AcadNusx"/>
        <family val="2"/>
      </rPr>
      <t>gag</t>
    </r>
    <r>
      <rPr>
        <b/>
        <sz val="10"/>
        <color indexed="12"/>
        <rFont val="Arial"/>
        <family val="2"/>
      </rPr>
      <t xml:space="preserve">.=28kw. </t>
    </r>
    <r>
      <rPr>
        <sz val="10"/>
        <color indexed="8"/>
        <rFont val="AcadMtavr"/>
        <family val="2"/>
      </rPr>
      <t>Dda siTbos</t>
    </r>
    <r>
      <rPr>
        <b/>
        <sz val="10"/>
        <color indexed="12"/>
        <rFont val="AcadMtavr"/>
        <family val="2"/>
      </rPr>
      <t xml:space="preserve"> </t>
    </r>
    <r>
      <rPr>
        <b/>
        <sz val="10"/>
        <color indexed="10"/>
        <rFont val="Arial"/>
        <family val="2"/>
      </rPr>
      <t>Q</t>
    </r>
    <r>
      <rPr>
        <b/>
        <sz val="10"/>
        <color indexed="10"/>
        <rFont val="AcadNusx"/>
        <family val="2"/>
      </rPr>
      <t>gaT</t>
    </r>
    <r>
      <rPr>
        <b/>
        <sz val="10"/>
        <color indexed="10"/>
        <rFont val="Arial"/>
        <family val="2"/>
      </rPr>
      <t>.=31,5kw</t>
    </r>
  </si>
  <si>
    <t>LDB-VRV-1</t>
  </si>
  <si>
    <t>LDB-VRV-2</t>
  </si>
  <si>
    <t>BOH სანათები</t>
  </si>
  <si>
    <t xml:space="preserve"> </t>
  </si>
  <si>
    <t xml:space="preserve">ცხელი სანიტარული წყლით მომარაგების </t>
  </si>
  <si>
    <t>წყალგამაცხელებელი სტაციონალური ქვაბი Q=200kW, ავტომატიკის კომპლექტით</t>
  </si>
  <si>
    <t>ბუნებრივ აირზე მომუშავე სანთურა Q=150-250kW</t>
  </si>
  <si>
    <t>საცირკულაციო ტუმბო L=8.6მ³/სთ; H=10მ</t>
  </si>
  <si>
    <t>PP-R ცხელი წყლის მილი d75</t>
  </si>
  <si>
    <t>PP-R მილის ფურნიტურა</t>
  </si>
  <si>
    <t>ჩქაროსნული ბოილერი L=4300ლ/სთ</t>
  </si>
  <si>
    <t>PP-R წყლის ურდული D75</t>
  </si>
  <si>
    <t>PP-R წყლის ურდული D40</t>
  </si>
  <si>
    <t>გ.მ.</t>
  </si>
  <si>
    <t>ც</t>
  </si>
  <si>
    <t>ჩამრთველი ორპოლუსა</t>
  </si>
  <si>
    <t>Cloud Core Router 1009-7G-1C-PC, 7x Gbit LAN, 1x SFP cage, 9 Cores</t>
  </si>
  <si>
    <t xml:space="preserve">24x Gbit LAN, 2xSFP+ cages, SwOS /RouterOS (Dual boot) </t>
  </si>
  <si>
    <t>CAT6 patch panel, 24 ports</t>
  </si>
  <si>
    <t xml:space="preserve">19" Rack Mount Power unit - 1U, 8 Outlet 220V 16A (inC14) </t>
  </si>
  <si>
    <t>1U Cable management, black</t>
  </si>
  <si>
    <t>1500VA Line Interactive UPS</t>
  </si>
  <si>
    <t>19" wall-mount cabinet, 12U, width 600mm, depth 600mm, load rating 30kg</t>
  </si>
  <si>
    <t xml:space="preserve"> AP AC Long-Range</t>
  </si>
  <si>
    <t>Network Camera, Night Vision, Eyeball Dome IP Camera, 4 Megapixel IR 50M WDR POE H.265 Built-in MiC Weatherproof IP67 2.8mm</t>
  </si>
  <si>
    <t>3MP Network IR Mini-Bullet Camera</t>
  </si>
  <si>
    <t>16/32 Channel 1U 16PoE 4K&amp;H.265 Lite Network Video Recorder</t>
  </si>
  <si>
    <t>Cable UTP Cat6</t>
  </si>
  <si>
    <t>Column Speaker with Aluminum alloy, indoor/outdoors waterproof, speaker
unit 4”,output 10W at 70V/100V</t>
  </si>
  <si>
    <t xml:space="preserve">Digital Broadcasting Audio Source Controllorer with USB </t>
  </si>
  <si>
    <t>Ten Zones Matrix Controllor</t>
  </si>
  <si>
    <t>Microphone</t>
  </si>
  <si>
    <t>CD/MP3 Player</t>
  </si>
  <si>
    <t>Intelligent Fire Matrix</t>
  </si>
  <si>
    <t xml:space="preserve">Emergency Panel </t>
  </si>
  <si>
    <t>Pre-amplifier</t>
  </si>
  <si>
    <t>Power Amplifier 650W</t>
  </si>
  <si>
    <t>42U cabinet with Universal power socket and 4 door lock detachable</t>
  </si>
  <si>
    <t>Column speaker with Aluminum alloy, indoor/outdoors waterproof, speaker
unit 4”,output 10W at 70V/100V</t>
  </si>
  <si>
    <t>პროქტის დასახელება</t>
  </si>
  <si>
    <t>დოკუმენტი</t>
  </si>
  <si>
    <t>ხარჯთაღრიცხვა</t>
  </si>
  <si>
    <t>კომპანია</t>
  </si>
  <si>
    <t>თარიღი</t>
  </si>
  <si>
    <t>ორბიგინზა-ბათუმი</t>
  </si>
  <si>
    <t>USD/GEL კურსი</t>
  </si>
  <si>
    <t>სამშენებლო ფართი (კვმ)</t>
  </si>
  <si>
    <t>No</t>
  </si>
  <si>
    <t>დასახელება</t>
  </si>
  <si>
    <t xml:space="preserve">ჯამი </t>
  </si>
  <si>
    <t>ფასი 1 კვმ-ზე</t>
  </si>
  <si>
    <t>სულ ჯამი</t>
  </si>
  <si>
    <t>ზომის ერთეული</t>
  </si>
  <si>
    <t>რაოდენობა</t>
  </si>
  <si>
    <t>ნორმა</t>
  </si>
  <si>
    <t>სულ</t>
  </si>
  <si>
    <t>მასალა</t>
  </si>
  <si>
    <t>ერთეული</t>
  </si>
  <si>
    <t>ხელფასი</t>
  </si>
  <si>
    <t>სულ ერთეული</t>
  </si>
  <si>
    <t>12</t>
  </si>
  <si>
    <t>მასალა ერთეული ლარი</t>
  </si>
  <si>
    <t>ხელფასი ერთეული ლარი</t>
  </si>
  <si>
    <t>ჯამური ღირებულება</t>
  </si>
  <si>
    <t>კურსი</t>
  </si>
  <si>
    <t>მწარმოებელი ბრენდი</t>
  </si>
  <si>
    <t>შენიშვნა</t>
  </si>
  <si>
    <t>სულ ჯამი USD</t>
  </si>
  <si>
    <t>სულ ჯამი GEL</t>
  </si>
  <si>
    <t>2-ელექტროობა</t>
  </si>
  <si>
    <t>3- ვენტილაცია</t>
  </si>
  <si>
    <t>4 გათბობა- გაგრილება</t>
  </si>
  <si>
    <t>5 წყალმომარაგება-კანალიზაცია</t>
  </si>
  <si>
    <t>6 სუსტი დენები</t>
  </si>
  <si>
    <t>7 ხანძარქრობა</t>
  </si>
  <si>
    <t>მობილიზაციის ხარჯი</t>
  </si>
  <si>
    <t>სულ USD</t>
  </si>
  <si>
    <t>1 მოსამზადებელი სამუშაოები</t>
  </si>
  <si>
    <t>8 სხვა სამუშაოები</t>
  </si>
  <si>
    <t>სხვა სამუშაოები</t>
  </si>
  <si>
    <t>fire alarm sounder</t>
  </si>
  <si>
    <t>MikroTik CCR1009-7G-1C-PC</t>
  </si>
  <si>
    <t>Mikrotik CRS326-24G-2S+RM</t>
  </si>
  <si>
    <t>NEX PP-CAT6-UTP-24 UTP CAT6 patch panel, 24 ports</t>
  </si>
  <si>
    <t xml:space="preserve">4xrack SPP8-WCOLP 19" Rack Mount Power unit - 1U, 8 Outlet 220V 16A (inC14) </t>
  </si>
  <si>
    <t>Jiacheng JB01 1U Cable management, black</t>
  </si>
  <si>
    <t>KSTAR  KS-UA1500 1500VA Line Interactive UPS</t>
  </si>
  <si>
    <t>4xrack 4CW-1266 19" wall-mount cabinet, 12U, width 600mm, depth 600mm, load rating 30kg</t>
  </si>
  <si>
    <t>Ubiquiti UAP-AC-LR UniFi AP AC Long-Range</t>
  </si>
  <si>
    <t>DS-2CD2543G0-IS</t>
  </si>
  <si>
    <t>DS-2CD1031-I</t>
  </si>
  <si>
    <t>DS-7732NI-K4</t>
  </si>
  <si>
    <t>COFEM</t>
  </si>
  <si>
    <t>ELAN</t>
  </si>
  <si>
    <t>ITC</t>
  </si>
  <si>
    <t>OBT-901 Column with Aluminum alloy, indoor/outdoors waterproof, speaker
unit 4”,output 10W at 70V/100V</t>
  </si>
  <si>
    <t>OBT- 9300USB Digital Broadcasting Audio Source Controllor</t>
  </si>
  <si>
    <t>OBT-8012 Ten Zones Matrix Controllor</t>
  </si>
  <si>
    <t>OBT-8052C Microphone</t>
  </si>
  <si>
    <t>OBT-8610 CD/MP3 Player</t>
  </si>
  <si>
    <t>OBT-8910 Intelligent Fire Matrix</t>
  </si>
  <si>
    <t xml:space="preserve">OBT-8030 Emergency Panel </t>
  </si>
  <si>
    <t>OBT-8020 8 Pre-amplifier</t>
  </si>
  <si>
    <t>OBT-7065 Power Amplifier 650W</t>
  </si>
  <si>
    <t>NL</t>
  </si>
  <si>
    <t>OBT-8642 Rackmount</t>
  </si>
  <si>
    <t>OBT-901Column with Aluminum alloy, indoor/outdoors waterproof, speaker
unit 4”,output 10W at 70V/100V</t>
  </si>
  <si>
    <t>legrand</t>
  </si>
  <si>
    <t xml:space="preserve"> (Perkins)</t>
  </si>
  <si>
    <t>CMK</t>
  </si>
  <si>
    <t>ardic</t>
  </si>
  <si>
    <t>სს "თერმა"</t>
  </si>
  <si>
    <t>ჩინეთი, 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</si>
</sst>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GEL&quot;* #,##0.00_);_(&quot;GEL&quot;* \(#,##0.00\);_(&quot;GEL&quot;* &quot;-&quot;??_);_(@_)"/>
    <numFmt numFmtId="167" formatCode="0.0"/>
    <numFmt numFmtId="168" formatCode="_([$$-409]* #,##0.00_);_([$$-409]* \(#,##0.00\);_([$$-409]* &quot;-&quot;??_);_(@_)"/>
    <numFmt numFmtId="169" formatCode="_(* #,##0.0000_);_(* \(#,##0.0000\);_(* &quot;-&quot;??_);_(@_)"/>
    <numFmt numFmtId="170" formatCode="_-* #,##0.00\ _L_a_r_i_-;\-* #,##0.00\ _L_a_r_i_-;_-* &quot;-&quot;??\ _L_a_r_i_-;_-@_-"/>
    <numFmt numFmtId="171" formatCode="_(* #,##0.000_);_(* \(#,##0.000\);_(* &quot;-&quot;??_);_(@_)"/>
    <numFmt numFmtId="172" formatCode="_-* #,##0.00_р_._-;\-* #,##0.00_р_._-;_-* &quot;-&quot;??_р_._-;_-@_-"/>
    <numFmt numFmtId="173" formatCode="[$-409]d/mmm/yy;@"/>
    <numFmt numFmtId="174" formatCode="_-[$$-409]* #,##0.00_ ;_-[$$-409]* \-#,##0.00\ ;_-[$$-409]* &quot;-&quot;??_ ;_-@_ "/>
  </numFmts>
  <fonts count="80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4"/>
      <name val="Arial"/>
      <family val="2"/>
    </font>
    <font>
      <sz val="8"/>
      <color rgb="FFFF0000"/>
      <name val="Arial"/>
      <family val="2"/>
    </font>
    <font>
      <b/>
      <u val="single"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 val="single"/>
      <sz val="14"/>
      <name val="Arial"/>
      <family val="2"/>
    </font>
    <font>
      <sz val="9"/>
      <name val="Tahoma"/>
      <family val="2"/>
    </font>
    <font>
      <b/>
      <i/>
      <sz val="8"/>
      <color rgb="FFFF0000"/>
      <name val="Arial"/>
      <family val="2"/>
    </font>
    <font>
      <sz val="8"/>
      <name val="Menlo Regular"/>
      <family val="2"/>
    </font>
    <font>
      <sz val="10"/>
      <name val="Arial Cyr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0"/>
      <name val="Arial CE"/>
      <family val="2"/>
    </font>
    <font>
      <sz val="10"/>
      <name val="Helv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AcadNusx"/>
      <family val="2"/>
    </font>
    <font>
      <sz val="11"/>
      <name val="Sylfaen"/>
      <family val="1"/>
    </font>
    <font>
      <sz val="10"/>
      <color indexed="8"/>
      <name val="Arial"/>
      <family val="2"/>
    </font>
    <font>
      <b/>
      <sz val="10"/>
      <color theme="1"/>
      <name val="AcadMtavr"/>
      <family val="2"/>
    </font>
    <font>
      <sz val="12"/>
      <color theme="1"/>
      <name val="Arial"/>
      <family val="2"/>
    </font>
    <font>
      <sz val="12"/>
      <color theme="1"/>
      <name val="AcadNusx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name val="AcadNusx"/>
      <family val="2"/>
    </font>
    <font>
      <b/>
      <sz val="14"/>
      <color theme="1"/>
      <name val="Arial"/>
      <family val="2"/>
    </font>
    <font>
      <b/>
      <sz val="10"/>
      <color indexed="8"/>
      <name val="Arial"/>
      <family val="2"/>
    </font>
    <font>
      <sz val="10"/>
      <name val="AcadNusx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cadNusx"/>
      <family val="2"/>
    </font>
    <font>
      <b/>
      <sz val="11"/>
      <name val="AcadMtavr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name val="AcadMtavr"/>
      <family val="2"/>
    </font>
    <font>
      <b/>
      <sz val="10"/>
      <name val="AcadMtavr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name val="AcadMtavr"/>
      <family val="2"/>
    </font>
    <font>
      <b/>
      <sz val="11"/>
      <color indexed="10"/>
      <name val="AcadMtavr"/>
      <family val="2"/>
    </font>
    <font>
      <b/>
      <sz val="11"/>
      <color indexed="30"/>
      <name val="Arial"/>
      <family val="2"/>
    </font>
    <font>
      <b/>
      <sz val="11"/>
      <color indexed="30"/>
      <name val="AcadNusx"/>
      <family val="2"/>
    </font>
    <font>
      <b/>
      <sz val="11"/>
      <color indexed="30"/>
      <name val="AcadMtavr"/>
      <family val="2"/>
    </font>
    <font>
      <sz val="11"/>
      <color indexed="8"/>
      <name val="AcadMtavr"/>
      <family val="2"/>
    </font>
    <font>
      <b/>
      <sz val="11"/>
      <color indexed="10"/>
      <name val="AcadNusx"/>
      <family val="2"/>
    </font>
    <font>
      <b/>
      <u val="single"/>
      <sz val="10"/>
      <color indexed="10"/>
      <name val="AcadMtavr"/>
      <family val="2"/>
    </font>
    <font>
      <b/>
      <sz val="10"/>
      <color indexed="12"/>
      <name val="AcadNusx"/>
      <family val="2"/>
    </font>
    <font>
      <sz val="10"/>
      <color indexed="8"/>
      <name val="AcadMtavr"/>
      <family val="2"/>
    </font>
    <font>
      <b/>
      <sz val="10"/>
      <color indexed="12"/>
      <name val="AcadMtavr"/>
      <family val="2"/>
    </font>
    <font>
      <b/>
      <sz val="10"/>
      <color indexed="10"/>
      <name val="AcadNusx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cadNusx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AcadMtavr"/>
      <family val="2"/>
    </font>
    <font>
      <b/>
      <sz val="9"/>
      <name val="Tahoma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+mn-cs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13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170" fontId="2" fillId="0" borderId="0" applyFon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0" fillId="0" borderId="0">
      <alignment/>
      <protection/>
    </xf>
    <xf numFmtId="170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" fillId="0" borderId="0">
      <alignment/>
      <protection/>
    </xf>
    <xf numFmtId="17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2" fillId="0" borderId="0">
      <alignment/>
      <protection/>
    </xf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>
      <alignment/>
      <protection/>
    </xf>
    <xf numFmtId="170" fontId="2" fillId="0" borderId="0" applyFont="0" applyFill="0" applyBorder="0" applyAlignment="0" applyProtection="0"/>
    <xf numFmtId="0" fontId="2" fillId="0" borderId="0">
      <alignment/>
      <protection/>
    </xf>
    <xf numFmtId="167" fontId="0" fillId="0" borderId="0" applyFont="0" applyFill="0" applyBorder="0" applyAlignment="0" applyProtection="0"/>
    <xf numFmtId="0" fontId="2" fillId="0" borderId="0">
      <alignment/>
      <protection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9" fillId="0" borderId="0">
      <alignment/>
      <protection/>
    </xf>
    <xf numFmtId="0" fontId="2" fillId="0" borderId="0">
      <alignment/>
      <protection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" fillId="0" borderId="0" applyNumberFormat="0" applyFill="0" applyBorder="0">
      <alignment/>
      <protection locked="0"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5" fontId="2" fillId="0" borderId="0" applyFont="0" applyFill="0" applyBorder="0" applyAlignment="0" applyProtection="0"/>
    <xf numFmtId="0" fontId="2" fillId="0" borderId="0">
      <alignment/>
      <protection/>
    </xf>
    <xf numFmtId="0" fontId="23" fillId="0" borderId="0">
      <alignment/>
      <protection/>
    </xf>
    <xf numFmtId="9" fontId="23" fillId="0" borderId="0" applyFont="0" applyFill="0" applyBorder="0" applyAlignment="0" applyProtection="0"/>
    <xf numFmtId="0" fontId="24" fillId="0" borderId="0">
      <alignment/>
      <protection/>
    </xf>
    <xf numFmtId="169" fontId="2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5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8" fontId="2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169" fontId="2" fillId="0" borderId="0">
      <alignment/>
      <protection/>
    </xf>
  </cellStyleXfs>
  <cellXfs count="399">
    <xf numFmtId="0" fontId="0" fillId="0" borderId="0" xfId="0"/>
    <xf numFmtId="9" fontId="4" fillId="2" borderId="1" xfId="1250" applyFont="1" applyFill="1" applyBorder="1" applyAlignment="1">
      <alignment vertical="center" wrapText="1"/>
    </xf>
    <xf numFmtId="9" fontId="4" fillId="3" borderId="0" xfId="1250" applyFont="1" applyFill="1" applyBorder="1" applyAlignment="1">
      <alignment vertical="center"/>
    </xf>
    <xf numFmtId="9" fontId="4" fillId="3" borderId="0" xfId="1250" applyFont="1" applyFill="1" applyBorder="1" applyAlignment="1">
      <alignment vertical="center" wrapText="1"/>
    </xf>
    <xf numFmtId="9" fontId="4" fillId="2" borderId="2" xfId="1250" applyFont="1" applyFill="1" applyBorder="1" applyAlignment="1">
      <alignment horizontal="right" vertical="center" wrapText="1"/>
    </xf>
    <xf numFmtId="9" fontId="4" fillId="2" borderId="3" xfId="1250" applyFont="1" applyFill="1" applyBorder="1" applyAlignment="1">
      <alignment horizontal="right" vertical="center" wrapText="1"/>
    </xf>
    <xf numFmtId="9" fontId="4" fillId="3" borderId="0" xfId="1250" applyFont="1" applyFill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12" fillId="2" borderId="0" xfId="1245" applyFont="1" applyFill="1" applyAlignment="1" applyProtection="1">
      <alignment vertical="center" wrapText="1"/>
      <protection locked="0"/>
    </xf>
    <xf numFmtId="0" fontId="6" fillId="2" borderId="0" xfId="1245" applyFont="1" applyFill="1" applyAlignment="1" applyProtection="1">
      <alignment vertical="center" wrapText="1"/>
      <protection locked="0"/>
    </xf>
    <xf numFmtId="0" fontId="4" fillId="2" borderId="0" xfId="1245" applyFont="1" applyFill="1" applyAlignment="1" applyProtection="1">
      <alignment vertical="center" wrapText="1"/>
      <protection locked="0"/>
    </xf>
    <xf numFmtId="0" fontId="4" fillId="2" borderId="3" xfId="1245" applyFont="1" applyFill="1" applyBorder="1" applyAlignment="1" applyProtection="1">
      <alignment vertical="center" wrapText="1"/>
      <protection locked="0"/>
    </xf>
    <xf numFmtId="0" fontId="6" fillId="2" borderId="3" xfId="1245" applyFont="1" applyFill="1" applyBorder="1" applyAlignment="1" applyProtection="1">
      <alignment vertical="center" wrapText="1"/>
      <protection locked="0"/>
    </xf>
    <xf numFmtId="165" fontId="6" fillId="2" borderId="0" xfId="1370" applyFont="1" applyFill="1" applyAlignment="1" applyProtection="1">
      <alignment vertical="center" wrapText="1"/>
      <protection locked="0"/>
    </xf>
    <xf numFmtId="166" fontId="4" fillId="2" borderId="0" xfId="1226" applyFont="1" applyFill="1" applyAlignment="1" applyProtection="1">
      <alignment vertical="center" wrapText="1"/>
      <protection locked="0"/>
    </xf>
    <xf numFmtId="0" fontId="0" fillId="0" borderId="0" xfId="1245" applyProtection="1">
      <alignment/>
      <protection locked="0"/>
    </xf>
    <xf numFmtId="0" fontId="4" fillId="2" borderId="0" xfId="1245" applyFont="1" applyFill="1" applyAlignment="1" applyProtection="1">
      <alignment horizontal="center" vertical="center" wrapText="1"/>
      <protection locked="0"/>
    </xf>
    <xf numFmtId="0" fontId="6" fillId="2" borderId="5" xfId="1245" applyFont="1" applyFill="1" applyBorder="1" applyAlignment="1" applyProtection="1">
      <alignment vertical="center" wrapText="1"/>
      <protection locked="0"/>
    </xf>
    <xf numFmtId="165" fontId="4" fillId="2" borderId="0" xfId="1370" applyFont="1" applyFill="1" applyAlignment="1" applyProtection="1">
      <alignment vertical="center"/>
      <protection locked="0"/>
    </xf>
    <xf numFmtId="166" fontId="4" fillId="2" borderId="0" xfId="1226" applyFont="1" applyFill="1" applyAlignment="1" applyProtection="1">
      <alignment vertical="center"/>
      <protection locked="0"/>
    </xf>
    <xf numFmtId="0" fontId="8" fillId="2" borderId="5" xfId="1245" applyFont="1" applyFill="1" applyBorder="1" applyAlignment="1" applyProtection="1">
      <alignment horizontal="left" vertical="center" wrapText="1"/>
      <protection locked="0"/>
    </xf>
    <xf numFmtId="0" fontId="6" fillId="2" borderId="5" xfId="1245" applyFont="1" applyFill="1" applyBorder="1" applyAlignment="1" applyProtection="1">
      <alignment horizontal="left" vertical="center" wrapText="1"/>
      <protection locked="0"/>
    </xf>
    <xf numFmtId="0" fontId="6" fillId="2" borderId="0" xfId="1245" applyFont="1" applyFill="1" applyAlignment="1" applyProtection="1">
      <alignment horizontal="left" vertical="center" wrapText="1"/>
      <protection locked="0"/>
    </xf>
    <xf numFmtId="166" fontId="6" fillId="2" borderId="0" xfId="1226" applyFont="1" applyFill="1" applyBorder="1" applyAlignment="1" applyProtection="1">
      <alignment horizontal="right" vertical="center" wrapText="1"/>
      <protection locked="0"/>
    </xf>
    <xf numFmtId="168" fontId="6" fillId="2" borderId="0" xfId="1245" applyNumberFormat="1" applyFont="1" applyFill="1" applyBorder="1" applyAlignment="1" applyProtection="1">
      <alignment vertical="center" wrapText="1"/>
      <protection locked="0"/>
    </xf>
    <xf numFmtId="165" fontId="6" fillId="2" borderId="0" xfId="1227" applyFont="1" applyFill="1" applyBorder="1" applyAlignment="1" applyProtection="1">
      <alignment horizontal="center" vertical="center" wrapText="1"/>
      <protection locked="0"/>
    </xf>
    <xf numFmtId="0" fontId="6" fillId="2" borderId="0" xfId="1245" applyFont="1" applyFill="1" applyAlignment="1" applyProtection="1">
      <alignment horizontal="center" vertical="center" wrapText="1"/>
      <protection locked="0"/>
    </xf>
    <xf numFmtId="0" fontId="4" fillId="2" borderId="0" xfId="1245" applyFont="1" applyFill="1" applyBorder="1" applyAlignment="1" applyProtection="1">
      <alignment vertical="center" wrapText="1"/>
      <protection locked="0"/>
    </xf>
    <xf numFmtId="165" fontId="6" fillId="2" borderId="0" xfId="1370" applyFont="1" applyFill="1" applyBorder="1" applyAlignment="1" applyProtection="1">
      <alignment vertical="center" wrapText="1"/>
      <protection locked="0"/>
    </xf>
    <xf numFmtId="166" fontId="4" fillId="2" borderId="0" xfId="1226" applyFont="1" applyFill="1" applyAlignment="1" applyProtection="1">
      <alignment horizontal="center" vertical="center" wrapText="1"/>
      <protection locked="0"/>
    </xf>
    <xf numFmtId="0" fontId="0" fillId="0" borderId="0" xfId="1245" applyProtection="1">
      <alignment/>
      <protection/>
    </xf>
    <xf numFmtId="0" fontId="4" fillId="2" borderId="0" xfId="1245" applyFont="1" applyFill="1" applyAlignment="1" applyProtection="1">
      <alignment vertical="center"/>
      <protection locked="0"/>
    </xf>
    <xf numFmtId="0" fontId="27" fillId="0" borderId="0" xfId="1371" applyFont="1" applyBorder="1" applyAlignment="1" applyProtection="1">
      <alignment vertical="center"/>
      <protection locked="0"/>
    </xf>
    <xf numFmtId="0" fontId="27" fillId="0" borderId="0" xfId="1371" applyFont="1" applyAlignment="1" applyProtection="1">
      <alignment vertical="center"/>
      <protection locked="0"/>
    </xf>
    <xf numFmtId="0" fontId="4" fillId="3" borderId="6" xfId="1245" applyFont="1" applyFill="1" applyBorder="1" applyAlignment="1" applyProtection="1">
      <alignment vertical="center"/>
      <protection locked="0"/>
    </xf>
    <xf numFmtId="165" fontId="0" fillId="0" borderId="0" xfId="1370" applyFont="1" applyProtection="1">
      <protection locked="0"/>
    </xf>
    <xf numFmtId="166" fontId="0" fillId="0" borderId="0" xfId="1226" applyFont="1" applyProtection="1">
      <protection locked="0"/>
    </xf>
    <xf numFmtId="0" fontId="4" fillId="2" borderId="7" xfId="1245" applyFont="1" applyFill="1" applyBorder="1" applyAlignment="1" applyProtection="1">
      <alignment vertical="center" wrapText="1"/>
      <protection locked="0"/>
    </xf>
    <xf numFmtId="0" fontId="6" fillId="2" borderId="1" xfId="1245" applyFont="1" applyFill="1" applyBorder="1" applyAlignment="1" applyProtection="1">
      <alignment vertical="center" wrapText="1"/>
      <protection locked="0"/>
    </xf>
    <xf numFmtId="168" fontId="6" fillId="2" borderId="8" xfId="1226" applyNumberFormat="1" applyFont="1" applyFill="1" applyBorder="1" applyAlignment="1" applyProtection="1">
      <alignment vertical="center" wrapText="1"/>
      <protection/>
    </xf>
    <xf numFmtId="0" fontId="6" fillId="3" borderId="0" xfId="1245" applyFont="1" applyFill="1" applyBorder="1" applyAlignment="1" applyProtection="1">
      <alignment vertical="center"/>
      <protection locked="0"/>
    </xf>
    <xf numFmtId="165" fontId="6" fillId="3" borderId="5" xfId="1227" applyFont="1" applyFill="1" applyBorder="1" applyAlignment="1" applyProtection="1">
      <alignment vertical="center"/>
      <protection/>
    </xf>
    <xf numFmtId="0" fontId="4" fillId="3" borderId="6" xfId="1245" applyFont="1" applyFill="1" applyBorder="1" applyAlignment="1" applyProtection="1">
      <alignment vertical="center" wrapText="1"/>
      <protection locked="0"/>
    </xf>
    <xf numFmtId="0" fontId="6" fillId="3" borderId="0" xfId="1245" applyFont="1" applyFill="1" applyBorder="1" applyAlignment="1" applyProtection="1">
      <alignment vertical="center" wrapText="1"/>
      <protection locked="0"/>
    </xf>
    <xf numFmtId="165" fontId="6" fillId="3" borderId="5" xfId="1227" applyFont="1" applyFill="1" applyBorder="1" applyAlignment="1" applyProtection="1">
      <alignment vertical="center" wrapText="1"/>
      <protection/>
    </xf>
    <xf numFmtId="0" fontId="4" fillId="2" borderId="9" xfId="1245" applyFont="1" applyFill="1" applyBorder="1" applyAlignment="1" applyProtection="1">
      <alignment vertical="center" wrapText="1"/>
      <protection locked="0"/>
    </xf>
    <xf numFmtId="0" fontId="6" fillId="2" borderId="2" xfId="1245" applyFont="1" applyFill="1" applyBorder="1" applyAlignment="1" applyProtection="1">
      <alignment horizontal="right" vertical="center" wrapText="1"/>
      <protection locked="0"/>
    </xf>
    <xf numFmtId="165" fontId="6" fillId="2" borderId="10" xfId="1227" applyFont="1" applyFill="1" applyBorder="1" applyAlignment="1" applyProtection="1">
      <alignment horizontal="right" vertical="center" wrapText="1"/>
      <protection/>
    </xf>
    <xf numFmtId="0" fontId="4" fillId="2" borderId="11" xfId="1245" applyFont="1" applyFill="1" applyBorder="1" applyAlignment="1" applyProtection="1">
      <alignment horizontal="right" vertical="center" wrapText="1"/>
      <protection locked="0"/>
    </xf>
    <xf numFmtId="0" fontId="4" fillId="2" borderId="3" xfId="1245" applyFont="1" applyFill="1" applyBorder="1" applyAlignment="1" applyProtection="1">
      <alignment horizontal="right" vertical="center" wrapText="1"/>
      <protection locked="0"/>
    </xf>
    <xf numFmtId="168" fontId="4" fillId="2" borderId="12" xfId="1226" applyNumberFormat="1" applyFont="1" applyFill="1" applyBorder="1" applyAlignment="1" applyProtection="1">
      <alignment horizontal="right" vertical="center" wrapText="1"/>
      <protection/>
    </xf>
    <xf numFmtId="0" fontId="4" fillId="3" borderId="6" xfId="1245" applyFont="1" applyFill="1" applyBorder="1" applyAlignment="1" applyProtection="1">
      <alignment horizontal="right" vertical="center" wrapText="1"/>
      <protection locked="0"/>
    </xf>
    <xf numFmtId="0" fontId="6" fillId="3" borderId="0" xfId="1245" applyFont="1" applyFill="1" applyBorder="1" applyAlignment="1" applyProtection="1">
      <alignment horizontal="right" vertical="center" wrapText="1"/>
      <protection locked="0"/>
    </xf>
    <xf numFmtId="166" fontId="6" fillId="3" borderId="5" xfId="1226" applyFont="1" applyFill="1" applyBorder="1" applyAlignment="1" applyProtection="1">
      <alignment horizontal="right" vertical="center" wrapText="1"/>
      <protection/>
    </xf>
    <xf numFmtId="0" fontId="4" fillId="2" borderId="9" xfId="1245" applyFont="1" applyFill="1" applyBorder="1" applyAlignment="1" applyProtection="1">
      <alignment horizontal="right" vertical="center" wrapText="1"/>
      <protection locked="0"/>
    </xf>
    <xf numFmtId="165" fontId="4" fillId="2" borderId="10" xfId="1227" applyFont="1" applyFill="1" applyBorder="1" applyAlignment="1" applyProtection="1">
      <alignment horizontal="right" vertical="center" wrapText="1"/>
      <protection/>
    </xf>
    <xf numFmtId="168" fontId="18" fillId="2" borderId="3" xfId="1245" applyNumberFormat="1" applyFont="1" applyFill="1" applyBorder="1" applyAlignment="1">
      <alignment horizontal="right" vertical="center" wrapText="1"/>
      <protection/>
    </xf>
    <xf numFmtId="0" fontId="6" fillId="2" borderId="3" xfId="1245" applyFont="1" applyFill="1" applyBorder="1" applyAlignment="1" applyProtection="1">
      <alignment horizontal="right" vertical="center" wrapText="1"/>
      <protection locked="0"/>
    </xf>
    <xf numFmtId="168" fontId="6" fillId="2" borderId="12" xfId="1226" applyNumberFormat="1" applyFont="1" applyFill="1" applyBorder="1" applyAlignment="1" applyProtection="1">
      <alignment horizontal="right" vertical="center" wrapText="1"/>
      <protection/>
    </xf>
    <xf numFmtId="168" fontId="0" fillId="0" borderId="0" xfId="1245" applyNumberFormat="1" applyProtection="1">
      <alignment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0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168" fontId="14" fillId="0" borderId="4" xfId="0" applyNumberFormat="1" applyFont="1" applyBorder="1" applyAlignment="1">
      <alignment vertical="center"/>
    </xf>
    <xf numFmtId="10" fontId="21" fillId="0" borderId="4" xfId="0" applyNumberFormat="1" applyFont="1" applyBorder="1" applyAlignment="1">
      <alignment vertical="center"/>
    </xf>
    <xf numFmtId="168" fontId="14" fillId="2" borderId="4" xfId="0" applyNumberFormat="1" applyFont="1" applyFill="1" applyBorder="1" applyAlignment="1">
      <alignment vertical="center"/>
    </xf>
    <xf numFmtId="168" fontId="21" fillId="0" borderId="4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vertical="center"/>
    </xf>
    <xf numFmtId="0" fontId="25" fillId="0" borderId="0" xfId="0" applyFont="1" applyAlignment="1">
      <alignment vertical="center" wrapText="1"/>
    </xf>
    <xf numFmtId="165" fontId="0" fillId="0" borderId="0" xfId="18" applyFont="1" applyAlignment="1">
      <alignment vertical="center"/>
    </xf>
    <xf numFmtId="165" fontId="0" fillId="0" borderId="0" xfId="0" applyNumberFormat="1" applyAlignment="1">
      <alignment vertical="center"/>
    </xf>
    <xf numFmtId="0" fontId="6" fillId="2" borderId="14" xfId="1245" applyFont="1" applyFill="1" applyBorder="1" applyAlignment="1" applyProtection="1">
      <alignment horizontal="center" vertical="center" wrapText="1"/>
      <protection locked="0"/>
    </xf>
    <xf numFmtId="0" fontId="6" fillId="2" borderId="8" xfId="1245" applyFont="1" applyFill="1" applyBorder="1" applyAlignment="1" applyProtection="1">
      <alignment horizontal="center" vertical="center" wrapText="1"/>
      <protection locked="0"/>
    </xf>
    <xf numFmtId="165" fontId="6" fillId="2" borderId="8" xfId="1227" applyFont="1" applyFill="1" applyBorder="1" applyAlignment="1" applyProtection="1">
      <alignment horizontal="center" vertical="center" wrapText="1"/>
      <protection locked="0"/>
    </xf>
    <xf numFmtId="168" fontId="6" fillId="2" borderId="15" xfId="1226" applyNumberFormat="1" applyFont="1" applyFill="1" applyBorder="1" applyAlignment="1" applyProtection="1">
      <alignment horizontal="right" vertical="center" wrapText="1"/>
      <protection/>
    </xf>
    <xf numFmtId="166" fontId="6" fillId="2" borderId="12" xfId="1226" applyFont="1" applyFill="1" applyBorder="1" applyAlignment="1" applyProtection="1">
      <alignment vertical="center" wrapText="1"/>
      <protection/>
    </xf>
    <xf numFmtId="171" fontId="6" fillId="2" borderId="12" xfId="1227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1245" applyFont="1" applyFill="1" applyAlignment="1" applyProtection="1">
      <alignment vertical="center"/>
      <protection/>
    </xf>
    <xf numFmtId="0" fontId="4" fillId="2" borderId="16" xfId="1245" applyFont="1" applyFill="1" applyBorder="1" applyAlignment="1" applyProtection="1">
      <alignment horizontal="center" vertical="center" wrapText="1"/>
      <protection/>
    </xf>
    <xf numFmtId="165" fontId="6" fillId="3" borderId="3" xfId="1245" applyNumberFormat="1" applyFont="1" applyFill="1" applyBorder="1" applyAlignment="1" applyProtection="1">
      <alignment vertical="center"/>
      <protection locked="0"/>
    </xf>
    <xf numFmtId="0" fontId="4" fillId="3" borderId="0" xfId="1245" applyFont="1" applyFill="1" applyBorder="1" applyAlignment="1" applyProtection="1">
      <alignment vertical="center"/>
      <protection locked="0"/>
    </xf>
    <xf numFmtId="0" fontId="6" fillId="3" borderId="12" xfId="1245" applyFont="1" applyFill="1" applyBorder="1" applyAlignment="1" applyProtection="1">
      <alignment vertical="center"/>
      <protection locked="0"/>
    </xf>
    <xf numFmtId="2" fontId="6" fillId="2" borderId="1" xfId="1245" applyNumberFormat="1" applyFont="1" applyFill="1" applyBorder="1" applyAlignment="1" applyProtection="1">
      <alignment horizontal="right" vertical="center"/>
      <protection locked="0"/>
    </xf>
    <xf numFmtId="2" fontId="6" fillId="2" borderId="2" xfId="1245" applyNumberFormat="1" applyFont="1" applyFill="1" applyBorder="1" applyAlignment="1" applyProtection="1">
      <alignment horizontal="right" vertical="center"/>
      <protection locked="0"/>
    </xf>
    <xf numFmtId="2" fontId="4" fillId="2" borderId="3" xfId="1245" applyNumberFormat="1" applyFont="1" applyFill="1" applyBorder="1" applyAlignment="1" applyProtection="1">
      <alignment horizontal="right" vertical="center"/>
      <protection locked="0"/>
    </xf>
    <xf numFmtId="2" fontId="6" fillId="3" borderId="0" xfId="1245" applyNumberFormat="1" applyFont="1" applyFill="1" applyBorder="1" applyAlignment="1" applyProtection="1">
      <alignment horizontal="right" vertical="center"/>
      <protection locked="0"/>
    </xf>
    <xf numFmtId="2" fontId="4" fillId="2" borderId="2" xfId="1245" applyNumberFormat="1" applyFont="1" applyFill="1" applyBorder="1" applyAlignment="1" applyProtection="1">
      <alignment horizontal="right" vertical="center"/>
      <protection locked="0"/>
    </xf>
    <xf numFmtId="2" fontId="6" fillId="2" borderId="3" xfId="1245" applyNumberFormat="1" applyFont="1" applyFill="1" applyBorder="1" applyAlignment="1" applyProtection="1">
      <alignment horizontal="right" vertical="center"/>
      <protection locked="0"/>
    </xf>
    <xf numFmtId="165" fontId="6" fillId="2" borderId="0" xfId="1331" applyFont="1" applyFill="1" applyAlignment="1" applyProtection="1">
      <alignment vertical="center" wrapText="1"/>
      <protection locked="0"/>
    </xf>
    <xf numFmtId="165" fontId="4" fillId="2" borderId="0" xfId="1331" applyFont="1" applyFill="1" applyAlignment="1" applyProtection="1">
      <alignment vertical="center"/>
      <protection locked="0"/>
    </xf>
    <xf numFmtId="165" fontId="6" fillId="2" borderId="0" xfId="1331" applyFont="1" applyFill="1" applyBorder="1" applyAlignment="1" applyProtection="1">
      <alignment vertical="center" wrapText="1"/>
      <protection locked="0"/>
    </xf>
    <xf numFmtId="0" fontId="27" fillId="0" borderId="0" xfId="1332" applyFont="1" applyAlignment="1" applyProtection="1">
      <alignment vertical="center"/>
      <protection locked="0"/>
    </xf>
    <xf numFmtId="0" fontId="32" fillId="0" borderId="0" xfId="1245" applyFont="1" applyAlignment="1" applyProtection="1">
      <alignment wrapText="1"/>
      <protection locked="0"/>
    </xf>
    <xf numFmtId="165" fontId="6" fillId="3" borderId="3" xfId="1245" applyNumberFormat="1" applyFont="1" applyFill="1" applyBorder="1" applyAlignment="1" applyProtection="1">
      <alignment vertical="center"/>
      <protection/>
    </xf>
    <xf numFmtId="0" fontId="6" fillId="3" borderId="12" xfId="1245" applyFont="1" applyFill="1" applyBorder="1" applyAlignment="1" applyProtection="1">
      <alignment vertical="center"/>
      <protection/>
    </xf>
    <xf numFmtId="165" fontId="0" fillId="0" borderId="0" xfId="1331" applyFont="1" applyProtection="1">
      <protection locked="0"/>
    </xf>
    <xf numFmtId="9" fontId="4" fillId="2" borderId="1" xfId="1245" applyNumberFormat="1" applyFont="1" applyFill="1" applyBorder="1" applyAlignment="1" applyProtection="1">
      <alignment vertical="center" wrapText="1"/>
      <protection locked="0"/>
    </xf>
    <xf numFmtId="0" fontId="0" fillId="0" borderId="0" xfId="1245" applyAlignment="1" applyProtection="1">
      <alignment wrapText="1"/>
      <protection locked="0"/>
    </xf>
    <xf numFmtId="0" fontId="4" fillId="2" borderId="1" xfId="1245" applyFont="1" applyFill="1" applyBorder="1" applyAlignment="1" applyProtection="1">
      <alignment vertical="center" wrapText="1"/>
      <protection locked="0"/>
    </xf>
    <xf numFmtId="0" fontId="4" fillId="3" borderId="0" xfId="1245" applyFont="1" applyFill="1" applyBorder="1" applyAlignment="1" applyProtection="1">
      <alignment vertical="center" wrapText="1"/>
      <protection locked="0"/>
    </xf>
    <xf numFmtId="9" fontId="4" fillId="2" borderId="2" xfId="1245" applyNumberFormat="1" applyFont="1" applyFill="1" applyBorder="1" applyAlignment="1" applyProtection="1">
      <alignment horizontal="right" vertical="center" wrapText="1"/>
      <protection locked="0"/>
    </xf>
    <xf numFmtId="2" fontId="4" fillId="2" borderId="3" xfId="1245" applyNumberFormat="1" applyFont="1" applyFill="1" applyBorder="1" applyAlignment="1" applyProtection="1">
      <alignment horizontal="right" vertical="center" wrapText="1"/>
      <protection locked="0"/>
    </xf>
    <xf numFmtId="2" fontId="4" fillId="3" borderId="0" xfId="1245" applyNumberFormat="1" applyFont="1" applyFill="1" applyBorder="1" applyAlignment="1" applyProtection="1">
      <alignment horizontal="right" vertical="center" wrapText="1"/>
      <protection locked="0"/>
    </xf>
    <xf numFmtId="0" fontId="4" fillId="2" borderId="3" xfId="1245" applyNumberFormat="1" applyFont="1" applyFill="1" applyBorder="1" applyAlignment="1" applyProtection="1">
      <alignment horizontal="right" vertical="center" wrapText="1"/>
      <protection locked="0"/>
    </xf>
    <xf numFmtId="10" fontId="4" fillId="3" borderId="0" xfId="1245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1245" applyFont="1" applyProtection="1">
      <alignment/>
      <protection locked="0"/>
    </xf>
    <xf numFmtId="165" fontId="0" fillId="0" borderId="0" xfId="1245" applyNumberFormat="1" applyProtection="1">
      <alignment/>
      <protection locked="0"/>
    </xf>
    <xf numFmtId="165" fontId="6" fillId="0" borderId="0" xfId="1370" applyFont="1" applyFill="1" applyBorder="1" applyAlignment="1" applyProtection="1">
      <alignment vertical="center" wrapText="1"/>
      <protection locked="0"/>
    </xf>
    <xf numFmtId="165" fontId="4" fillId="2" borderId="0" xfId="1331" applyFont="1" applyFill="1" applyBorder="1" applyAlignment="1" applyProtection="1">
      <alignment vertical="center"/>
      <protection locked="0"/>
    </xf>
    <xf numFmtId="165" fontId="0" fillId="0" borderId="0" xfId="1331" applyFont="1" applyBorder="1" applyProtection="1">
      <protection locked="0"/>
    </xf>
    <xf numFmtId="165" fontId="6" fillId="0" borderId="0" xfId="1331" applyFont="1" applyFill="1" applyBorder="1" applyAlignment="1" applyProtection="1">
      <alignment vertical="center" wrapText="1"/>
      <protection locked="0"/>
    </xf>
    <xf numFmtId="166" fontId="4" fillId="2" borderId="17" xfId="1226" applyFont="1" applyFill="1" applyBorder="1" applyAlignment="1" applyProtection="1">
      <alignment horizontal="center" vertical="center" wrapText="1"/>
      <protection locked="0"/>
    </xf>
    <xf numFmtId="166" fontId="4" fillId="2" borderId="18" xfId="1226" applyFont="1" applyFill="1" applyBorder="1" applyAlignment="1" applyProtection="1">
      <alignment horizontal="center" vertical="center" wrapText="1"/>
      <protection locked="0"/>
    </xf>
    <xf numFmtId="166" fontId="4" fillId="2" borderId="19" xfId="1226" applyFont="1" applyFill="1" applyBorder="1" applyAlignment="1" applyProtection="1">
      <alignment horizontal="center" vertical="center" wrapText="1"/>
      <protection locked="0"/>
    </xf>
    <xf numFmtId="166" fontId="4" fillId="2" borderId="20" xfId="1226" applyFont="1" applyFill="1" applyBorder="1" applyAlignment="1" applyProtection="1">
      <alignment horizontal="center" vertical="center" wrapText="1"/>
      <protection locked="0"/>
    </xf>
    <xf numFmtId="166" fontId="4" fillId="2" borderId="17" xfId="1226" applyNumberFormat="1" applyFont="1" applyFill="1" applyBorder="1" applyAlignment="1" applyProtection="1">
      <alignment horizontal="center" vertical="center" wrapText="1"/>
      <protection locked="0"/>
    </xf>
    <xf numFmtId="166" fontId="4" fillId="2" borderId="18" xfId="1226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165" fontId="0" fillId="0" borderId="0" xfId="18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10" fontId="21" fillId="0" borderId="21" xfId="0" applyNumberFormat="1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68" fontId="14" fillId="0" borderId="13" xfId="0" applyNumberFormat="1" applyFont="1" applyBorder="1" applyAlignment="1">
      <alignment vertical="center"/>
    </xf>
    <xf numFmtId="10" fontId="21" fillId="0" borderId="13" xfId="0" applyNumberFormat="1" applyFont="1" applyBorder="1" applyAlignment="1">
      <alignment vertical="center"/>
    </xf>
    <xf numFmtId="0" fontId="4" fillId="2" borderId="22" xfId="1245" applyFont="1" applyFill="1" applyBorder="1" applyAlignment="1" applyProtection="1">
      <alignment horizontal="center" vertical="center" wrapText="1"/>
      <protection/>
    </xf>
    <xf numFmtId="2" fontId="6" fillId="2" borderId="22" xfId="1245" applyNumberFormat="1" applyFont="1" applyFill="1" applyBorder="1" applyAlignment="1" applyProtection="1">
      <alignment horizontal="center" vertical="center" wrapText="1"/>
      <protection/>
    </xf>
    <xf numFmtId="49" fontId="6" fillId="2" borderId="22" xfId="1245" applyNumberFormat="1" applyFont="1" applyFill="1" applyBorder="1" applyAlignment="1" applyProtection="1">
      <alignment horizontal="center" vertical="center" wrapText="1"/>
      <protection/>
    </xf>
    <xf numFmtId="49" fontId="64" fillId="2" borderId="22" xfId="1245" applyNumberFormat="1" applyFont="1" applyFill="1" applyBorder="1" applyAlignment="1" applyProtection="1">
      <alignment horizontal="center" vertical="center" wrapText="1"/>
      <protection/>
    </xf>
    <xf numFmtId="49" fontId="5" fillId="4" borderId="22" xfId="1245" applyNumberFormat="1" applyFont="1" applyFill="1" applyBorder="1" applyAlignment="1" applyProtection="1">
      <alignment horizontal="center" vertical="center" wrapText="1"/>
      <protection locked="0"/>
    </xf>
    <xf numFmtId="49" fontId="7" fillId="4" borderId="22" xfId="1245" applyNumberFormat="1" applyFont="1" applyFill="1" applyBorder="1" applyAlignment="1" applyProtection="1">
      <alignment horizontal="center" vertical="center" wrapText="1"/>
      <protection locked="0"/>
    </xf>
    <xf numFmtId="0" fontId="29" fillId="0" borderId="22" xfId="1371" applyFont="1" applyFill="1" applyBorder="1" applyAlignment="1" applyProtection="1">
      <alignment horizontal="center" vertical="center" wrapText="1"/>
      <protection locked="0"/>
    </xf>
    <xf numFmtId="165" fontId="4" fillId="2" borderId="22" xfId="1227" applyFont="1" applyFill="1" applyBorder="1" applyAlignment="1" applyProtection="1">
      <alignment horizontal="center" vertical="center" wrapText="1"/>
      <protection locked="0"/>
    </xf>
    <xf numFmtId="168" fontId="4" fillId="2" borderId="22" xfId="1226" applyNumberFormat="1" applyFont="1" applyFill="1" applyBorder="1" applyAlignment="1" applyProtection="1">
      <alignment horizontal="center" vertical="center" wrapText="1"/>
      <protection/>
    </xf>
    <xf numFmtId="165" fontId="6" fillId="2" borderId="22" xfId="1227" applyFont="1" applyFill="1" applyBorder="1" applyAlignment="1" applyProtection="1">
      <alignment horizontal="center" vertical="center" wrapText="1"/>
      <protection/>
    </xf>
    <xf numFmtId="165" fontId="4" fillId="2" borderId="22" xfId="1227" applyFont="1" applyFill="1" applyBorder="1" applyAlignment="1" applyProtection="1">
      <alignment horizontal="center" vertical="center" wrapText="1"/>
      <protection/>
    </xf>
    <xf numFmtId="165" fontId="6" fillId="2" borderId="22" xfId="1227" applyFont="1" applyFill="1" applyBorder="1" applyAlignment="1" applyProtection="1">
      <alignment vertical="center" wrapText="1"/>
      <protection/>
    </xf>
    <xf numFmtId="49" fontId="6" fillId="2" borderId="17" xfId="1245" applyNumberFormat="1" applyFont="1" applyFill="1" applyBorder="1" applyAlignment="1" applyProtection="1">
      <alignment horizontal="center" vertical="center" wrapText="1"/>
      <protection/>
    </xf>
    <xf numFmtId="49" fontId="6" fillId="2" borderId="18" xfId="1245" applyNumberFormat="1" applyFont="1" applyFill="1" applyBorder="1" applyAlignment="1" applyProtection="1">
      <alignment horizontal="center" vertical="center" wrapText="1"/>
      <protection/>
    </xf>
    <xf numFmtId="49" fontId="17" fillId="4" borderId="17" xfId="1245" applyNumberFormat="1" applyFont="1" applyFill="1" applyBorder="1" applyAlignment="1" applyProtection="1">
      <alignment horizontal="center" vertical="center" wrapText="1"/>
      <protection locked="0"/>
    </xf>
    <xf numFmtId="165" fontId="7" fillId="4" borderId="18" xfId="1370" applyFont="1" applyFill="1" applyBorder="1" applyAlignment="1" applyProtection="1">
      <alignment horizontal="center" vertical="center" wrapText="1"/>
      <protection locked="0"/>
    </xf>
    <xf numFmtId="0" fontId="6" fillId="0" borderId="17" xfId="1245" applyFont="1" applyFill="1" applyBorder="1" applyAlignment="1" applyProtection="1">
      <alignment horizontal="center" vertical="center" wrapText="1"/>
      <protection locked="0"/>
    </xf>
    <xf numFmtId="165" fontId="6" fillId="2" borderId="18" xfId="1370" applyFont="1" applyFill="1" applyBorder="1" applyAlignment="1" applyProtection="1">
      <alignment vertical="center" wrapText="1"/>
      <protection/>
    </xf>
    <xf numFmtId="0" fontId="6" fillId="0" borderId="19" xfId="1245" applyFont="1" applyFill="1" applyBorder="1" applyAlignment="1" applyProtection="1">
      <alignment horizontal="center" vertical="center" wrapText="1"/>
      <protection locked="0"/>
    </xf>
    <xf numFmtId="165" fontId="6" fillId="2" borderId="16" xfId="1227" applyFont="1" applyFill="1" applyBorder="1" applyAlignment="1" applyProtection="1">
      <alignment vertical="center" wrapText="1"/>
      <protection/>
    </xf>
    <xf numFmtId="165" fontId="6" fillId="2" borderId="20" xfId="1370" applyFont="1" applyFill="1" applyBorder="1" applyAlignment="1" applyProtection="1">
      <alignment vertical="center" wrapText="1"/>
      <protection/>
    </xf>
    <xf numFmtId="49" fontId="6" fillId="2" borderId="23" xfId="1245" applyNumberFormat="1" applyFont="1" applyFill="1" applyBorder="1" applyAlignment="1" applyProtection="1">
      <alignment horizontal="center" vertical="center" wrapText="1"/>
      <protection/>
    </xf>
    <xf numFmtId="49" fontId="64" fillId="2" borderId="24" xfId="1245" applyNumberFormat="1" applyFont="1" applyFill="1" applyBorder="1" applyAlignment="1" applyProtection="1">
      <alignment horizontal="center" vertical="center" wrapText="1"/>
      <protection/>
    </xf>
    <xf numFmtId="49" fontId="6" fillId="2" borderId="24" xfId="1245" applyNumberFormat="1" applyFont="1" applyFill="1" applyBorder="1" applyAlignment="1" applyProtection="1">
      <alignment horizontal="center" vertical="center" wrapText="1"/>
      <protection/>
    </xf>
    <xf numFmtId="49" fontId="6" fillId="2" borderId="25" xfId="1245" applyNumberFormat="1" applyFont="1" applyFill="1" applyBorder="1" applyAlignment="1" applyProtection="1">
      <alignment horizontal="center" vertical="center" wrapText="1"/>
      <protection/>
    </xf>
    <xf numFmtId="2" fontId="6" fillId="2" borderId="16" xfId="1245" applyNumberFormat="1" applyFont="1" applyFill="1" applyBorder="1" applyAlignment="1" applyProtection="1">
      <alignment horizontal="center" vertical="center" wrapText="1"/>
      <protection/>
    </xf>
    <xf numFmtId="166" fontId="7" fillId="4" borderId="17" xfId="1226" applyFont="1" applyFill="1" applyBorder="1" applyAlignment="1" applyProtection="1">
      <alignment horizontal="center" vertical="center" wrapText="1"/>
      <protection locked="0"/>
    </xf>
    <xf numFmtId="166" fontId="7" fillId="4" borderId="18" xfId="1226" applyFont="1" applyFill="1" applyBorder="1" applyAlignment="1" applyProtection="1">
      <alignment horizontal="center" vertical="center" wrapText="1"/>
      <protection locked="0"/>
    </xf>
    <xf numFmtId="166" fontId="4" fillId="2" borderId="19" xfId="1226" applyNumberFormat="1" applyFont="1" applyFill="1" applyBorder="1" applyAlignment="1" applyProtection="1">
      <alignment horizontal="center" vertical="center" wrapText="1"/>
      <protection locked="0"/>
    </xf>
    <xf numFmtId="166" fontId="4" fillId="2" borderId="20" xfId="1226" applyNumberFormat="1" applyFont="1" applyFill="1" applyBorder="1" applyAlignment="1" applyProtection="1">
      <alignment horizontal="center" vertical="center" wrapText="1"/>
      <protection locked="0"/>
    </xf>
    <xf numFmtId="0" fontId="26" fillId="0" borderId="22" xfId="1332" applyNumberFormat="1" applyFont="1" applyFill="1" applyBorder="1" applyAlignment="1" applyProtection="1">
      <alignment vertical="center" wrapText="1"/>
      <protection locked="0"/>
    </xf>
    <xf numFmtId="165" fontId="4" fillId="0" borderId="22" xfId="1227" applyFont="1" applyFill="1" applyBorder="1" applyAlignment="1" applyProtection="1">
      <alignment horizontal="center" vertical="center" wrapText="1"/>
      <protection locked="0"/>
    </xf>
    <xf numFmtId="168" fontId="4" fillId="0" borderId="22" xfId="1226" applyNumberFormat="1" applyFont="1" applyFill="1" applyBorder="1" applyAlignment="1" applyProtection="1">
      <alignment horizontal="center" vertical="center" wrapText="1"/>
      <protection/>
    </xf>
    <xf numFmtId="165" fontId="6" fillId="0" borderId="22" xfId="1227" applyFont="1" applyFill="1" applyBorder="1" applyAlignment="1" applyProtection="1">
      <alignment horizontal="center" vertical="center" wrapText="1"/>
      <protection/>
    </xf>
    <xf numFmtId="165" fontId="4" fillId="0" borderId="22" xfId="1227" applyFont="1" applyFill="1" applyBorder="1" applyAlignment="1" applyProtection="1">
      <alignment horizontal="center" vertical="center" wrapText="1"/>
      <protection/>
    </xf>
    <xf numFmtId="165" fontId="6" fillId="0" borderId="22" xfId="1227" applyFont="1" applyFill="1" applyBorder="1" applyAlignment="1" applyProtection="1">
      <alignment vertical="center" wrapText="1"/>
      <protection/>
    </xf>
    <xf numFmtId="168" fontId="6" fillId="0" borderId="22" xfId="1227" applyNumberFormat="1" applyFont="1" applyFill="1" applyBorder="1" applyAlignment="1" applyProtection="1">
      <alignment horizontal="center" vertical="center" wrapText="1"/>
      <protection/>
    </xf>
    <xf numFmtId="168" fontId="6" fillId="0" borderId="22" xfId="1227" applyNumberFormat="1" applyFont="1" applyFill="1" applyBorder="1" applyAlignment="1" applyProtection="1">
      <alignment vertical="center" wrapText="1"/>
      <protection/>
    </xf>
    <xf numFmtId="0" fontId="27" fillId="0" borderId="17" xfId="1332" applyFont="1" applyBorder="1" applyAlignment="1" applyProtection="1">
      <alignment vertical="center"/>
      <protection locked="0"/>
    </xf>
    <xf numFmtId="0" fontId="27" fillId="0" borderId="18" xfId="1332" applyFont="1" applyBorder="1" applyAlignment="1" applyProtection="1">
      <alignment vertical="center"/>
      <protection locked="0"/>
    </xf>
    <xf numFmtId="166" fontId="4" fillId="0" borderId="17" xfId="1226" applyFont="1" applyFill="1" applyBorder="1" applyAlignment="1" applyProtection="1">
      <alignment horizontal="center" vertical="center" wrapText="1"/>
      <protection locked="0"/>
    </xf>
    <xf numFmtId="166" fontId="4" fillId="0" borderId="18" xfId="1226" applyFont="1" applyFill="1" applyBorder="1" applyAlignment="1" applyProtection="1">
      <alignment horizontal="center" vertical="center" wrapText="1"/>
      <protection locked="0"/>
    </xf>
    <xf numFmtId="166" fontId="4" fillId="0" borderId="19" xfId="1226" applyFont="1" applyFill="1" applyBorder="1" applyAlignment="1" applyProtection="1">
      <alignment horizontal="center" vertical="center" wrapText="1"/>
      <protection locked="0"/>
    </xf>
    <xf numFmtId="166" fontId="4" fillId="0" borderId="20" xfId="1226" applyFont="1" applyFill="1" applyBorder="1" applyAlignment="1" applyProtection="1">
      <alignment horizontal="center" vertical="center" wrapText="1"/>
      <protection locked="0"/>
    </xf>
    <xf numFmtId="168" fontId="6" fillId="2" borderId="22" xfId="1227" applyNumberFormat="1" applyFont="1" applyFill="1" applyBorder="1" applyAlignment="1" applyProtection="1">
      <alignment horizontal="center" vertical="center" wrapText="1"/>
      <protection/>
    </xf>
    <xf numFmtId="168" fontId="6" fillId="2" borderId="22" xfId="1227" applyNumberFormat="1" applyFont="1" applyFill="1" applyBorder="1" applyAlignment="1" applyProtection="1">
      <alignment vertical="center" wrapText="1"/>
      <protection/>
    </xf>
    <xf numFmtId="165" fontId="6" fillId="2" borderId="18" xfId="1331" applyFont="1" applyFill="1" applyBorder="1" applyAlignment="1" applyProtection="1">
      <alignment vertical="center" wrapText="1"/>
      <protection/>
    </xf>
    <xf numFmtId="168" fontId="6" fillId="2" borderId="18" xfId="1227" applyNumberFormat="1" applyFont="1" applyFill="1" applyBorder="1" applyAlignment="1" applyProtection="1">
      <alignment vertical="center" wrapText="1"/>
      <protection/>
    </xf>
    <xf numFmtId="165" fontId="4" fillId="2" borderId="16" xfId="1227" applyFont="1" applyFill="1" applyBorder="1" applyAlignment="1" applyProtection="1">
      <alignment horizontal="center" vertical="center" wrapText="1"/>
      <protection locked="0"/>
    </xf>
    <xf numFmtId="168" fontId="6" fillId="2" borderId="16" xfId="1227" applyNumberFormat="1" applyFont="1" applyFill="1" applyBorder="1" applyAlignment="1" applyProtection="1">
      <alignment horizontal="center" vertical="center" wrapText="1"/>
      <protection/>
    </xf>
    <xf numFmtId="168" fontId="6" fillId="2" borderId="16" xfId="1227" applyNumberFormat="1" applyFont="1" applyFill="1" applyBorder="1" applyAlignment="1" applyProtection="1">
      <alignment vertical="center" wrapText="1"/>
      <protection/>
    </xf>
    <xf numFmtId="168" fontId="6" fillId="2" borderId="20" xfId="1227" applyNumberFormat="1" applyFont="1" applyFill="1" applyBorder="1" applyAlignment="1" applyProtection="1">
      <alignment vertical="center" wrapText="1"/>
      <protection/>
    </xf>
    <xf numFmtId="0" fontId="71" fillId="0" borderId="22" xfId="0" applyFont="1" applyBorder="1" applyAlignment="1">
      <alignment vertical="center"/>
    </xf>
    <xf numFmtId="0" fontId="72" fillId="0" borderId="22" xfId="0" applyFont="1" applyBorder="1" applyAlignment="1">
      <alignment vertical="center"/>
    </xf>
    <xf numFmtId="0" fontId="72" fillId="0" borderId="0" xfId="0" applyFont="1" applyAlignment="1">
      <alignment vertical="center"/>
    </xf>
    <xf numFmtId="165" fontId="72" fillId="0" borderId="22" xfId="18" applyFont="1" applyBorder="1" applyAlignment="1">
      <alignment vertical="center"/>
    </xf>
    <xf numFmtId="165" fontId="4" fillId="0" borderId="16" xfId="1227" applyFont="1" applyFill="1" applyBorder="1" applyAlignment="1" applyProtection="1">
      <alignment horizontal="center" vertical="center" wrapText="1"/>
      <protection locked="0"/>
    </xf>
    <xf numFmtId="168" fontId="4" fillId="0" borderId="16" xfId="1226" applyNumberFormat="1" applyFont="1" applyFill="1" applyBorder="1" applyAlignment="1" applyProtection="1">
      <alignment horizontal="center" vertical="center" wrapText="1"/>
      <protection/>
    </xf>
    <xf numFmtId="165" fontId="6" fillId="2" borderId="20" xfId="1331" applyFont="1" applyFill="1" applyBorder="1" applyAlignment="1" applyProtection="1">
      <alignment vertical="center" wrapText="1"/>
      <protection/>
    </xf>
    <xf numFmtId="0" fontId="26" fillId="0" borderId="22" xfId="1371" applyNumberFormat="1" applyFont="1" applyFill="1" applyBorder="1" applyAlignment="1" applyProtection="1">
      <alignment vertical="center" wrapText="1"/>
      <protection locked="0"/>
    </xf>
    <xf numFmtId="0" fontId="30" fillId="0" borderId="22" xfId="1379" applyFont="1" applyFill="1" applyBorder="1" applyAlignment="1">
      <alignment wrapText="1"/>
      <protection/>
    </xf>
    <xf numFmtId="165" fontId="70" fillId="0" borderId="22" xfId="18" applyFont="1" applyFill="1" applyBorder="1" applyAlignment="1">
      <alignment horizontal="center"/>
    </xf>
    <xf numFmtId="0" fontId="26" fillId="0" borderId="17" xfId="1371" applyNumberFormat="1" applyFont="1" applyFill="1" applyBorder="1" applyAlignment="1" applyProtection="1">
      <alignment vertical="center" wrapText="1"/>
      <protection locked="0"/>
    </xf>
    <xf numFmtId="165" fontId="26" fillId="0" borderId="18" xfId="1370" applyFont="1" applyFill="1" applyBorder="1" applyAlignment="1" applyProtection="1">
      <alignment vertical="center" wrapText="1"/>
      <protection locked="0"/>
    </xf>
    <xf numFmtId="165" fontId="6" fillId="0" borderId="18" xfId="1370" applyFont="1" applyFill="1" applyBorder="1" applyAlignment="1" applyProtection="1">
      <alignment vertical="center" wrapText="1"/>
      <protection/>
    </xf>
    <xf numFmtId="0" fontId="30" fillId="0" borderId="16" xfId="1379" applyFont="1" applyFill="1" applyBorder="1" applyAlignment="1">
      <alignment wrapText="1"/>
      <protection/>
    </xf>
    <xf numFmtId="0" fontId="29" fillId="0" borderId="16" xfId="1371" applyFont="1" applyFill="1" applyBorder="1" applyAlignment="1" applyProtection="1">
      <alignment horizontal="center" vertical="center" wrapText="1"/>
      <protection locked="0"/>
    </xf>
    <xf numFmtId="166" fontId="27" fillId="0" borderId="17" xfId="1371" applyNumberFormat="1" applyFont="1" applyBorder="1" applyAlignment="1" applyProtection="1">
      <alignment vertical="center"/>
      <protection locked="0"/>
    </xf>
    <xf numFmtId="166" fontId="27" fillId="0" borderId="18" xfId="1371" applyNumberFormat="1" applyFont="1" applyBorder="1" applyAlignment="1" applyProtection="1">
      <alignment vertical="center"/>
      <protection locked="0"/>
    </xf>
    <xf numFmtId="49" fontId="6" fillId="2" borderId="19" xfId="1245" applyNumberFormat="1" applyFont="1" applyFill="1" applyBorder="1" applyAlignment="1" applyProtection="1">
      <alignment horizontal="center" vertical="center" wrapText="1"/>
      <protection/>
    </xf>
    <xf numFmtId="49" fontId="64" fillId="2" borderId="16" xfId="1245" applyNumberFormat="1" applyFont="1" applyFill="1" applyBorder="1" applyAlignment="1" applyProtection="1">
      <alignment horizontal="center" vertical="center" wrapText="1"/>
      <protection/>
    </xf>
    <xf numFmtId="168" fontId="14" fillId="0" borderId="13" xfId="0" applyNumberFormat="1" applyFont="1" applyFill="1" applyBorder="1" applyAlignment="1">
      <alignment vertical="center"/>
    </xf>
    <xf numFmtId="168" fontId="21" fillId="5" borderId="14" xfId="1247" applyNumberFormat="1" applyFont="1" applyFill="1" applyBorder="1" applyAlignment="1">
      <alignment vertical="center"/>
    </xf>
    <xf numFmtId="168" fontId="0" fillId="5" borderId="14" xfId="1247" applyNumberFormat="1" applyFont="1" applyFill="1" applyBorder="1" applyAlignment="1">
      <alignment vertical="center"/>
    </xf>
    <xf numFmtId="165" fontId="0" fillId="0" borderId="20" xfId="18" applyFont="1" applyBorder="1" applyProtection="1">
      <protection locked="0"/>
    </xf>
    <xf numFmtId="165" fontId="70" fillId="0" borderId="16" xfId="18" applyFont="1" applyFill="1" applyBorder="1" applyAlignment="1">
      <alignment horizontal="center"/>
    </xf>
    <xf numFmtId="165" fontId="6" fillId="0" borderId="16" xfId="1227" applyFont="1" applyFill="1" applyBorder="1" applyAlignment="1" applyProtection="1">
      <alignment horizontal="center" vertical="center" wrapText="1"/>
      <protection/>
    </xf>
    <xf numFmtId="165" fontId="4" fillId="0" borderId="16" xfId="1227" applyFont="1" applyFill="1" applyBorder="1" applyAlignment="1" applyProtection="1">
      <alignment horizontal="center" vertical="center" wrapText="1"/>
      <protection/>
    </xf>
    <xf numFmtId="165" fontId="6" fillId="0" borderId="16" xfId="1227" applyFont="1" applyFill="1" applyBorder="1" applyAlignment="1" applyProtection="1">
      <alignment vertical="center" wrapText="1"/>
      <protection/>
    </xf>
    <xf numFmtId="165" fontId="6" fillId="0" borderId="20" xfId="1370" applyFont="1" applyFill="1" applyBorder="1" applyAlignment="1" applyProtection="1">
      <alignment vertical="center" wrapText="1"/>
      <protection/>
    </xf>
    <xf numFmtId="165" fontId="6" fillId="2" borderId="16" xfId="1227" applyFont="1" applyFill="1" applyBorder="1" applyAlignment="1" applyProtection="1">
      <alignment horizontal="center" vertical="center" wrapText="1"/>
      <protection/>
    </xf>
    <xf numFmtId="165" fontId="6" fillId="2" borderId="22" xfId="1227" applyFont="1" applyFill="1" applyBorder="1" applyAlignment="1" applyProtection="1">
      <alignment horizontal="center" vertical="center" wrapText="1"/>
      <protection/>
    </xf>
    <xf numFmtId="168" fontId="6" fillId="2" borderId="15" xfId="1226" applyNumberFormat="1" applyFont="1" applyFill="1" applyBorder="1" applyAlignment="1" applyProtection="1">
      <alignment horizontal="right" vertical="center" wrapText="1"/>
      <protection locked="0"/>
    </xf>
    <xf numFmtId="166" fontId="6" fillId="2" borderId="12" xfId="1226" applyFont="1" applyFill="1" applyBorder="1" applyAlignment="1" applyProtection="1">
      <alignment vertical="center" wrapText="1"/>
      <protection locked="0"/>
    </xf>
    <xf numFmtId="168" fontId="4" fillId="2" borderId="22" xfId="1226" applyNumberFormat="1" applyFont="1" applyFill="1" applyBorder="1" applyAlignment="1" applyProtection="1">
      <alignment horizontal="center" vertical="center" wrapText="1"/>
      <protection locked="0"/>
    </xf>
    <xf numFmtId="168" fontId="4" fillId="2" borderId="16" xfId="1226" applyNumberFormat="1" applyFont="1" applyFill="1" applyBorder="1" applyAlignment="1" applyProtection="1">
      <alignment horizontal="center" vertical="center" wrapText="1"/>
      <protection locked="0"/>
    </xf>
    <xf numFmtId="9" fontId="4" fillId="2" borderId="1" xfId="1250" applyFont="1" applyFill="1" applyBorder="1" applyAlignment="1" applyProtection="1">
      <alignment vertical="center" wrapText="1"/>
      <protection locked="0"/>
    </xf>
    <xf numFmtId="9" fontId="4" fillId="3" borderId="0" xfId="1250" applyFont="1" applyFill="1" applyBorder="1" applyAlignment="1" applyProtection="1">
      <alignment vertical="center"/>
      <protection locked="0"/>
    </xf>
    <xf numFmtId="9" fontId="4" fillId="3" borderId="0" xfId="1250" applyFont="1" applyFill="1" applyBorder="1" applyAlignment="1" applyProtection="1">
      <alignment vertical="center" wrapText="1"/>
      <protection locked="0"/>
    </xf>
    <xf numFmtId="9" fontId="4" fillId="2" borderId="2" xfId="1250" applyFont="1" applyFill="1" applyBorder="1" applyAlignment="1" applyProtection="1">
      <alignment horizontal="right" vertical="center" wrapText="1"/>
      <protection locked="0"/>
    </xf>
    <xf numFmtId="9" fontId="4" fillId="2" borderId="3" xfId="1250" applyFont="1" applyFill="1" applyBorder="1" applyAlignment="1" applyProtection="1">
      <alignment horizontal="right" vertical="center" wrapText="1"/>
      <protection locked="0"/>
    </xf>
    <xf numFmtId="9" fontId="4" fillId="3" borderId="0" xfId="1250" applyFont="1" applyFill="1" applyBorder="1" applyAlignment="1" applyProtection="1">
      <alignment horizontal="right" vertical="center" wrapText="1"/>
      <protection locked="0"/>
    </xf>
    <xf numFmtId="168" fontId="18" fillId="2" borderId="3" xfId="1245" applyNumberFormat="1" applyFont="1" applyFill="1" applyBorder="1" applyAlignment="1" applyProtection="1">
      <alignment horizontal="right" vertical="center" wrapText="1"/>
      <protection locked="0"/>
    </xf>
    <xf numFmtId="168" fontId="4" fillId="0" borderId="22" xfId="1226" applyNumberFormat="1" applyFont="1" applyFill="1" applyBorder="1" applyAlignment="1" applyProtection="1">
      <alignment horizontal="center" vertical="center" wrapText="1"/>
      <protection locked="0"/>
    </xf>
    <xf numFmtId="168" fontId="4" fillId="0" borderId="22" xfId="1227" applyNumberFormat="1" applyFont="1" applyFill="1" applyBorder="1" applyAlignment="1" applyProtection="1">
      <alignment horizontal="center" vertical="center" wrapText="1"/>
      <protection locked="0"/>
    </xf>
    <xf numFmtId="49" fontId="7" fillId="4" borderId="22" xfId="1245" applyNumberFormat="1" applyFont="1" applyFill="1" applyBorder="1" applyAlignment="1" applyProtection="1">
      <alignment horizontal="center" vertical="center" wrapText="1"/>
      <protection/>
    </xf>
    <xf numFmtId="49" fontId="5" fillId="4" borderId="22" xfId="1245" applyNumberFormat="1" applyFont="1" applyFill="1" applyBorder="1" applyAlignment="1" applyProtection="1">
      <alignment horizontal="center" vertical="center" wrapText="1"/>
      <protection/>
    </xf>
    <xf numFmtId="0" fontId="4" fillId="2" borderId="3" xfId="1245" applyFont="1" applyFill="1" applyBorder="1" applyAlignment="1" applyProtection="1">
      <alignment vertical="center"/>
      <protection/>
    </xf>
    <xf numFmtId="166" fontId="7" fillId="4" borderId="17" xfId="1226" applyFont="1" applyFill="1" applyBorder="1" applyAlignment="1" applyProtection="1">
      <alignment horizontal="center" vertical="center" wrapText="1"/>
      <protection/>
    </xf>
    <xf numFmtId="166" fontId="7" fillId="4" borderId="18" xfId="1226" applyFont="1" applyFill="1" applyBorder="1" applyAlignment="1" applyProtection="1">
      <alignment horizontal="center" vertical="center" wrapText="1"/>
      <protection/>
    </xf>
    <xf numFmtId="0" fontId="26" fillId="0" borderId="22" xfId="1332" applyNumberFormat="1" applyFont="1" applyFill="1" applyBorder="1" applyAlignment="1" applyProtection="1">
      <alignment vertical="center" wrapText="1"/>
      <protection/>
    </xf>
    <xf numFmtId="0" fontId="27" fillId="0" borderId="0" xfId="1332" applyFont="1" applyBorder="1" applyAlignment="1" applyProtection="1">
      <alignment vertical="center"/>
      <protection/>
    </xf>
    <xf numFmtId="0" fontId="27" fillId="0" borderId="17" xfId="1332" applyFont="1" applyBorder="1" applyAlignment="1" applyProtection="1">
      <alignment vertical="center"/>
      <protection/>
    </xf>
    <xf numFmtId="0" fontId="27" fillId="0" borderId="18" xfId="1332" applyFont="1" applyBorder="1" applyAlignment="1" applyProtection="1">
      <alignment vertical="center"/>
      <protection/>
    </xf>
    <xf numFmtId="0" fontId="27" fillId="0" borderId="0" xfId="1332" applyFont="1" applyAlignment="1" applyProtection="1">
      <alignment vertical="center"/>
      <protection/>
    </xf>
    <xf numFmtId="0" fontId="35" fillId="0" borderId="22" xfId="511" applyNumberFormat="1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9" fillId="0" borderId="22" xfId="0" applyFont="1" applyFill="1" applyBorder="1" applyAlignment="1" applyProtection="1">
      <alignment vertical="center" wrapText="1"/>
      <protection/>
    </xf>
    <xf numFmtId="0" fontId="39" fillId="0" borderId="22" xfId="0" applyFont="1" applyFill="1" applyBorder="1" applyAlignment="1" applyProtection="1">
      <alignment horizontal="center" vertical="center"/>
      <protection/>
    </xf>
    <xf numFmtId="0" fontId="43" fillId="0" borderId="22" xfId="0" applyFont="1" applyFill="1" applyBorder="1" applyAlignment="1" applyProtection="1">
      <alignment vertical="center"/>
      <protection/>
    </xf>
    <xf numFmtId="0" fontId="39" fillId="0" borderId="22" xfId="0" applyFont="1" applyFill="1" applyBorder="1" applyAlignment="1" applyProtection="1">
      <alignment horizontal="left" vertical="center" wrapText="1"/>
      <protection/>
    </xf>
    <xf numFmtId="0" fontId="43" fillId="0" borderId="22" xfId="0" applyFont="1" applyFill="1" applyBorder="1" applyAlignment="1" applyProtection="1">
      <alignment horizontal="center" vertical="center"/>
      <protection/>
    </xf>
    <xf numFmtId="0" fontId="36" fillId="0" borderId="22" xfId="0" applyFont="1" applyFill="1" applyBorder="1" applyAlignment="1" applyProtection="1">
      <alignment horizontal="left" vertical="center" wrapText="1"/>
      <protection/>
    </xf>
    <xf numFmtId="0" fontId="33" fillId="0" borderId="22" xfId="0" applyFont="1" applyFill="1" applyBorder="1" applyAlignment="1" applyProtection="1">
      <alignment horizontal="center" vertical="center"/>
      <protection/>
    </xf>
    <xf numFmtId="0" fontId="8" fillId="0" borderId="22" xfId="511" applyNumberFormat="1" applyFont="1" applyFill="1" applyBorder="1" applyAlignment="1" applyProtection="1">
      <alignment horizontal="center" vertical="center" wrapText="1"/>
      <protection/>
    </xf>
    <xf numFmtId="0" fontId="39" fillId="0" borderId="22" xfId="0" applyFont="1" applyFill="1" applyBorder="1" applyAlignment="1" applyProtection="1">
      <alignment horizontal="left" vertical="center" wrapText="1"/>
      <protection/>
    </xf>
    <xf numFmtId="0" fontId="1" fillId="0" borderId="22" xfId="0" applyFont="1" applyFill="1" applyBorder="1" applyProtection="1">
      <protection/>
    </xf>
    <xf numFmtId="165" fontId="0" fillId="0" borderId="0" xfId="1331" applyFont="1" applyProtection="1">
      <protection/>
    </xf>
    <xf numFmtId="0" fontId="6" fillId="2" borderId="1" xfId="1245" applyFont="1" applyFill="1" applyBorder="1" applyAlignment="1" applyProtection="1">
      <alignment vertical="center" wrapText="1"/>
      <protection/>
    </xf>
    <xf numFmtId="0" fontId="6" fillId="3" borderId="0" xfId="1245" applyFont="1" applyFill="1" applyBorder="1" applyAlignment="1" applyProtection="1">
      <alignment vertical="center"/>
      <protection/>
    </xf>
    <xf numFmtId="0" fontId="6" fillId="3" borderId="0" xfId="1245" applyFont="1" applyFill="1" applyBorder="1" applyAlignment="1" applyProtection="1">
      <alignment vertical="center" wrapText="1"/>
      <protection/>
    </xf>
    <xf numFmtId="0" fontId="6" fillId="2" borderId="2" xfId="1245" applyFont="1" applyFill="1" applyBorder="1" applyAlignment="1" applyProtection="1">
      <alignment horizontal="right" vertical="center" wrapText="1"/>
      <protection/>
    </xf>
    <xf numFmtId="0" fontId="4" fillId="2" borderId="3" xfId="1245" applyFont="1" applyFill="1" applyBorder="1" applyAlignment="1" applyProtection="1">
      <alignment horizontal="right" vertical="center" wrapText="1"/>
      <protection/>
    </xf>
    <xf numFmtId="0" fontId="6" fillId="3" borderId="0" xfId="1245" applyFont="1" applyFill="1" applyBorder="1" applyAlignment="1" applyProtection="1">
      <alignment horizontal="right" vertical="center" wrapText="1"/>
      <protection/>
    </xf>
    <xf numFmtId="0" fontId="6" fillId="2" borderId="3" xfId="1245" applyFont="1" applyFill="1" applyBorder="1" applyAlignment="1" applyProtection="1">
      <alignment horizontal="right" vertical="center" wrapText="1"/>
      <protection/>
    </xf>
    <xf numFmtId="168" fontId="4" fillId="2" borderId="22" xfId="1227" applyNumberFormat="1" applyFont="1" applyFill="1" applyBorder="1" applyAlignment="1" applyProtection="1">
      <alignment horizontal="center" vertical="center" wrapText="1"/>
      <protection locked="0"/>
    </xf>
    <xf numFmtId="168" fontId="4" fillId="2" borderId="16" xfId="1227" applyNumberFormat="1" applyFont="1" applyFill="1" applyBorder="1" applyAlignment="1" applyProtection="1">
      <alignment horizontal="center" vertical="center" wrapText="1"/>
      <protection locked="0"/>
    </xf>
    <xf numFmtId="0" fontId="33" fillId="2" borderId="0" xfId="0" applyFont="1" applyFill="1" applyBorder="1" applyAlignment="1" applyProtection="1">
      <alignment wrapText="1"/>
      <protection locked="0"/>
    </xf>
    <xf numFmtId="49" fontId="17" fillId="4" borderId="17" xfId="1245" applyNumberFormat="1" applyFont="1" applyFill="1" applyBorder="1" applyAlignment="1" applyProtection="1">
      <alignment horizontal="center" vertical="center" wrapText="1"/>
      <protection/>
    </xf>
    <xf numFmtId="165" fontId="7" fillId="4" borderId="18" xfId="1331" applyFont="1" applyFill="1" applyBorder="1" applyAlignment="1" applyProtection="1">
      <alignment horizontal="center" vertical="center" wrapText="1"/>
      <protection/>
    </xf>
    <xf numFmtId="0" fontId="4" fillId="2" borderId="0" xfId="1245" applyFont="1" applyFill="1" applyBorder="1" applyAlignment="1" applyProtection="1">
      <alignment vertical="center"/>
      <protection/>
    </xf>
    <xf numFmtId="0" fontId="6" fillId="0" borderId="17" xfId="1245" applyFont="1" applyFill="1" applyBorder="1" applyAlignment="1" applyProtection="1">
      <alignment horizontal="center" vertical="center" wrapText="1"/>
      <protection/>
    </xf>
    <xf numFmtId="0" fontId="8" fillId="2" borderId="22" xfId="511" applyNumberFormat="1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165" fontId="6" fillId="2" borderId="0" xfId="1331" applyFont="1" applyFill="1" applyBorder="1" applyAlignment="1" applyProtection="1">
      <alignment vertical="center" wrapText="1"/>
      <protection/>
    </xf>
    <xf numFmtId="166" fontId="4" fillId="0" borderId="17" xfId="1226" applyFont="1" applyFill="1" applyBorder="1" applyAlignment="1" applyProtection="1">
      <alignment horizontal="center" vertical="center" wrapText="1"/>
      <protection/>
    </xf>
    <xf numFmtId="166" fontId="4" fillId="0" borderId="18" xfId="1226" applyFont="1" applyFill="1" applyBorder="1" applyAlignment="1" applyProtection="1">
      <alignment horizontal="center" vertical="center" wrapText="1"/>
      <protection/>
    </xf>
    <xf numFmtId="0" fontId="6" fillId="2" borderId="0" xfId="1245" applyFont="1" applyFill="1" applyAlignment="1" applyProtection="1">
      <alignment vertical="center" wrapText="1"/>
      <protection/>
    </xf>
    <xf numFmtId="0" fontId="34" fillId="2" borderId="22" xfId="0" applyFont="1" applyFill="1" applyBorder="1" applyAlignment="1" applyProtection="1">
      <alignment horizontal="center" vertical="center" wrapText="1"/>
      <protection/>
    </xf>
    <xf numFmtId="0" fontId="47" fillId="0" borderId="22" xfId="0" applyFont="1" applyFill="1" applyBorder="1" applyAlignment="1" applyProtection="1">
      <alignment vertical="center"/>
      <protection/>
    </xf>
    <xf numFmtId="0" fontId="47" fillId="0" borderId="22" xfId="0" applyFont="1" applyFill="1" applyBorder="1" applyAlignment="1" applyProtection="1">
      <alignment vertical="center" wrapText="1"/>
      <protection/>
    </xf>
    <xf numFmtId="0" fontId="32" fillId="0" borderId="22" xfId="511" applyNumberFormat="1" applyFont="1" applyFill="1" applyBorder="1" applyAlignment="1" applyProtection="1">
      <alignment horizontal="left" vertical="center" wrapText="1"/>
      <protection/>
    </xf>
    <xf numFmtId="0" fontId="6" fillId="0" borderId="19" xfId="1245" applyFont="1" applyFill="1" applyBorder="1" applyAlignment="1" applyProtection="1">
      <alignment horizontal="center" vertical="center" wrapText="1"/>
      <protection/>
    </xf>
    <xf numFmtId="0" fontId="32" fillId="0" borderId="16" xfId="511" applyNumberFormat="1" applyFont="1" applyFill="1" applyBorder="1" applyAlignment="1" applyProtection="1">
      <alignment horizontal="left" vertical="center" wrapText="1"/>
      <protection/>
    </xf>
    <xf numFmtId="0" fontId="34" fillId="2" borderId="16" xfId="0" applyFont="1" applyFill="1" applyBorder="1" applyAlignment="1" applyProtection="1">
      <alignment horizontal="center" vertical="center" wrapText="1"/>
      <protection/>
    </xf>
    <xf numFmtId="168" fontId="4" fillId="0" borderId="16" xfId="1226" applyNumberFormat="1" applyFont="1" applyFill="1" applyBorder="1" applyAlignment="1" applyProtection="1">
      <alignment horizontal="center" vertical="center" wrapText="1"/>
      <protection locked="0"/>
    </xf>
    <xf numFmtId="165" fontId="26" fillId="0" borderId="18" xfId="1331" applyFont="1" applyFill="1" applyBorder="1" applyAlignment="1" applyProtection="1">
      <alignment vertical="center" wrapText="1"/>
      <protection/>
    </xf>
    <xf numFmtId="0" fontId="32" fillId="0" borderId="22" xfId="511" applyNumberFormat="1" applyFont="1" applyFill="1" applyBorder="1" applyAlignment="1" applyProtection="1">
      <alignment horizontal="left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4" fillId="0" borderId="22" xfId="511" applyNumberFormat="1" applyFont="1" applyFill="1" applyBorder="1" applyAlignment="1" applyProtection="1">
      <alignment horizontal="left" vertical="center" wrapText="1"/>
      <protection/>
    </xf>
    <xf numFmtId="0" fontId="34" fillId="0" borderId="16" xfId="511" applyNumberFormat="1" applyFont="1" applyFill="1" applyBorder="1" applyAlignment="1" applyProtection="1">
      <alignment horizontal="left" vertical="center" wrapTex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165" fontId="7" fillId="4" borderId="18" xfId="1370" applyFont="1" applyFill="1" applyBorder="1" applyAlignment="1" applyProtection="1">
      <alignment horizontal="center" vertical="center" wrapText="1"/>
      <protection/>
    </xf>
    <xf numFmtId="0" fontId="26" fillId="0" borderId="17" xfId="1371" applyNumberFormat="1" applyFont="1" applyFill="1" applyBorder="1" applyAlignment="1" applyProtection="1">
      <alignment vertical="center" wrapText="1"/>
      <protection/>
    </xf>
    <xf numFmtId="0" fontId="35" fillId="0" borderId="22" xfId="1379" applyFont="1" applyBorder="1" applyAlignment="1" applyProtection="1">
      <alignment horizontal="left"/>
      <protection/>
    </xf>
    <xf numFmtId="0" fontId="31" fillId="0" borderId="22" xfId="1379" applyFont="1" applyBorder="1" applyAlignment="1" applyProtection="1">
      <alignment vertical="center"/>
      <protection/>
    </xf>
    <xf numFmtId="0" fontId="73" fillId="0" borderId="22" xfId="1379" applyFont="1" applyBorder="1" applyAlignment="1" applyProtection="1">
      <alignment vertical="center"/>
      <protection/>
    </xf>
    <xf numFmtId="0" fontId="6" fillId="0" borderId="22" xfId="1371" applyNumberFormat="1" applyFont="1" applyFill="1" applyBorder="1" applyAlignment="1" applyProtection="1">
      <alignment vertical="center" wrapText="1"/>
      <protection/>
    </xf>
    <xf numFmtId="0" fontId="26" fillId="0" borderId="22" xfId="1371" applyNumberFormat="1" applyFont="1" applyFill="1" applyBorder="1" applyAlignment="1" applyProtection="1">
      <alignment vertical="center" wrapText="1"/>
      <protection/>
    </xf>
    <xf numFmtId="165" fontId="26" fillId="0" borderId="18" xfId="1370" applyFont="1" applyFill="1" applyBorder="1" applyAlignment="1" applyProtection="1">
      <alignment vertical="center" wrapText="1"/>
      <protection/>
    </xf>
    <xf numFmtId="0" fontId="27" fillId="0" borderId="0" xfId="1371" applyFont="1" applyBorder="1" applyAlignment="1" applyProtection="1">
      <alignment vertical="center"/>
      <protection/>
    </xf>
    <xf numFmtId="166" fontId="27" fillId="0" borderId="17" xfId="1371" applyNumberFormat="1" applyFont="1" applyBorder="1" applyAlignment="1" applyProtection="1">
      <alignment vertical="center"/>
      <protection/>
    </xf>
    <xf numFmtId="166" fontId="27" fillId="0" borderId="18" xfId="1371" applyNumberFormat="1" applyFont="1" applyBorder="1" applyAlignment="1" applyProtection="1">
      <alignment vertical="center"/>
      <protection/>
    </xf>
    <xf numFmtId="0" fontId="30" fillId="0" borderId="22" xfId="1379" applyFont="1" applyFill="1" applyBorder="1" applyAlignment="1" applyProtection="1">
      <alignment wrapText="1"/>
      <protection/>
    </xf>
    <xf numFmtId="0" fontId="29" fillId="0" borderId="22" xfId="1371" applyFont="1" applyFill="1" applyBorder="1" applyAlignment="1" applyProtection="1">
      <alignment horizontal="center" vertical="center" wrapText="1"/>
      <protection/>
    </xf>
    <xf numFmtId="0" fontId="37" fillId="0" borderId="22" xfId="1379" applyFont="1" applyBorder="1" applyAlignment="1" applyProtection="1">
      <alignment/>
      <protection/>
    </xf>
    <xf numFmtId="0" fontId="37" fillId="0" borderId="22" xfId="1379" applyFont="1" applyBorder="1" applyAlignment="1" applyProtection="1">
      <alignment horizontal="left"/>
      <protection/>
    </xf>
    <xf numFmtId="0" fontId="38" fillId="0" borderId="22" xfId="1379" applyFont="1" applyFill="1" applyBorder="1" applyAlignment="1" applyProtection="1">
      <alignment wrapText="1"/>
      <protection/>
    </xf>
    <xf numFmtId="0" fontId="30" fillId="0" borderId="16" xfId="1379" applyFont="1" applyFill="1" applyBorder="1" applyAlignment="1" applyProtection="1">
      <alignment wrapText="1"/>
      <protection/>
    </xf>
    <xf numFmtId="0" fontId="29" fillId="0" borderId="16" xfId="1371" applyFont="1" applyFill="1" applyBorder="1" applyAlignment="1" applyProtection="1">
      <alignment horizontal="center" vertical="center" wrapText="1"/>
      <protection/>
    </xf>
    <xf numFmtId="165" fontId="0" fillId="0" borderId="0" xfId="1370" applyFont="1" applyProtection="1">
      <protection/>
    </xf>
    <xf numFmtId="0" fontId="12" fillId="2" borderId="0" xfId="1245" applyFont="1" applyFill="1" applyAlignment="1" applyProtection="1">
      <alignment vertical="center" wrapText="1"/>
      <protection/>
    </xf>
    <xf numFmtId="0" fontId="15" fillId="0" borderId="0" xfId="1245" applyFont="1" applyFill="1" applyBorder="1" applyAlignment="1" applyProtection="1">
      <alignment horizontal="center" vertical="center" wrapText="1"/>
      <protection/>
    </xf>
    <xf numFmtId="0" fontId="11" fillId="2" borderId="0" xfId="1245" applyFont="1" applyFill="1" applyAlignment="1" applyProtection="1">
      <alignment vertical="center"/>
      <protection/>
    </xf>
    <xf numFmtId="0" fontId="0" fillId="0" borderId="0" xfId="1245" applyAlignment="1" applyProtection="1">
      <alignment vertical="center"/>
      <protection/>
    </xf>
    <xf numFmtId="0" fontId="0" fillId="0" borderId="0" xfId="1245" applyFont="1" applyProtection="1">
      <alignment/>
      <protection/>
    </xf>
    <xf numFmtId="49" fontId="65" fillId="4" borderId="22" xfId="1245" applyNumberFormat="1" applyFont="1" applyFill="1" applyBorder="1" applyAlignment="1" applyProtection="1">
      <alignment horizontal="center" vertical="center" wrapText="1"/>
      <protection/>
    </xf>
    <xf numFmtId="0" fontId="66" fillId="0" borderId="22" xfId="1379" applyFont="1" applyFill="1" applyBorder="1" applyAlignment="1" applyProtection="1">
      <alignment horizontal="center" vertical="center" wrapText="1"/>
      <protection/>
    </xf>
    <xf numFmtId="1" fontId="27" fillId="0" borderId="22" xfId="1379" applyNumberFormat="1" applyFont="1" applyFill="1" applyBorder="1" applyAlignment="1" applyProtection="1">
      <alignment horizontal="center" vertical="center"/>
      <protection/>
    </xf>
    <xf numFmtId="165" fontId="6" fillId="2" borderId="0" xfId="1370" applyFont="1" applyFill="1" applyBorder="1" applyAlignment="1" applyProtection="1">
      <alignment vertical="center" wrapText="1"/>
      <protection/>
    </xf>
    <xf numFmtId="166" fontId="4" fillId="2" borderId="17" xfId="1226" applyNumberFormat="1" applyFont="1" applyFill="1" applyBorder="1" applyAlignment="1" applyProtection="1">
      <alignment horizontal="center" vertical="center" wrapText="1"/>
      <protection/>
    </xf>
    <xf numFmtId="166" fontId="4" fillId="2" borderId="18" xfId="1226" applyNumberFormat="1" applyFont="1" applyFill="1" applyBorder="1" applyAlignment="1" applyProtection="1">
      <alignment horizontal="center" vertical="center" wrapText="1"/>
      <protection/>
    </xf>
    <xf numFmtId="0" fontId="67" fillId="0" borderId="22" xfId="1379" applyFont="1" applyFill="1" applyBorder="1" applyAlignment="1" applyProtection="1">
      <alignment wrapText="1"/>
      <protection/>
    </xf>
    <xf numFmtId="0" fontId="36" fillId="0" borderId="22" xfId="1371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63" fillId="0" borderId="22" xfId="0" applyFont="1" applyBorder="1" applyAlignment="1" applyProtection="1">
      <alignment horizontal="center" vertical="center" wrapText="1"/>
      <protection/>
    </xf>
    <xf numFmtId="0" fontId="28" fillId="0" borderId="22" xfId="1379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0" fontId="63" fillId="0" borderId="22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68" fillId="0" borderId="22" xfId="0" applyFont="1" applyBorder="1" applyAlignment="1" applyProtection="1">
      <alignment vertical="center" wrapText="1"/>
      <protection/>
    </xf>
    <xf numFmtId="0" fontId="68" fillId="0" borderId="22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36" fillId="0" borderId="16" xfId="1371" applyFont="1" applyFill="1" applyBorder="1" applyAlignment="1" applyProtection="1">
      <alignment horizontal="center" vertical="center" wrapText="1"/>
      <protection/>
    </xf>
    <xf numFmtId="165" fontId="4" fillId="2" borderId="22" xfId="18" applyFont="1" applyFill="1" applyBorder="1" applyAlignment="1" applyProtection="1">
      <alignment horizontal="center" vertical="center" wrapText="1"/>
      <protection locked="0"/>
    </xf>
    <xf numFmtId="165" fontId="70" fillId="0" borderId="22" xfId="18" applyFont="1" applyFill="1" applyBorder="1" applyAlignment="1" applyProtection="1">
      <alignment horizontal="center" vertical="center"/>
      <protection locked="0"/>
    </xf>
    <xf numFmtId="165" fontId="4" fillId="2" borderId="16" xfId="18" applyFont="1" applyFill="1" applyBorder="1" applyAlignment="1" applyProtection="1">
      <alignment horizontal="center" vertical="center" wrapText="1"/>
      <protection locked="0"/>
    </xf>
    <xf numFmtId="165" fontId="70" fillId="0" borderId="16" xfId="18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vertical="center"/>
      <protection locked="0"/>
    </xf>
    <xf numFmtId="0" fontId="73" fillId="0" borderId="22" xfId="1379" applyFont="1" applyBorder="1" applyAlignment="1" applyProtection="1">
      <alignment vertical="center"/>
      <protection locked="0"/>
    </xf>
    <xf numFmtId="165" fontId="70" fillId="0" borderId="22" xfId="18" applyFont="1" applyFill="1" applyBorder="1" applyAlignment="1" applyProtection="1">
      <alignment horizontal="center"/>
      <protection locked="0"/>
    </xf>
    <xf numFmtId="165" fontId="6" fillId="0" borderId="22" xfId="18" applyFont="1" applyFill="1" applyBorder="1" applyAlignment="1" applyProtection="1">
      <alignment vertical="center" wrapText="1"/>
      <protection locked="0"/>
    </xf>
    <xf numFmtId="165" fontId="70" fillId="0" borderId="22" xfId="18" applyFont="1" applyFill="1" applyBorder="1" applyAlignment="1" applyProtection="1">
      <alignment horizontal="center" vertical="center"/>
      <protection locked="0"/>
    </xf>
    <xf numFmtId="165" fontId="70" fillId="0" borderId="16" xfId="18" applyFont="1" applyFill="1" applyBorder="1" applyAlignment="1" applyProtection="1">
      <alignment horizontal="center" vertical="center"/>
      <protection locked="0"/>
    </xf>
    <xf numFmtId="165" fontId="70" fillId="0" borderId="16" xfId="18" applyFont="1" applyFill="1" applyBorder="1" applyAlignment="1" applyProtection="1">
      <alignment horizontal="center"/>
      <protection locked="0"/>
    </xf>
    <xf numFmtId="165" fontId="72" fillId="6" borderId="22" xfId="18" applyFont="1" applyFill="1" applyBorder="1" applyAlignment="1">
      <alignment vertical="center"/>
    </xf>
    <xf numFmtId="0" fontId="72" fillId="6" borderId="22" xfId="0" applyFont="1" applyFill="1" applyBorder="1" applyAlignment="1">
      <alignment vertical="center"/>
    </xf>
    <xf numFmtId="173" fontId="72" fillId="6" borderId="22" xfId="0" applyNumberFormat="1" applyFont="1" applyFill="1" applyBorder="1" applyAlignment="1">
      <alignment vertical="center"/>
    </xf>
    <xf numFmtId="165" fontId="6" fillId="0" borderId="18" xfId="1331" applyFont="1" applyFill="1" applyBorder="1" applyAlignment="1" applyProtection="1">
      <alignment vertical="center" wrapText="1"/>
      <protection/>
    </xf>
    <xf numFmtId="168" fontId="6" fillId="0" borderId="18" xfId="1227" applyNumberFormat="1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Protection="1">
      <protection/>
    </xf>
    <xf numFmtId="0" fontId="33" fillId="0" borderId="16" xfId="0" applyFont="1" applyFill="1" applyBorder="1" applyAlignment="1" applyProtection="1">
      <alignment horizontal="center" vertical="center"/>
      <protection/>
    </xf>
    <xf numFmtId="168" fontId="6" fillId="0" borderId="16" xfId="1227" applyNumberFormat="1" applyFont="1" applyFill="1" applyBorder="1" applyAlignment="1" applyProtection="1">
      <alignment horizontal="center" vertical="center" wrapText="1"/>
      <protection/>
    </xf>
    <xf numFmtId="168" fontId="4" fillId="0" borderId="16" xfId="1227" applyNumberFormat="1" applyFont="1" applyFill="1" applyBorder="1" applyAlignment="1" applyProtection="1">
      <alignment horizontal="center" vertical="center" wrapText="1"/>
      <protection locked="0"/>
    </xf>
    <xf numFmtId="168" fontId="6" fillId="0" borderId="16" xfId="1227" applyNumberFormat="1" applyFont="1" applyFill="1" applyBorder="1" applyAlignment="1" applyProtection="1">
      <alignment vertical="center" wrapText="1"/>
      <protection/>
    </xf>
    <xf numFmtId="168" fontId="6" fillId="0" borderId="20" xfId="1227" applyNumberFormat="1" applyFont="1" applyFill="1" applyBorder="1" applyAlignment="1" applyProtection="1">
      <alignment vertical="center" wrapText="1"/>
      <protection/>
    </xf>
    <xf numFmtId="165" fontId="70" fillId="0" borderId="22" xfId="1227" applyFont="1" applyFill="1" applyBorder="1" applyAlignment="1" applyProtection="1">
      <alignment horizontal="center"/>
      <protection locked="0"/>
    </xf>
    <xf numFmtId="165" fontId="70" fillId="0" borderId="22" xfId="1227" applyFont="1" applyFill="1" applyBorder="1" applyAlignment="1">
      <alignment horizontal="center"/>
    </xf>
    <xf numFmtId="0" fontId="30" fillId="0" borderId="4" xfId="1379" applyFont="1" applyFill="1" applyBorder="1" applyAlignment="1" applyProtection="1">
      <alignment vertical="center" wrapText="1"/>
      <protection locked="0"/>
    </xf>
    <xf numFmtId="0" fontId="30" fillId="0" borderId="4" xfId="1379" applyFont="1" applyFill="1" applyBorder="1" applyAlignment="1" applyProtection="1">
      <alignment wrapText="1"/>
      <protection locked="0"/>
    </xf>
    <xf numFmtId="0" fontId="38" fillId="0" borderId="4" xfId="1379" applyFont="1" applyFill="1" applyBorder="1" applyAlignment="1" applyProtection="1">
      <alignment wrapText="1"/>
      <protection locked="0"/>
    </xf>
    <xf numFmtId="0" fontId="30" fillId="0" borderId="21" xfId="1379" applyFont="1" applyFill="1" applyBorder="1" applyAlignment="1" applyProtection="1">
      <alignment wrapText="1"/>
      <protection locked="0"/>
    </xf>
    <xf numFmtId="166" fontId="4" fillId="2" borderId="26" xfId="1226" applyFont="1" applyFill="1" applyBorder="1" applyAlignment="1" applyProtection="1">
      <alignment horizontal="center" vertical="center" wrapText="1"/>
      <protection locked="0"/>
    </xf>
    <xf numFmtId="166" fontId="4" fillId="2" borderId="27" xfId="1226" applyFont="1" applyFill="1" applyBorder="1" applyAlignment="1" applyProtection="1">
      <alignment horizontal="center" vertical="center" wrapText="1"/>
      <protection locked="0"/>
    </xf>
    <xf numFmtId="174" fontId="0" fillId="0" borderId="0" xfId="0" applyNumberFormat="1" applyFont="1" applyAlignment="1">
      <alignment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8" xfId="0" applyFont="1" applyFill="1" applyBorder="1" applyAlignment="1">
      <alignment horizontal="left" vertical="center"/>
    </xf>
    <xf numFmtId="2" fontId="64" fillId="2" borderId="28" xfId="1245" applyNumberFormat="1" applyFont="1" applyFill="1" applyBorder="1" applyAlignment="1" applyProtection="1">
      <alignment horizontal="center" vertical="center" wrapText="1"/>
      <protection/>
    </xf>
    <xf numFmtId="2" fontId="64" fillId="2" borderId="18" xfId="1245" applyNumberFormat="1" applyFont="1" applyFill="1" applyBorder="1" applyAlignment="1" applyProtection="1">
      <alignment horizontal="center" vertical="center" wrapText="1"/>
      <protection/>
    </xf>
    <xf numFmtId="0" fontId="4" fillId="2" borderId="0" xfId="1245" applyFont="1" applyFill="1" applyBorder="1" applyAlignment="1" applyProtection="1">
      <alignment horizontal="left" vertical="center" wrapText="1"/>
      <protection/>
    </xf>
    <xf numFmtId="1" fontId="6" fillId="2" borderId="29" xfId="1245" applyNumberFormat="1" applyFont="1" applyFill="1" applyBorder="1" applyAlignment="1" applyProtection="1">
      <alignment horizontal="center" vertical="center" wrapText="1"/>
      <protection/>
    </xf>
    <xf numFmtId="1" fontId="6" fillId="2" borderId="17" xfId="1245" applyNumberFormat="1" applyFont="1" applyFill="1" applyBorder="1" applyAlignment="1" applyProtection="1">
      <alignment horizontal="center" vertical="center" wrapText="1"/>
      <protection/>
    </xf>
    <xf numFmtId="2" fontId="64" fillId="2" borderId="30" xfId="1245" applyNumberFormat="1" applyFont="1" applyFill="1" applyBorder="1" applyAlignment="1" applyProtection="1">
      <alignment horizontal="center" vertical="center" wrapText="1"/>
      <protection/>
    </xf>
    <xf numFmtId="2" fontId="64" fillId="2" borderId="22" xfId="1245" applyNumberFormat="1" applyFont="1" applyFill="1" applyBorder="1" applyAlignment="1" applyProtection="1">
      <alignment horizontal="center" vertical="center" wrapText="1"/>
      <protection/>
    </xf>
    <xf numFmtId="0" fontId="4" fillId="2" borderId="0" xfId="1245" applyFont="1" applyFill="1" applyAlignment="1" applyProtection="1">
      <alignment horizontal="left" vertical="center" wrapText="1"/>
      <protection/>
    </xf>
    <xf numFmtId="0" fontId="4" fillId="2" borderId="0" xfId="1245" applyFont="1" applyFill="1" applyAlignment="1" applyProtection="1">
      <alignment horizontal="left" vertical="center" wrapText="1"/>
      <protection/>
    </xf>
    <xf numFmtId="166" fontId="6" fillId="2" borderId="28" xfId="1226" applyFont="1" applyFill="1" applyBorder="1" applyAlignment="1" applyProtection="1">
      <alignment horizontal="center" vertical="center" wrapText="1"/>
      <protection/>
    </xf>
    <xf numFmtId="166" fontId="6" fillId="2" borderId="18" xfId="1226" applyFont="1" applyFill="1" applyBorder="1" applyAlignment="1" applyProtection="1">
      <alignment horizontal="center" vertical="center" wrapText="1"/>
      <protection/>
    </xf>
    <xf numFmtId="0" fontId="6" fillId="2" borderId="30" xfId="1245" applyFont="1" applyFill="1" applyBorder="1" applyAlignment="1" applyProtection="1">
      <alignment horizontal="center" vertical="center" wrapText="1"/>
      <protection/>
    </xf>
    <xf numFmtId="165" fontId="6" fillId="2" borderId="30" xfId="1227" applyFont="1" applyFill="1" applyBorder="1" applyAlignment="1" applyProtection="1">
      <alignment horizontal="center" vertical="center" wrapText="1"/>
      <protection/>
    </xf>
    <xf numFmtId="165" fontId="6" fillId="2" borderId="16" xfId="1227" applyFont="1" applyFill="1" applyBorder="1" applyAlignment="1" applyProtection="1">
      <alignment horizontal="center" vertical="center" wrapText="1"/>
      <protection/>
    </xf>
    <xf numFmtId="165" fontId="6" fillId="2" borderId="28" xfId="1370" applyFont="1" applyFill="1" applyBorder="1" applyAlignment="1" applyProtection="1">
      <alignment horizontal="center" vertical="center" wrapText="1"/>
      <protection/>
    </xf>
    <xf numFmtId="165" fontId="6" fillId="2" borderId="20" xfId="1370" applyFont="1" applyFill="1" applyBorder="1" applyAlignment="1" applyProtection="1">
      <alignment horizontal="center" vertical="center" wrapText="1"/>
      <protection/>
    </xf>
    <xf numFmtId="166" fontId="6" fillId="2" borderId="29" xfId="1226" applyFont="1" applyFill="1" applyBorder="1" applyAlignment="1" applyProtection="1">
      <alignment horizontal="center" vertical="center" wrapText="1"/>
      <protection/>
    </xf>
    <xf numFmtId="166" fontId="6" fillId="2" borderId="17" xfId="1226" applyFont="1" applyFill="1" applyBorder="1" applyAlignment="1" applyProtection="1">
      <alignment horizontal="center" vertical="center" wrapText="1"/>
      <protection/>
    </xf>
    <xf numFmtId="0" fontId="4" fillId="2" borderId="0" xfId="1245" applyFont="1" applyFill="1" applyBorder="1" applyAlignment="1" applyProtection="1">
      <alignment horizontal="left" vertical="center" wrapText="1"/>
      <protection locked="0"/>
    </xf>
    <xf numFmtId="1" fontId="6" fillId="2" borderId="19" xfId="1245" applyNumberFormat="1" applyFont="1" applyFill="1" applyBorder="1" applyAlignment="1" applyProtection="1">
      <alignment horizontal="center" vertical="center" wrapText="1"/>
      <protection/>
    </xf>
    <xf numFmtId="2" fontId="64" fillId="2" borderId="16" xfId="1245" applyNumberFormat="1" applyFont="1" applyFill="1" applyBorder="1" applyAlignment="1" applyProtection="1">
      <alignment horizontal="center" vertical="center" wrapText="1"/>
      <protection/>
    </xf>
    <xf numFmtId="2" fontId="4" fillId="2" borderId="30" xfId="1245" applyNumberFormat="1" applyFont="1" applyFill="1" applyBorder="1" applyAlignment="1" applyProtection="1">
      <alignment horizontal="center" vertical="center" wrapText="1"/>
      <protection/>
    </xf>
    <xf numFmtId="2" fontId="4" fillId="2" borderId="16" xfId="1245" applyNumberFormat="1" applyFont="1" applyFill="1" applyBorder="1" applyAlignment="1" applyProtection="1">
      <alignment horizontal="center" vertical="center" wrapText="1"/>
      <protection/>
    </xf>
    <xf numFmtId="0" fontId="4" fillId="2" borderId="0" xfId="1245" applyFont="1" applyFill="1" applyAlignment="1" applyProtection="1">
      <alignment horizontal="left" vertical="center" wrapText="1"/>
      <protection locked="0"/>
    </xf>
    <xf numFmtId="0" fontId="15" fillId="0" borderId="0" xfId="1245" applyFont="1" applyFill="1" applyBorder="1" applyAlignment="1" applyProtection="1">
      <alignment horizontal="center" vertical="center" wrapText="1"/>
      <protection locked="0"/>
    </xf>
    <xf numFmtId="0" fontId="11" fillId="2" borderId="0" xfId="1245" applyFont="1" applyFill="1" applyAlignment="1" applyProtection="1">
      <alignment horizontal="left" vertical="center"/>
      <protection locked="0"/>
    </xf>
    <xf numFmtId="0" fontId="0" fillId="0" borderId="0" xfId="1245" applyAlignment="1" applyProtection="1">
      <alignment vertical="center"/>
      <protection locked="0"/>
    </xf>
    <xf numFmtId="0" fontId="6" fillId="2" borderId="11" xfId="1245" applyFont="1" applyFill="1" applyBorder="1" applyAlignment="1" applyProtection="1">
      <alignment horizontal="center" vertical="center" wrapText="1"/>
      <protection locked="0"/>
    </xf>
    <xf numFmtId="0" fontId="6" fillId="2" borderId="3" xfId="1245" applyFont="1" applyFill="1" applyBorder="1" applyAlignment="1" applyProtection="1">
      <alignment horizontal="center" vertical="center" wrapText="1"/>
      <protection locked="0"/>
    </xf>
    <xf numFmtId="0" fontId="6" fillId="2" borderId="12" xfId="1245" applyFont="1" applyFill="1" applyBorder="1" applyAlignment="1" applyProtection="1">
      <alignment horizontal="center" vertical="center" wrapText="1"/>
      <protection locked="0"/>
    </xf>
    <xf numFmtId="0" fontId="4" fillId="2" borderId="0" xfId="1245" applyFont="1" applyFill="1" applyAlignment="1" applyProtection="1">
      <alignment horizontal="left" vertical="center" wrapText="1"/>
      <protection locked="0"/>
    </xf>
    <xf numFmtId="0" fontId="26" fillId="0" borderId="17" xfId="1332" applyNumberFormat="1" applyFont="1" applyFill="1" applyBorder="1" applyAlignment="1" applyProtection="1">
      <alignment horizontal="center" vertical="center" wrapText="1"/>
      <protection/>
    </xf>
    <xf numFmtId="0" fontId="26" fillId="0" borderId="22" xfId="1332" applyNumberFormat="1" applyFont="1" applyFill="1" applyBorder="1" applyAlignment="1" applyProtection="1">
      <alignment horizontal="center" vertical="center" wrapText="1"/>
      <protection/>
    </xf>
    <xf numFmtId="165" fontId="6" fillId="2" borderId="22" xfId="1227" applyFont="1" applyFill="1" applyBorder="1" applyAlignment="1" applyProtection="1">
      <alignment horizontal="center" vertical="center" wrapText="1"/>
      <protection/>
    </xf>
    <xf numFmtId="165" fontId="6" fillId="2" borderId="18" xfId="1370" applyFont="1" applyFill="1" applyBorder="1" applyAlignment="1" applyProtection="1">
      <alignment horizontal="center" vertical="center" wrapText="1"/>
      <protection/>
    </xf>
    <xf numFmtId="2" fontId="4" fillId="2" borderId="22" xfId="1245" applyNumberFormat="1" applyFont="1" applyFill="1" applyBorder="1" applyAlignment="1" applyProtection="1">
      <alignment horizontal="center" vertical="center" wrapText="1"/>
      <protection/>
    </xf>
    <xf numFmtId="0" fontId="8" fillId="0" borderId="17" xfId="1332" applyNumberFormat="1" applyFont="1" applyFill="1" applyBorder="1" applyAlignment="1" applyProtection="1">
      <alignment horizontal="center" vertical="center" wrapText="1"/>
      <protection/>
    </xf>
    <xf numFmtId="0" fontId="8" fillId="0" borderId="22" xfId="1332" applyNumberFormat="1" applyFont="1" applyFill="1" applyBorder="1" applyAlignment="1" applyProtection="1">
      <alignment horizontal="center" vertical="center" wrapText="1"/>
      <protection/>
    </xf>
  </cellXfs>
  <cellStyles count="13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Hyperlink" xfId="290"/>
    <cellStyle name="Followed Hyperlink" xfId="291"/>
    <cellStyle name="Hyperlink" xfId="292"/>
    <cellStyle name="Followed Hyperlink" xfId="293"/>
    <cellStyle name="Hyperlink" xfId="294"/>
    <cellStyle name="Followed Hyperlink" xfId="295"/>
    <cellStyle name="Hyperlink" xfId="296"/>
    <cellStyle name="Followed Hyperlink" xfId="297"/>
    <cellStyle name="Hyperlink" xfId="298"/>
    <cellStyle name="Followed Hyperlink" xfId="299"/>
    <cellStyle name="Hyperlink" xfId="300"/>
    <cellStyle name="Followed Hyperlink" xfId="301"/>
    <cellStyle name="Hyperlink" xfId="302"/>
    <cellStyle name="Followed Hyperlink" xfId="303"/>
    <cellStyle name="Hyperlink" xfId="304"/>
    <cellStyle name="Followed Hyperlink" xfId="305"/>
    <cellStyle name="Hyperlink" xfId="306"/>
    <cellStyle name="Followed Hyperlink" xfId="307"/>
    <cellStyle name="Hyperlink" xfId="308"/>
    <cellStyle name="Followed Hyperlink" xfId="309"/>
    <cellStyle name="Hyperlink" xfId="310"/>
    <cellStyle name="Followed Hyperlink" xfId="311"/>
    <cellStyle name="Hyperlink" xfId="312"/>
    <cellStyle name="Followed Hyperlink" xfId="313"/>
    <cellStyle name="Hyperlink" xfId="314"/>
    <cellStyle name="Followed Hyperlink" xfId="315"/>
    <cellStyle name="Hyperlink" xfId="316"/>
    <cellStyle name="Followed Hyperlink" xfId="317"/>
    <cellStyle name="Hyperlink" xfId="318"/>
    <cellStyle name="Followed Hyperlink" xfId="319"/>
    <cellStyle name="Hyperlink" xfId="320"/>
    <cellStyle name="Followed Hyperlink" xfId="321"/>
    <cellStyle name="Hyperlink" xfId="322"/>
    <cellStyle name="Followed Hyperlink" xfId="323"/>
    <cellStyle name="Hyperlink" xfId="324"/>
    <cellStyle name="Followed Hyperlink" xfId="325"/>
    <cellStyle name="Hyperlink" xfId="326"/>
    <cellStyle name="Followed Hyperlink" xfId="327"/>
    <cellStyle name="Hyperlink" xfId="328"/>
    <cellStyle name="Followed Hyperlink" xfId="329"/>
    <cellStyle name="Hyperlink" xfId="330"/>
    <cellStyle name="Followed Hyperlink" xfId="331"/>
    <cellStyle name="Hyperlink" xfId="332"/>
    <cellStyle name="Followed Hyperlink" xfId="333"/>
    <cellStyle name="Hyperlink" xfId="334"/>
    <cellStyle name="Followed Hyperlink" xfId="335"/>
    <cellStyle name="Hyperlink" xfId="336"/>
    <cellStyle name="Followed Hyperlink" xfId="337"/>
    <cellStyle name="Hyperlink" xfId="338"/>
    <cellStyle name="Followed Hyperlink" xfId="339"/>
    <cellStyle name="Hyperlink" xfId="340"/>
    <cellStyle name="Followed Hyperlink" xfId="341"/>
    <cellStyle name="Hyperlink" xfId="342"/>
    <cellStyle name="Followed Hyperlink" xfId="343"/>
    <cellStyle name="Hyperlink" xfId="344"/>
    <cellStyle name="Followed Hyperlink" xfId="345"/>
    <cellStyle name="Hyperlink" xfId="346"/>
    <cellStyle name="Followed Hyperlink" xfId="347"/>
    <cellStyle name="Hyperlink" xfId="348"/>
    <cellStyle name="Followed Hyperlink" xfId="349"/>
    <cellStyle name="Hyperlink" xfId="350"/>
    <cellStyle name="Followed Hyperlink" xfId="351"/>
    <cellStyle name="Hyperlink" xfId="352"/>
    <cellStyle name="Followed Hyperlink" xfId="353"/>
    <cellStyle name="Hyperlink" xfId="354"/>
    <cellStyle name="Followed Hyperlink" xfId="355"/>
    <cellStyle name="Hyperlink" xfId="356"/>
    <cellStyle name="Followed Hyperlink" xfId="357"/>
    <cellStyle name="Hyperlink" xfId="358"/>
    <cellStyle name="Followed Hyperlink" xfId="359"/>
    <cellStyle name="Hyperlink" xfId="360"/>
    <cellStyle name="Followed Hyperlink" xfId="361"/>
    <cellStyle name="Hyperlink" xfId="362"/>
    <cellStyle name="Followed Hyperlink" xfId="363"/>
    <cellStyle name="Hyperlink" xfId="364"/>
    <cellStyle name="Followed Hyperlink" xfId="365"/>
    <cellStyle name="Hyperlink" xfId="366"/>
    <cellStyle name="Followed Hyperlink" xfId="367"/>
    <cellStyle name="Hyperlink" xfId="368"/>
    <cellStyle name="Followed Hyperlink" xfId="369"/>
    <cellStyle name="Hyperlink" xfId="370"/>
    <cellStyle name="Followed Hyperlink" xfId="371"/>
    <cellStyle name="Hyperlink" xfId="372"/>
    <cellStyle name="Followed Hyperlink" xfId="373"/>
    <cellStyle name="Hyperlink" xfId="374"/>
    <cellStyle name="Followed Hyperlink" xfId="375"/>
    <cellStyle name="Hyperlink" xfId="376"/>
    <cellStyle name="Followed Hyperlink" xfId="377"/>
    <cellStyle name="Hyperlink" xfId="378"/>
    <cellStyle name="Followed Hyperlink" xfId="379"/>
    <cellStyle name="Hyperlink" xfId="380"/>
    <cellStyle name="Followed Hyperlink" xfId="381"/>
    <cellStyle name="Hyperlink" xfId="382"/>
    <cellStyle name="Followed Hyperlink" xfId="383"/>
    <cellStyle name="Hyperlink" xfId="384"/>
    <cellStyle name="Followed Hyperlink" xfId="385"/>
    <cellStyle name="Hyperlink" xfId="386"/>
    <cellStyle name="Followed Hyperlink" xfId="387"/>
    <cellStyle name="Hyperlink" xfId="388"/>
    <cellStyle name="Followed Hyperlink" xfId="389"/>
    <cellStyle name="Hyperlink" xfId="390"/>
    <cellStyle name="Followed Hyperlink" xfId="391"/>
    <cellStyle name="Hyperlink" xfId="392"/>
    <cellStyle name="Followed Hyperlink" xfId="393"/>
    <cellStyle name="Hyperlink" xfId="394"/>
    <cellStyle name="Followed Hyperlink" xfId="395"/>
    <cellStyle name="Hyperlink" xfId="396"/>
    <cellStyle name="Followed Hyperlink" xfId="397"/>
    <cellStyle name="Hyperlink" xfId="398"/>
    <cellStyle name="Followed Hyperlink" xfId="399"/>
    <cellStyle name="Hyperlink" xfId="400"/>
    <cellStyle name="Followed Hyperlink" xfId="401"/>
    <cellStyle name="Hyperlink" xfId="402"/>
    <cellStyle name="Followed Hyperlink" xfId="403"/>
    <cellStyle name="Hyperlink" xfId="404"/>
    <cellStyle name="Followed Hyperlink" xfId="405"/>
    <cellStyle name="Hyperlink" xfId="406"/>
    <cellStyle name="Followed Hyperlink" xfId="407"/>
    <cellStyle name="Hyperlink" xfId="408"/>
    <cellStyle name="Followed Hyperlink" xfId="409"/>
    <cellStyle name="Hyperlink" xfId="410"/>
    <cellStyle name="Followed Hyperlink" xfId="411"/>
    <cellStyle name="Hyperlink" xfId="412"/>
    <cellStyle name="Followed Hyperlink" xfId="413"/>
    <cellStyle name="Hyperlink" xfId="414"/>
    <cellStyle name="Followed Hyperlink" xfId="415"/>
    <cellStyle name="Hyperlink" xfId="416"/>
    <cellStyle name="Followed Hyperlink" xfId="417"/>
    <cellStyle name="Hyperlink" xfId="418"/>
    <cellStyle name="Followed Hyperlink" xfId="419"/>
    <cellStyle name="Hyperlink" xfId="420"/>
    <cellStyle name="Followed Hyperlink" xfId="421"/>
    <cellStyle name="Hyperlink" xfId="422"/>
    <cellStyle name="Followed Hyperlink" xfId="423"/>
    <cellStyle name="Hyperlink" xfId="424"/>
    <cellStyle name="Followed Hyperlink" xfId="425"/>
    <cellStyle name="Hyperlink" xfId="426"/>
    <cellStyle name="Followed Hyperlink" xfId="427"/>
    <cellStyle name="Hyperlink" xfId="428"/>
    <cellStyle name="Followed Hyperlink" xfId="429"/>
    <cellStyle name="Hyperlink" xfId="430"/>
    <cellStyle name="Followed Hyperlink" xfId="431"/>
    <cellStyle name="Hyperlink" xfId="432"/>
    <cellStyle name="Followed Hyperlink" xfId="433"/>
    <cellStyle name="Hyperlink" xfId="434"/>
    <cellStyle name="Followed Hyperlink" xfId="435"/>
    <cellStyle name="Hyperlink" xfId="436"/>
    <cellStyle name="Followed Hyperlink" xfId="437"/>
    <cellStyle name="Hyperlink" xfId="438"/>
    <cellStyle name="Followed Hyperlink" xfId="439"/>
    <cellStyle name="Hyperlink" xfId="440"/>
    <cellStyle name="Followed Hyperlink" xfId="441"/>
    <cellStyle name="Hyperlink" xfId="442"/>
    <cellStyle name="Followed Hyperlink" xfId="443"/>
    <cellStyle name="Hyperlink" xfId="444"/>
    <cellStyle name="Followed Hyperlink" xfId="445"/>
    <cellStyle name="Hyperlink" xfId="446"/>
    <cellStyle name="Followed Hyperlink" xfId="447"/>
    <cellStyle name="Hyperlink" xfId="448"/>
    <cellStyle name="Followed Hyperlink" xfId="449"/>
    <cellStyle name="Hyperlink" xfId="450"/>
    <cellStyle name="Followed Hyperlink" xfId="451"/>
    <cellStyle name="Hyperlink" xfId="452"/>
    <cellStyle name="Followed Hyperlink" xfId="453"/>
    <cellStyle name="Hyperlink" xfId="454"/>
    <cellStyle name="Followed Hyperlink" xfId="455"/>
    <cellStyle name="Hyperlink" xfId="456"/>
    <cellStyle name="Followed Hyperlink" xfId="457"/>
    <cellStyle name="Hyperlink" xfId="458"/>
    <cellStyle name="Followed Hyperlink" xfId="459"/>
    <cellStyle name="Hyperlink" xfId="460"/>
    <cellStyle name="Followed Hyperlink" xfId="461"/>
    <cellStyle name="Hyperlink" xfId="462"/>
    <cellStyle name="Followed Hyperlink" xfId="463"/>
    <cellStyle name="Hyperlink" xfId="464"/>
    <cellStyle name="Followed Hyperlink" xfId="465"/>
    <cellStyle name="Hyperlink" xfId="466"/>
    <cellStyle name="Followed Hyperlink" xfId="467"/>
    <cellStyle name="Hyperlink" xfId="468"/>
    <cellStyle name="Followed Hyperlink" xfId="469"/>
    <cellStyle name="Hyperlink" xfId="470"/>
    <cellStyle name="Followed Hyperlink" xfId="471"/>
    <cellStyle name="Hyperlink" xfId="472"/>
    <cellStyle name="Followed Hyperlink" xfId="473"/>
    <cellStyle name="Hyperlink" xfId="474"/>
    <cellStyle name="Followed Hyperlink" xfId="475"/>
    <cellStyle name="Hyperlink" xfId="476"/>
    <cellStyle name="Followed Hyperlink" xfId="477"/>
    <cellStyle name="Hyperlink" xfId="478"/>
    <cellStyle name="Followed Hyperlink" xfId="479"/>
    <cellStyle name="Hyperlink" xfId="480"/>
    <cellStyle name="Followed Hyperlink" xfId="481"/>
    <cellStyle name="Hyperlink" xfId="482"/>
    <cellStyle name="Followed Hyperlink" xfId="483"/>
    <cellStyle name="Hyperlink" xfId="484"/>
    <cellStyle name="Followed Hyperlink" xfId="485"/>
    <cellStyle name="Hyperlink" xfId="486"/>
    <cellStyle name="Followed Hyperlink" xfId="487"/>
    <cellStyle name="Hyperlink" xfId="488"/>
    <cellStyle name="Followed Hyperlink" xfId="489"/>
    <cellStyle name="Hyperlink" xfId="490"/>
    <cellStyle name="Followed Hyperlink" xfId="491"/>
    <cellStyle name="Hyperlink" xfId="492"/>
    <cellStyle name="Followed Hyperlink" xfId="493"/>
    <cellStyle name="Hyperlink" xfId="494"/>
    <cellStyle name="Followed Hyperlink" xfId="495"/>
    <cellStyle name="Hyperlink" xfId="496"/>
    <cellStyle name="Followed Hyperlink" xfId="497"/>
    <cellStyle name="Hyperlink" xfId="498"/>
    <cellStyle name="Followed Hyperlink" xfId="499"/>
    <cellStyle name="Hyperlink" xfId="500"/>
    <cellStyle name="Followed Hyperlink" xfId="501"/>
    <cellStyle name="Hyperlink" xfId="502"/>
    <cellStyle name="Followed Hyperlink" xfId="503"/>
    <cellStyle name="Hyperlink" xfId="504"/>
    <cellStyle name="Followed Hyperlink" xfId="505"/>
    <cellStyle name="Hyperlink" xfId="506"/>
    <cellStyle name="Followed Hyperlink" xfId="507"/>
    <cellStyle name="Normal 2" xfId="508"/>
    <cellStyle name="Comma 2" xfId="509"/>
    <cellStyle name="Normal 3" xfId="510"/>
    <cellStyle name="Normal 4" xfId="511"/>
    <cellStyle name="Followed Hyperlink" xfId="512"/>
    <cellStyle name="Followed Hyperlink" xfId="513"/>
    <cellStyle name="Followed Hyperlink" xfId="514"/>
    <cellStyle name="Followed Hyperlink" xfId="515"/>
    <cellStyle name="Followed Hyperlink" xfId="516"/>
    <cellStyle name="Followed Hyperlink" xfId="517"/>
    <cellStyle name="Followed Hyperlink" xfId="518"/>
    <cellStyle name="Followed Hyperlink" xfId="519"/>
    <cellStyle name="Followed Hyperlink" xfId="520"/>
    <cellStyle name="Followed Hyperlink" xfId="521"/>
    <cellStyle name="Followed Hyperlink" xfId="522"/>
    <cellStyle name="Followed Hyperlink" xfId="523"/>
    <cellStyle name="Followed Hyperlink" xfId="524"/>
    <cellStyle name="Followed Hyperlink" xfId="525"/>
    <cellStyle name="Followed Hyperlink" xfId="526"/>
    <cellStyle name="Followed Hyperlink" xfId="527"/>
    <cellStyle name="Followed Hyperlink" xfId="528"/>
    <cellStyle name="Followed Hyperlink" xfId="529"/>
    <cellStyle name="Followed Hyperlink" xfId="530"/>
    <cellStyle name="Followed Hyperlink" xfId="531"/>
    <cellStyle name="Followed Hyperlink" xfId="532"/>
    <cellStyle name="Followed Hyperlink" xfId="533"/>
    <cellStyle name="Followed Hyperlink" xfId="534"/>
    <cellStyle name="Followed Hyperlink" xfId="535"/>
    <cellStyle name="Followed Hyperlink" xfId="536"/>
    <cellStyle name="Followed Hyperlink" xfId="537"/>
    <cellStyle name="Followed Hyperlink" xfId="538"/>
    <cellStyle name="Followed Hyperlink" xfId="539"/>
    <cellStyle name="Followed Hyperlink" xfId="540"/>
    <cellStyle name="Followed Hyperlink" xfId="541"/>
    <cellStyle name="Followed Hyperlink" xfId="542"/>
    <cellStyle name="Followed Hyperlink" xfId="543"/>
    <cellStyle name="Followed Hyperlink" xfId="544"/>
    <cellStyle name="Followed Hyperlink" xfId="545"/>
    <cellStyle name="Followed Hyperlink" xfId="546"/>
    <cellStyle name="Followed Hyperlink" xfId="547"/>
    <cellStyle name="Followed Hyperlink" xfId="548"/>
    <cellStyle name="Followed Hyperlink" xfId="549"/>
    <cellStyle name="Followed Hyperlink" xfId="550"/>
    <cellStyle name="Followed Hyperlink" xfId="551"/>
    <cellStyle name="Followed Hyperlink" xfId="552"/>
    <cellStyle name="Followed Hyperlink" xfId="553"/>
    <cellStyle name="Followed Hyperlink" xfId="554"/>
    <cellStyle name="Followed Hyperlink" xfId="555"/>
    <cellStyle name="Followed Hyperlink" xfId="556"/>
    <cellStyle name="Followed Hyperlink" xfId="557"/>
    <cellStyle name="Followed Hyperlink" xfId="558"/>
    <cellStyle name="Followed Hyperlink" xfId="559"/>
    <cellStyle name="Followed Hyperlink" xfId="560"/>
    <cellStyle name="Followed Hyperlink" xfId="561"/>
    <cellStyle name="Followed Hyperlink" xfId="562"/>
    <cellStyle name="Followed Hyperlink" xfId="563"/>
    <cellStyle name="Followed Hyperlink" xfId="564"/>
    <cellStyle name="Followed Hyperlink" xfId="565"/>
    <cellStyle name="Followed Hyperlink" xfId="566"/>
    <cellStyle name="Followed Hyperlink" xfId="567"/>
    <cellStyle name="Followed Hyperlink" xfId="568"/>
    <cellStyle name="Followed Hyperlink" xfId="569"/>
    <cellStyle name="Followed Hyperlink" xfId="570"/>
    <cellStyle name="Followed Hyperlink" xfId="571"/>
    <cellStyle name="Followed Hyperlink" xfId="572"/>
    <cellStyle name="Followed Hyperlink" xfId="573"/>
    <cellStyle name="Followed Hyperlink" xfId="574"/>
    <cellStyle name="Followed Hyperlink" xfId="575"/>
    <cellStyle name="Followed Hyperlink" xfId="576"/>
    <cellStyle name="Followed Hyperlink" xfId="577"/>
    <cellStyle name="Followed Hyperlink" xfId="578"/>
    <cellStyle name="Followed Hyperlink" xfId="579"/>
    <cellStyle name="Followed Hyperlink" xfId="580"/>
    <cellStyle name="Followed Hyperlink" xfId="581"/>
    <cellStyle name="Followed Hyperlink" xfId="582"/>
    <cellStyle name="Followed Hyperlink" xfId="583"/>
    <cellStyle name="Followed Hyperlink" xfId="584"/>
    <cellStyle name="Followed Hyperlink" xfId="585"/>
    <cellStyle name="Followed Hyperlink" xfId="586"/>
    <cellStyle name="Followed Hyperlink" xfId="587"/>
    <cellStyle name="Followed Hyperlink" xfId="588"/>
    <cellStyle name="Followed Hyperlink" xfId="589"/>
    <cellStyle name="Followed Hyperlink" xfId="590"/>
    <cellStyle name="Followed Hyperlink" xfId="591"/>
    <cellStyle name="Followed Hyperlink" xfId="592"/>
    <cellStyle name="Followed Hyperlink" xfId="593"/>
    <cellStyle name="Followed Hyperlink" xfId="594"/>
    <cellStyle name="Followed Hyperlink" xfId="595"/>
    <cellStyle name="Followed Hyperlink" xfId="596"/>
    <cellStyle name="Followed Hyperlink" xfId="597"/>
    <cellStyle name="Followed Hyperlink" xfId="598"/>
    <cellStyle name="Followed Hyperlink" xfId="599"/>
    <cellStyle name="Followed Hyperlink" xfId="600"/>
    <cellStyle name="Followed Hyperlink" xfId="601"/>
    <cellStyle name="Followed Hyperlink" xfId="602"/>
    <cellStyle name="Followed Hyperlink" xfId="603"/>
    <cellStyle name="Followed Hyperlink" xfId="604"/>
    <cellStyle name="Followed Hyperlink" xfId="605"/>
    <cellStyle name="Followed Hyperlink" xfId="606"/>
    <cellStyle name="Followed Hyperlink" xfId="607"/>
    <cellStyle name="Followed Hyperlink" xfId="608"/>
    <cellStyle name="Followed Hyperlink" xfId="609"/>
    <cellStyle name="Followed Hyperlink" xfId="610"/>
    <cellStyle name="Followed Hyperlink" xfId="611"/>
    <cellStyle name="Followed Hyperlink" xfId="612"/>
    <cellStyle name="Followed Hyperlink" xfId="613"/>
    <cellStyle name="Followed Hyperlink" xfId="614"/>
    <cellStyle name="Followed Hyperlink" xfId="615"/>
    <cellStyle name="Followed Hyperlink" xfId="616"/>
    <cellStyle name="Followed Hyperlink" xfId="617"/>
    <cellStyle name="Followed Hyperlink" xfId="618"/>
    <cellStyle name="Followed Hyperlink" xfId="619"/>
    <cellStyle name="Followed Hyperlink" xfId="620"/>
    <cellStyle name="Followed Hyperlink" xfId="621"/>
    <cellStyle name="Followed Hyperlink" xfId="622"/>
    <cellStyle name="Followed Hyperlink" xfId="623"/>
    <cellStyle name="Followed Hyperlink" xfId="624"/>
    <cellStyle name="Followed Hyperlink" xfId="625"/>
    <cellStyle name="Followed Hyperlink" xfId="626"/>
    <cellStyle name="Followed Hyperlink" xfId="627"/>
    <cellStyle name="Followed Hyperlink" xfId="628"/>
    <cellStyle name="Followed Hyperlink" xfId="629"/>
    <cellStyle name="Followed Hyperlink" xfId="630"/>
    <cellStyle name="Followed Hyperlink" xfId="631"/>
    <cellStyle name="Followed Hyperlink" xfId="632"/>
    <cellStyle name="Followed Hyperlink" xfId="633"/>
    <cellStyle name="Followed Hyperlink" xfId="634"/>
    <cellStyle name="Followed Hyperlink" xfId="635"/>
    <cellStyle name="Followed Hyperlink" xfId="636"/>
    <cellStyle name="Followed Hyperlink" xfId="637"/>
    <cellStyle name="Followed Hyperlink" xfId="638"/>
    <cellStyle name="Followed Hyperlink" xfId="639"/>
    <cellStyle name="Followed Hyperlink" xfId="640"/>
    <cellStyle name="Followed Hyperlink" xfId="641"/>
    <cellStyle name="Followed Hyperlink" xfId="642"/>
    <cellStyle name="Followed Hyperlink" xfId="643"/>
    <cellStyle name="Followed Hyperlink" xfId="644"/>
    <cellStyle name="Followed Hyperlink" xfId="645"/>
    <cellStyle name="Followed Hyperlink" xfId="646"/>
    <cellStyle name="Followed Hyperlink" xfId="647"/>
    <cellStyle name="Followed Hyperlink" xfId="648"/>
    <cellStyle name="Followed Hyperlink" xfId="649"/>
    <cellStyle name="Followed Hyperlink" xfId="650"/>
    <cellStyle name="Followed Hyperlink" xfId="651"/>
    <cellStyle name="Followed Hyperlink" xfId="652"/>
    <cellStyle name="Followed Hyperlink" xfId="653"/>
    <cellStyle name="Followed Hyperlink" xfId="654"/>
    <cellStyle name="Followed Hyperlink" xfId="655"/>
    <cellStyle name="Followed Hyperlink" xfId="656"/>
    <cellStyle name="Followed Hyperlink" xfId="657"/>
    <cellStyle name="Followed Hyperlink" xfId="658"/>
    <cellStyle name="Followed Hyperlink" xfId="659"/>
    <cellStyle name="Followed Hyperlink" xfId="660"/>
    <cellStyle name="Followed Hyperlink" xfId="661"/>
    <cellStyle name="Followed Hyperlink" xfId="662"/>
    <cellStyle name="Followed Hyperlink" xfId="663"/>
    <cellStyle name="Followed Hyperlink" xfId="664"/>
    <cellStyle name="Followed Hyperlink" xfId="665"/>
    <cellStyle name="Followed Hyperlink" xfId="666"/>
    <cellStyle name="Followed Hyperlink" xfId="667"/>
    <cellStyle name="Followed Hyperlink" xfId="668"/>
    <cellStyle name="Followed Hyperlink" xfId="669"/>
    <cellStyle name="Followed Hyperlink" xfId="670"/>
    <cellStyle name="Followed Hyperlink" xfId="671"/>
    <cellStyle name="Followed Hyperlink" xfId="672"/>
    <cellStyle name="Followed Hyperlink" xfId="673"/>
    <cellStyle name="Followed Hyperlink" xfId="674"/>
    <cellStyle name="Followed Hyperlink" xfId="675"/>
    <cellStyle name="Followed Hyperlink" xfId="676"/>
    <cellStyle name="Followed Hyperlink" xfId="677"/>
    <cellStyle name="Followed Hyperlink" xfId="678"/>
    <cellStyle name="Followed Hyperlink" xfId="679"/>
    <cellStyle name="Followed Hyperlink" xfId="680"/>
    <cellStyle name="Followed Hyperlink" xfId="681"/>
    <cellStyle name="Followed Hyperlink" xfId="682"/>
    <cellStyle name="Followed Hyperlink" xfId="683"/>
    <cellStyle name="Followed Hyperlink" xfId="684"/>
    <cellStyle name="Followed Hyperlink" xfId="685"/>
    <cellStyle name="Followed Hyperlink" xfId="686"/>
    <cellStyle name="Followed Hyperlink" xfId="687"/>
    <cellStyle name="Followed Hyperlink" xfId="688"/>
    <cellStyle name="Followed Hyperlink" xfId="689"/>
    <cellStyle name="Followed Hyperlink" xfId="690"/>
    <cellStyle name="Followed Hyperlink" xfId="691"/>
    <cellStyle name="Followed Hyperlink" xfId="692"/>
    <cellStyle name="Followed Hyperlink" xfId="693"/>
    <cellStyle name="Followed Hyperlink" xfId="694"/>
    <cellStyle name="Followed Hyperlink" xfId="695"/>
    <cellStyle name="Followed Hyperlink" xfId="696"/>
    <cellStyle name="Followed Hyperlink" xfId="697"/>
    <cellStyle name="Followed Hyperlink" xfId="698"/>
    <cellStyle name="Followed Hyperlink" xfId="699"/>
    <cellStyle name="Followed Hyperlink" xfId="700"/>
    <cellStyle name="Followed Hyperlink" xfId="701"/>
    <cellStyle name="Followed Hyperlink" xfId="702"/>
    <cellStyle name="Followed Hyperlink" xfId="703"/>
    <cellStyle name="Followed Hyperlink" xfId="704"/>
    <cellStyle name="Followed Hyperlink" xfId="705"/>
    <cellStyle name="Followed Hyperlink" xfId="706"/>
    <cellStyle name="Followed Hyperlink" xfId="707"/>
    <cellStyle name="Followed Hyperlink" xfId="708"/>
    <cellStyle name="Followed Hyperlink" xfId="709"/>
    <cellStyle name="Followed Hyperlink" xfId="710"/>
    <cellStyle name="Followed Hyperlink" xfId="711"/>
    <cellStyle name="Followed Hyperlink" xfId="712"/>
    <cellStyle name="Followed Hyperlink" xfId="713"/>
    <cellStyle name="Followed Hyperlink" xfId="714"/>
    <cellStyle name="Followed Hyperlink" xfId="715"/>
    <cellStyle name="Followed Hyperlink" xfId="716"/>
    <cellStyle name="Followed Hyperlink" xfId="717"/>
    <cellStyle name="Followed Hyperlink" xfId="718"/>
    <cellStyle name="Followed Hyperlink" xfId="719"/>
    <cellStyle name="Followed Hyperlink" xfId="720"/>
    <cellStyle name="Followed Hyperlink" xfId="721"/>
    <cellStyle name="Followed Hyperlink" xfId="722"/>
    <cellStyle name="Followed Hyperlink" xfId="723"/>
    <cellStyle name="Followed Hyperlink" xfId="724"/>
    <cellStyle name="Followed Hyperlink" xfId="725"/>
    <cellStyle name="Followed Hyperlink" xfId="726"/>
    <cellStyle name="Followed Hyperlink" xfId="727"/>
    <cellStyle name="Followed Hyperlink" xfId="728"/>
    <cellStyle name="Followed Hyperlink" xfId="729"/>
    <cellStyle name="Followed Hyperlink" xfId="730"/>
    <cellStyle name="Followed Hyperlink" xfId="731"/>
    <cellStyle name="Followed Hyperlink" xfId="732"/>
    <cellStyle name="Followed Hyperlink" xfId="733"/>
    <cellStyle name="Followed Hyperlink" xfId="734"/>
    <cellStyle name="Followed Hyperlink" xfId="735"/>
    <cellStyle name="Followed Hyperlink" xfId="736"/>
    <cellStyle name="Followed Hyperlink" xfId="737"/>
    <cellStyle name="Followed Hyperlink" xfId="738"/>
    <cellStyle name="Followed Hyperlink" xfId="739"/>
    <cellStyle name="Followed Hyperlink" xfId="740"/>
    <cellStyle name="Followed Hyperlink" xfId="741"/>
    <cellStyle name="Followed Hyperlink" xfId="742"/>
    <cellStyle name="Followed Hyperlink" xfId="743"/>
    <cellStyle name="Followed Hyperlink" xfId="744"/>
    <cellStyle name="Followed Hyperlink" xfId="745"/>
    <cellStyle name="Followed Hyperlink" xfId="746"/>
    <cellStyle name="Followed Hyperlink" xfId="747"/>
    <cellStyle name="Followed Hyperlink" xfId="748"/>
    <cellStyle name="Followed Hyperlink" xfId="749"/>
    <cellStyle name="Followed Hyperlink" xfId="750"/>
    <cellStyle name="Followed Hyperlink" xfId="751"/>
    <cellStyle name="Followed Hyperlink" xfId="752"/>
    <cellStyle name="Followed Hyperlink" xfId="753"/>
    <cellStyle name="Followed Hyperlink" xfId="754"/>
    <cellStyle name="Followed Hyperlink" xfId="755"/>
    <cellStyle name="Followed Hyperlink" xfId="756"/>
    <cellStyle name="Followed Hyperlink" xfId="757"/>
    <cellStyle name="Followed Hyperlink" xfId="758"/>
    <cellStyle name="Followed Hyperlink" xfId="759"/>
    <cellStyle name="Followed Hyperlink" xfId="760"/>
    <cellStyle name="Followed Hyperlink" xfId="761"/>
    <cellStyle name="Followed Hyperlink" xfId="762"/>
    <cellStyle name="Followed Hyperlink" xfId="763"/>
    <cellStyle name="Followed Hyperlink" xfId="764"/>
    <cellStyle name="Followed Hyperlink" xfId="765"/>
    <cellStyle name="Followed Hyperlink" xfId="766"/>
    <cellStyle name="Followed Hyperlink" xfId="767"/>
    <cellStyle name="Followed Hyperlink" xfId="768"/>
    <cellStyle name="Followed Hyperlink" xfId="769"/>
    <cellStyle name="Followed Hyperlink" xfId="770"/>
    <cellStyle name="Followed Hyperlink" xfId="771"/>
    <cellStyle name="Followed Hyperlink" xfId="772"/>
    <cellStyle name="Followed Hyperlink" xfId="773"/>
    <cellStyle name="Followed Hyperlink" xfId="774"/>
    <cellStyle name="Followed Hyperlink" xfId="775"/>
    <cellStyle name="Followed Hyperlink" xfId="776"/>
    <cellStyle name="Followed Hyperlink" xfId="777"/>
    <cellStyle name="Followed Hyperlink" xfId="778"/>
    <cellStyle name="Followed Hyperlink" xfId="779"/>
    <cellStyle name="Followed Hyperlink" xfId="780"/>
    <cellStyle name="Followed Hyperlink" xfId="781"/>
    <cellStyle name="Followed Hyperlink" xfId="782"/>
    <cellStyle name="Followed Hyperlink" xfId="783"/>
    <cellStyle name="Followed Hyperlink" xfId="784"/>
    <cellStyle name="Followed Hyperlink" xfId="785"/>
    <cellStyle name="Followed Hyperlink" xfId="786"/>
    <cellStyle name="Followed Hyperlink" xfId="787"/>
    <cellStyle name="Followed Hyperlink" xfId="788"/>
    <cellStyle name="Followed Hyperlink" xfId="789"/>
    <cellStyle name="Followed Hyperlink" xfId="790"/>
    <cellStyle name="Followed Hyperlink" xfId="791"/>
    <cellStyle name="Followed Hyperlink" xfId="792"/>
    <cellStyle name="Followed Hyperlink" xfId="793"/>
    <cellStyle name="Followed Hyperlink" xfId="794"/>
    <cellStyle name="Followed Hyperlink" xfId="795"/>
    <cellStyle name="Followed Hyperlink" xfId="796"/>
    <cellStyle name="Followed Hyperlink" xfId="797"/>
    <cellStyle name="Followed Hyperlink" xfId="798"/>
    <cellStyle name="Followed Hyperlink" xfId="799"/>
    <cellStyle name="Followed Hyperlink" xfId="800"/>
    <cellStyle name="Followed Hyperlink" xfId="801"/>
    <cellStyle name="Followed Hyperlink" xfId="802"/>
    <cellStyle name="Followed Hyperlink" xfId="803"/>
    <cellStyle name="Followed Hyperlink" xfId="804"/>
    <cellStyle name="Followed Hyperlink" xfId="805"/>
    <cellStyle name="Followed Hyperlink" xfId="806"/>
    <cellStyle name="Followed Hyperlink" xfId="807"/>
    <cellStyle name="Followed Hyperlink" xfId="808"/>
    <cellStyle name="Followed Hyperlink" xfId="809"/>
    <cellStyle name="Followed Hyperlink" xfId="810"/>
    <cellStyle name="Followed Hyperlink" xfId="811"/>
    <cellStyle name="Followed Hyperlink" xfId="812"/>
    <cellStyle name="Followed Hyperlink" xfId="813"/>
    <cellStyle name="Followed Hyperlink" xfId="814"/>
    <cellStyle name="Followed Hyperlink" xfId="815"/>
    <cellStyle name="Followed Hyperlink" xfId="816"/>
    <cellStyle name="Followed Hyperlink" xfId="817"/>
    <cellStyle name="Followed Hyperlink" xfId="818"/>
    <cellStyle name="Followed Hyperlink" xfId="819"/>
    <cellStyle name="Followed Hyperlink" xfId="820"/>
    <cellStyle name="Followed Hyperlink" xfId="821"/>
    <cellStyle name="Followed Hyperlink" xfId="822"/>
    <cellStyle name="Followed Hyperlink" xfId="823"/>
    <cellStyle name="Followed Hyperlink" xfId="824"/>
    <cellStyle name="Followed Hyperlink" xfId="825"/>
    <cellStyle name="Followed Hyperlink" xfId="826"/>
    <cellStyle name="Followed Hyperlink" xfId="827"/>
    <cellStyle name="Followed Hyperlink" xfId="828"/>
    <cellStyle name="Followed Hyperlink" xfId="829"/>
    <cellStyle name="Followed Hyperlink" xfId="830"/>
    <cellStyle name="Followed Hyperlink" xfId="831"/>
    <cellStyle name="Followed Hyperlink" xfId="832"/>
    <cellStyle name="Followed Hyperlink" xfId="833"/>
    <cellStyle name="Followed Hyperlink" xfId="834"/>
    <cellStyle name="Followed Hyperlink" xfId="835"/>
    <cellStyle name="Followed Hyperlink" xfId="836"/>
    <cellStyle name="Followed Hyperlink" xfId="837"/>
    <cellStyle name="Followed Hyperlink" xfId="838"/>
    <cellStyle name="Followed Hyperlink" xfId="839"/>
    <cellStyle name="Followed Hyperlink" xfId="840"/>
    <cellStyle name="Followed Hyperlink" xfId="841"/>
    <cellStyle name="Followed Hyperlink" xfId="842"/>
    <cellStyle name="Followed Hyperlink" xfId="843"/>
    <cellStyle name="Followed Hyperlink" xfId="844"/>
    <cellStyle name="Followed Hyperlink" xfId="845"/>
    <cellStyle name="Followed Hyperlink" xfId="846"/>
    <cellStyle name="Followed Hyperlink" xfId="847"/>
    <cellStyle name="Followed Hyperlink" xfId="848"/>
    <cellStyle name="Followed Hyperlink" xfId="849"/>
    <cellStyle name="Followed Hyperlink" xfId="850"/>
    <cellStyle name="Followed Hyperlink" xfId="851"/>
    <cellStyle name="Followed Hyperlink" xfId="852"/>
    <cellStyle name="Followed Hyperlink" xfId="853"/>
    <cellStyle name="Followed Hyperlink" xfId="854"/>
    <cellStyle name="Followed Hyperlink" xfId="855"/>
    <cellStyle name="Followed Hyperlink" xfId="856"/>
    <cellStyle name="Followed Hyperlink" xfId="857"/>
    <cellStyle name="Followed Hyperlink" xfId="858"/>
    <cellStyle name="Followed Hyperlink" xfId="859"/>
    <cellStyle name="Followed Hyperlink" xfId="860"/>
    <cellStyle name="Followed Hyperlink" xfId="861"/>
    <cellStyle name="Followed Hyperlink" xfId="862"/>
    <cellStyle name="Followed Hyperlink" xfId="863"/>
    <cellStyle name="Followed Hyperlink" xfId="864"/>
    <cellStyle name="Followed Hyperlink" xfId="865"/>
    <cellStyle name="Followed Hyperlink" xfId="866"/>
    <cellStyle name="Followed Hyperlink" xfId="867"/>
    <cellStyle name="Followed Hyperlink" xfId="868"/>
    <cellStyle name="Followed Hyperlink" xfId="869"/>
    <cellStyle name="Followed Hyperlink" xfId="870"/>
    <cellStyle name="Followed Hyperlink" xfId="871"/>
    <cellStyle name="Followed Hyperlink" xfId="872"/>
    <cellStyle name="Followed Hyperlink" xfId="873"/>
    <cellStyle name="Followed Hyperlink" xfId="874"/>
    <cellStyle name="Followed Hyperlink" xfId="875"/>
    <cellStyle name="Followed Hyperlink" xfId="876"/>
    <cellStyle name="Followed Hyperlink" xfId="877"/>
    <cellStyle name="Followed Hyperlink" xfId="878"/>
    <cellStyle name="Followed Hyperlink" xfId="879"/>
    <cellStyle name="Followed Hyperlink" xfId="880"/>
    <cellStyle name="Followed Hyperlink" xfId="881"/>
    <cellStyle name="Followed Hyperlink" xfId="882"/>
    <cellStyle name="Followed Hyperlink" xfId="883"/>
    <cellStyle name="Followed Hyperlink" xfId="884"/>
    <cellStyle name="Followed Hyperlink" xfId="885"/>
    <cellStyle name="Followed Hyperlink" xfId="886"/>
    <cellStyle name="Followed Hyperlink" xfId="887"/>
    <cellStyle name="Followed Hyperlink" xfId="888"/>
    <cellStyle name="Followed Hyperlink" xfId="889"/>
    <cellStyle name="Followed Hyperlink" xfId="890"/>
    <cellStyle name="Followed Hyperlink" xfId="891"/>
    <cellStyle name="Followed Hyperlink" xfId="892"/>
    <cellStyle name="Followed Hyperlink" xfId="893"/>
    <cellStyle name="Followed Hyperlink" xfId="894"/>
    <cellStyle name="Followed Hyperlink" xfId="895"/>
    <cellStyle name="Followed Hyperlink" xfId="896"/>
    <cellStyle name="Followed Hyperlink" xfId="897"/>
    <cellStyle name="Followed Hyperlink" xfId="898"/>
    <cellStyle name="Followed Hyperlink" xfId="899"/>
    <cellStyle name="Followed Hyperlink" xfId="900"/>
    <cellStyle name="Followed Hyperlink" xfId="901"/>
    <cellStyle name="Followed Hyperlink" xfId="902"/>
    <cellStyle name="Followed Hyperlink" xfId="903"/>
    <cellStyle name="Followed Hyperlink" xfId="904"/>
    <cellStyle name="Followed Hyperlink" xfId="905"/>
    <cellStyle name="Followed Hyperlink" xfId="906"/>
    <cellStyle name="Followed Hyperlink" xfId="907"/>
    <cellStyle name="Followed Hyperlink" xfId="908"/>
    <cellStyle name="Followed Hyperlink" xfId="909"/>
    <cellStyle name="Followed Hyperlink" xfId="910"/>
    <cellStyle name="Followed Hyperlink" xfId="911"/>
    <cellStyle name="Followed Hyperlink" xfId="912"/>
    <cellStyle name="Followed Hyperlink" xfId="913"/>
    <cellStyle name="Followed Hyperlink" xfId="914"/>
    <cellStyle name="Followed Hyperlink" xfId="915"/>
    <cellStyle name="Followed Hyperlink" xfId="916"/>
    <cellStyle name="Followed Hyperlink" xfId="917"/>
    <cellStyle name="Followed Hyperlink" xfId="918"/>
    <cellStyle name="Followed Hyperlink" xfId="919"/>
    <cellStyle name="Followed Hyperlink" xfId="920"/>
    <cellStyle name="Followed Hyperlink" xfId="921"/>
    <cellStyle name="Followed Hyperlink" xfId="922"/>
    <cellStyle name="Followed Hyperlink" xfId="923"/>
    <cellStyle name="Followed Hyperlink" xfId="924"/>
    <cellStyle name="Followed Hyperlink" xfId="925"/>
    <cellStyle name="Followed Hyperlink" xfId="926"/>
    <cellStyle name="Followed Hyperlink" xfId="927"/>
    <cellStyle name="Followed Hyperlink" xfId="928"/>
    <cellStyle name="Followed Hyperlink" xfId="929"/>
    <cellStyle name="Followed Hyperlink" xfId="930"/>
    <cellStyle name="Followed Hyperlink" xfId="931"/>
    <cellStyle name="Followed Hyperlink" xfId="932"/>
    <cellStyle name="Followed Hyperlink" xfId="933"/>
    <cellStyle name="Followed Hyperlink" xfId="934"/>
    <cellStyle name="Followed Hyperlink" xfId="935"/>
    <cellStyle name="Followed Hyperlink" xfId="936"/>
    <cellStyle name="Followed Hyperlink" xfId="937"/>
    <cellStyle name="Followed Hyperlink" xfId="938"/>
    <cellStyle name="Followed Hyperlink" xfId="939"/>
    <cellStyle name="Followed Hyperlink" xfId="940"/>
    <cellStyle name="Followed Hyperlink" xfId="941"/>
    <cellStyle name="Followed Hyperlink" xfId="942"/>
    <cellStyle name="Followed Hyperlink" xfId="943"/>
    <cellStyle name="Followed Hyperlink" xfId="944"/>
    <cellStyle name="Followed Hyperlink" xfId="945"/>
    <cellStyle name="Followed Hyperlink" xfId="946"/>
    <cellStyle name="Followed Hyperlink" xfId="947"/>
    <cellStyle name="Followed Hyperlink" xfId="948"/>
    <cellStyle name="Followed Hyperlink" xfId="949"/>
    <cellStyle name="Followed Hyperlink" xfId="950"/>
    <cellStyle name="Followed Hyperlink" xfId="951"/>
    <cellStyle name="Followed Hyperlink" xfId="952"/>
    <cellStyle name="Followed Hyperlink" xfId="953"/>
    <cellStyle name="Followed Hyperlink" xfId="954"/>
    <cellStyle name="Followed Hyperlink" xfId="955"/>
    <cellStyle name="Followed Hyperlink" xfId="956"/>
    <cellStyle name="Followed Hyperlink" xfId="957"/>
    <cellStyle name="Followed Hyperlink" xfId="958"/>
    <cellStyle name="Followed Hyperlink" xfId="959"/>
    <cellStyle name="Followed Hyperlink" xfId="960"/>
    <cellStyle name="Followed Hyperlink" xfId="961"/>
    <cellStyle name="Followed Hyperlink" xfId="962"/>
    <cellStyle name="Followed Hyperlink" xfId="963"/>
    <cellStyle name="Followed Hyperlink" xfId="964"/>
    <cellStyle name="Followed Hyperlink" xfId="965"/>
    <cellStyle name="Followed Hyperlink" xfId="966"/>
    <cellStyle name="Followed Hyperlink" xfId="967"/>
    <cellStyle name="Followed Hyperlink" xfId="968"/>
    <cellStyle name="Followed Hyperlink" xfId="969"/>
    <cellStyle name="Followed Hyperlink" xfId="970"/>
    <cellStyle name="Followed Hyperlink" xfId="971"/>
    <cellStyle name="Followed Hyperlink" xfId="972"/>
    <cellStyle name="Followed Hyperlink" xfId="973"/>
    <cellStyle name="Followed Hyperlink" xfId="974"/>
    <cellStyle name="Followed Hyperlink" xfId="975"/>
    <cellStyle name="Followed Hyperlink" xfId="976"/>
    <cellStyle name="Followed Hyperlink" xfId="977"/>
    <cellStyle name="Followed Hyperlink" xfId="978"/>
    <cellStyle name="Followed Hyperlink" xfId="979"/>
    <cellStyle name="Followed Hyperlink" xfId="980"/>
    <cellStyle name="Followed Hyperlink" xfId="981"/>
    <cellStyle name="Followed Hyperlink" xfId="982"/>
    <cellStyle name="Followed Hyperlink" xfId="983"/>
    <cellStyle name="Followed Hyperlink" xfId="984"/>
    <cellStyle name="Followed Hyperlink" xfId="985"/>
    <cellStyle name="Followed Hyperlink" xfId="986"/>
    <cellStyle name="Followed Hyperlink" xfId="987"/>
    <cellStyle name="Followed Hyperlink" xfId="988"/>
    <cellStyle name="Followed Hyperlink" xfId="989"/>
    <cellStyle name="Followed Hyperlink" xfId="990"/>
    <cellStyle name="Followed Hyperlink" xfId="991"/>
    <cellStyle name="Followed Hyperlink" xfId="992"/>
    <cellStyle name="Followed Hyperlink" xfId="993"/>
    <cellStyle name="Followed Hyperlink" xfId="994"/>
    <cellStyle name="Followed Hyperlink" xfId="995"/>
    <cellStyle name="Followed Hyperlink" xfId="996"/>
    <cellStyle name="Followed Hyperlink" xfId="997"/>
    <cellStyle name="Followed Hyperlink" xfId="998"/>
    <cellStyle name="Followed Hyperlink" xfId="999"/>
    <cellStyle name="Followed Hyperlink" xfId="1000"/>
    <cellStyle name="Followed Hyperlink" xfId="1001"/>
    <cellStyle name="Followed Hyperlink" xfId="1002"/>
    <cellStyle name="Followed Hyperlink" xfId="1003"/>
    <cellStyle name="Followed Hyperlink" xfId="1004"/>
    <cellStyle name="Followed Hyperlink" xfId="1005"/>
    <cellStyle name="Followed Hyperlink" xfId="1006"/>
    <cellStyle name="Followed Hyperlink" xfId="1007"/>
    <cellStyle name="Followed Hyperlink" xfId="1008"/>
    <cellStyle name="Followed Hyperlink" xfId="1009"/>
    <cellStyle name="Followed Hyperlink" xfId="1010"/>
    <cellStyle name="Followed Hyperlink" xfId="1011"/>
    <cellStyle name="Followed Hyperlink" xfId="1012"/>
    <cellStyle name="Followed Hyperlink" xfId="1013"/>
    <cellStyle name="Followed Hyperlink" xfId="1014"/>
    <cellStyle name="Followed Hyperlink" xfId="1015"/>
    <cellStyle name="Followed Hyperlink" xfId="1016"/>
    <cellStyle name="Followed Hyperlink" xfId="1017"/>
    <cellStyle name="Followed Hyperlink" xfId="1018"/>
    <cellStyle name="Followed Hyperlink" xfId="1019"/>
    <cellStyle name="Followed Hyperlink" xfId="1020"/>
    <cellStyle name="Followed Hyperlink" xfId="1021"/>
    <cellStyle name="Followed Hyperlink" xfId="1022"/>
    <cellStyle name="Followed Hyperlink" xfId="1023"/>
    <cellStyle name="Followed Hyperlink" xfId="1024"/>
    <cellStyle name="Followed Hyperlink" xfId="1025"/>
    <cellStyle name="Followed Hyperlink" xfId="1026"/>
    <cellStyle name="Followed Hyperlink" xfId="1027"/>
    <cellStyle name="Followed Hyperlink" xfId="1028"/>
    <cellStyle name="Followed Hyperlink" xfId="1029"/>
    <cellStyle name="Followed Hyperlink" xfId="1030"/>
    <cellStyle name="Followed Hyperlink" xfId="1031"/>
    <cellStyle name="Followed Hyperlink" xfId="1032"/>
    <cellStyle name="Followed Hyperlink" xfId="1033"/>
    <cellStyle name="Followed Hyperlink" xfId="1034"/>
    <cellStyle name="Followed Hyperlink" xfId="1035"/>
    <cellStyle name="Followed Hyperlink" xfId="1036"/>
    <cellStyle name="Followed Hyperlink" xfId="1037"/>
    <cellStyle name="Followed Hyperlink" xfId="1038"/>
    <cellStyle name="Followed Hyperlink" xfId="1039"/>
    <cellStyle name="Followed Hyperlink" xfId="1040"/>
    <cellStyle name="Followed Hyperlink" xfId="1041"/>
    <cellStyle name="Followed Hyperlink" xfId="1042"/>
    <cellStyle name="Followed Hyperlink" xfId="1043"/>
    <cellStyle name="Followed Hyperlink" xfId="1044"/>
    <cellStyle name="Followed Hyperlink" xfId="1045"/>
    <cellStyle name="Followed Hyperlink" xfId="1046"/>
    <cellStyle name="Followed Hyperlink" xfId="1047"/>
    <cellStyle name="Followed Hyperlink" xfId="1048"/>
    <cellStyle name="Followed Hyperlink" xfId="1049"/>
    <cellStyle name="Followed Hyperlink" xfId="1050"/>
    <cellStyle name="Followed Hyperlink" xfId="1051"/>
    <cellStyle name="Followed Hyperlink" xfId="1052"/>
    <cellStyle name="Followed Hyperlink" xfId="1053"/>
    <cellStyle name="Followed Hyperlink" xfId="1054"/>
    <cellStyle name="Followed Hyperlink" xfId="1055"/>
    <cellStyle name="Followed Hyperlink" xfId="1056"/>
    <cellStyle name="Followed Hyperlink" xfId="1057"/>
    <cellStyle name="Followed Hyperlink" xfId="1058"/>
    <cellStyle name="Followed Hyperlink" xfId="1059"/>
    <cellStyle name="Followed Hyperlink" xfId="1060"/>
    <cellStyle name="Followed Hyperlink" xfId="1061"/>
    <cellStyle name="Followed Hyperlink" xfId="1062"/>
    <cellStyle name="Followed Hyperlink" xfId="1063"/>
    <cellStyle name="Followed Hyperlink" xfId="1064"/>
    <cellStyle name="Followed Hyperlink" xfId="1065"/>
    <cellStyle name="Followed Hyperlink" xfId="1066"/>
    <cellStyle name="Followed Hyperlink" xfId="1067"/>
    <cellStyle name="Followed Hyperlink" xfId="1068"/>
    <cellStyle name="Followed Hyperlink" xfId="1069"/>
    <cellStyle name="Followed Hyperlink" xfId="1070"/>
    <cellStyle name="Followed Hyperlink" xfId="1071"/>
    <cellStyle name="Followed Hyperlink" xfId="1072"/>
    <cellStyle name="Followed Hyperlink" xfId="1073"/>
    <cellStyle name="Followed Hyperlink" xfId="1074"/>
    <cellStyle name="Followed Hyperlink" xfId="1075"/>
    <cellStyle name="Followed Hyperlink" xfId="1076"/>
    <cellStyle name="Followed Hyperlink" xfId="1077"/>
    <cellStyle name="Followed Hyperlink" xfId="1078"/>
    <cellStyle name="Followed Hyperlink" xfId="1079"/>
    <cellStyle name="Followed Hyperlink" xfId="1080"/>
    <cellStyle name="Followed Hyperlink" xfId="1081"/>
    <cellStyle name="Followed Hyperlink" xfId="1082"/>
    <cellStyle name="Followed Hyperlink" xfId="1083"/>
    <cellStyle name="Followed Hyperlink" xfId="1084"/>
    <cellStyle name="Followed Hyperlink" xfId="1085"/>
    <cellStyle name="Followed Hyperlink" xfId="1086"/>
    <cellStyle name="Followed Hyperlink" xfId="1087"/>
    <cellStyle name="Followed Hyperlink" xfId="1088"/>
    <cellStyle name="Followed Hyperlink" xfId="1089"/>
    <cellStyle name="Followed Hyperlink" xfId="1090"/>
    <cellStyle name="Followed Hyperlink" xfId="1091"/>
    <cellStyle name="Followed Hyperlink" xfId="1092"/>
    <cellStyle name="Followed Hyperlink" xfId="1093"/>
    <cellStyle name="Followed Hyperlink" xfId="1094"/>
    <cellStyle name="Followed Hyperlink" xfId="1095"/>
    <cellStyle name="Followed Hyperlink" xfId="1096"/>
    <cellStyle name="Followed Hyperlink" xfId="1097"/>
    <cellStyle name="Followed Hyperlink" xfId="1098"/>
    <cellStyle name="Followed Hyperlink" xfId="1099"/>
    <cellStyle name="Followed Hyperlink" xfId="1100"/>
    <cellStyle name="Followed Hyperlink" xfId="1101"/>
    <cellStyle name="Followed Hyperlink" xfId="1102"/>
    <cellStyle name="Followed Hyperlink" xfId="1103"/>
    <cellStyle name="Followed Hyperlink" xfId="1104"/>
    <cellStyle name="Followed Hyperlink" xfId="1105"/>
    <cellStyle name="Followed Hyperlink" xfId="1106"/>
    <cellStyle name="Followed Hyperlink" xfId="1107"/>
    <cellStyle name="Followed Hyperlink" xfId="1108"/>
    <cellStyle name="Followed Hyperlink" xfId="1109"/>
    <cellStyle name="Followed Hyperlink" xfId="1110"/>
    <cellStyle name="Followed Hyperlink" xfId="1111"/>
    <cellStyle name="Followed Hyperlink" xfId="1112"/>
    <cellStyle name="Followed Hyperlink" xfId="1113"/>
    <cellStyle name="Followed Hyperlink" xfId="1114"/>
    <cellStyle name="Followed Hyperlink" xfId="1115"/>
    <cellStyle name="Followed Hyperlink" xfId="1116"/>
    <cellStyle name="Followed Hyperlink" xfId="1117"/>
    <cellStyle name="Followed Hyperlink" xfId="1118"/>
    <cellStyle name="Followed Hyperlink" xfId="1119"/>
    <cellStyle name="Followed Hyperlink" xfId="1120"/>
    <cellStyle name="Followed Hyperlink" xfId="1121"/>
    <cellStyle name="Followed Hyperlink" xfId="1122"/>
    <cellStyle name="Followed Hyperlink" xfId="1123"/>
    <cellStyle name="Followed Hyperlink" xfId="1124"/>
    <cellStyle name="Followed Hyperlink" xfId="1125"/>
    <cellStyle name="Followed Hyperlink" xfId="1126"/>
    <cellStyle name="Followed Hyperlink" xfId="1127"/>
    <cellStyle name="Followed Hyperlink" xfId="1128"/>
    <cellStyle name="Followed Hyperlink" xfId="1129"/>
    <cellStyle name="Followed Hyperlink" xfId="1130"/>
    <cellStyle name="Followed Hyperlink" xfId="1131"/>
    <cellStyle name="Followed Hyperlink" xfId="1132"/>
    <cellStyle name="Followed Hyperlink" xfId="1133"/>
    <cellStyle name="Followed Hyperlink" xfId="1134"/>
    <cellStyle name="Followed Hyperlink" xfId="1135"/>
    <cellStyle name="Followed Hyperlink" xfId="1136"/>
    <cellStyle name="Followed Hyperlink" xfId="1137"/>
    <cellStyle name="Followed Hyperlink" xfId="1138"/>
    <cellStyle name="Followed Hyperlink" xfId="1139"/>
    <cellStyle name="Followed Hyperlink" xfId="1140"/>
    <cellStyle name="Followed Hyperlink" xfId="1141"/>
    <cellStyle name="Followed Hyperlink" xfId="1142"/>
    <cellStyle name="Followed Hyperlink" xfId="1143"/>
    <cellStyle name="Comma 2 2" xfId="1144"/>
    <cellStyle name="Currency 2" xfId="1145"/>
    <cellStyle name="Normal 2 2" xfId="1146"/>
    <cellStyle name="Followed Hyperlink" xfId="1147"/>
    <cellStyle name="Followed Hyperlink" xfId="1148"/>
    <cellStyle name="Followed Hyperlink" xfId="1149"/>
    <cellStyle name="Followed Hyperlink" xfId="1150"/>
    <cellStyle name="Followed Hyperlink" xfId="1151"/>
    <cellStyle name="Followed Hyperlink" xfId="1152"/>
    <cellStyle name="Followed Hyperlink" xfId="1153"/>
    <cellStyle name="Followed Hyperlink" xfId="1154"/>
    <cellStyle name="Followed Hyperlink" xfId="1155"/>
    <cellStyle name="Followed Hyperlink" xfId="1156"/>
    <cellStyle name="Followed Hyperlink" xfId="1157"/>
    <cellStyle name="Followed Hyperlink" xfId="1158"/>
    <cellStyle name="Followed Hyperlink" xfId="1159"/>
    <cellStyle name="Followed Hyperlink" xfId="1160"/>
    <cellStyle name="Followed Hyperlink" xfId="1161"/>
    <cellStyle name="Followed Hyperlink" xfId="1162"/>
    <cellStyle name="Followed Hyperlink" xfId="1163"/>
    <cellStyle name="Followed Hyperlink" xfId="1164"/>
    <cellStyle name="Followed Hyperlink" xfId="1165"/>
    <cellStyle name="Followed Hyperlink" xfId="1166"/>
    <cellStyle name="Followed Hyperlink" xfId="1167"/>
    <cellStyle name="Followed Hyperlink" xfId="1168"/>
    <cellStyle name="Followed Hyperlink" xfId="1169"/>
    <cellStyle name="Followed Hyperlink" xfId="1170"/>
    <cellStyle name="Followed Hyperlink" xfId="1171"/>
    <cellStyle name="Followed Hyperlink" xfId="1172"/>
    <cellStyle name="Followed Hyperlink" xfId="1173"/>
    <cellStyle name="Followed Hyperlink" xfId="1174"/>
    <cellStyle name="Followed Hyperlink" xfId="1175"/>
    <cellStyle name="Followed Hyperlink" xfId="1176"/>
    <cellStyle name="Followed Hyperlink" xfId="1177"/>
    <cellStyle name="Followed Hyperlink" xfId="1178"/>
    <cellStyle name="Followed Hyperlink" xfId="1179"/>
    <cellStyle name="Followed Hyperlink" xfId="1180"/>
    <cellStyle name="Followed Hyperlink" xfId="1181"/>
    <cellStyle name="Followed Hyperlink" xfId="1182"/>
    <cellStyle name="Followed Hyperlink" xfId="1183"/>
    <cellStyle name="Followed Hyperlink" xfId="1184"/>
    <cellStyle name="Followed Hyperlink" xfId="1185"/>
    <cellStyle name="Followed Hyperlink" xfId="1186"/>
    <cellStyle name="Followed Hyperlink" xfId="1187"/>
    <cellStyle name="Followed Hyperlink" xfId="1188"/>
    <cellStyle name="Followed Hyperlink" xfId="1189"/>
    <cellStyle name="Followed Hyperlink" xfId="1190"/>
    <cellStyle name="Followed Hyperlink" xfId="1191"/>
    <cellStyle name="Followed Hyperlink" xfId="1192"/>
    <cellStyle name="Followed Hyperlink" xfId="1193"/>
    <cellStyle name="Followed Hyperlink" xfId="1194"/>
    <cellStyle name="Followed Hyperlink" xfId="1195"/>
    <cellStyle name="Followed Hyperlink" xfId="1196"/>
    <cellStyle name="Followed Hyperlink" xfId="1197"/>
    <cellStyle name="Followed Hyperlink" xfId="1198"/>
    <cellStyle name="Followed Hyperlink" xfId="1199"/>
    <cellStyle name="Followed Hyperlink" xfId="1200"/>
    <cellStyle name="Followed Hyperlink" xfId="1201"/>
    <cellStyle name="Followed Hyperlink" xfId="1202"/>
    <cellStyle name="Followed Hyperlink" xfId="1203"/>
    <cellStyle name="Followed Hyperlink" xfId="1204"/>
    <cellStyle name="Followed Hyperlink" xfId="1205"/>
    <cellStyle name="Followed Hyperlink" xfId="1206"/>
    <cellStyle name="Followed Hyperlink" xfId="1207"/>
    <cellStyle name="Followed Hyperlink" xfId="1208"/>
    <cellStyle name="Followed Hyperlink" xfId="1209"/>
    <cellStyle name="Followed Hyperlink" xfId="1210"/>
    <cellStyle name="Followed Hyperlink" xfId="1211"/>
    <cellStyle name="Followed Hyperlink" xfId="1212"/>
    <cellStyle name="Followed Hyperlink" xfId="1213"/>
    <cellStyle name="Followed Hyperlink" xfId="1214"/>
    <cellStyle name="Followed Hyperlink" xfId="1215"/>
    <cellStyle name="Followed Hyperlink" xfId="1216"/>
    <cellStyle name="Followed Hyperlink" xfId="1217"/>
    <cellStyle name="Followed Hyperlink" xfId="1218"/>
    <cellStyle name="Followed Hyperlink" xfId="1219"/>
    <cellStyle name="Followed Hyperlink" xfId="1220"/>
    <cellStyle name="Followed Hyperlink" xfId="1221"/>
    <cellStyle name="Followed Hyperlink" xfId="1222"/>
    <cellStyle name="Followed Hyperlink" xfId="1223"/>
    <cellStyle name="Followed Hyperlink" xfId="1224"/>
    <cellStyle name="Comma 2 3" xfId="1225"/>
    <cellStyle name="Currency 3" xfId="1226"/>
    <cellStyle name="Comma 3" xfId="1227"/>
    <cellStyle name="Followed Hyperlink" xfId="1228"/>
    <cellStyle name="Followed Hyperlink" xfId="1229"/>
    <cellStyle name="Followed Hyperlink" xfId="1230"/>
    <cellStyle name="Followed Hyperlink" xfId="1231"/>
    <cellStyle name="Followed Hyperlink" xfId="1232"/>
    <cellStyle name="Followed Hyperlink" xfId="1233"/>
    <cellStyle name="Followed Hyperlink" xfId="1234"/>
    <cellStyle name="Followed Hyperlink" xfId="1235"/>
    <cellStyle name="Followed Hyperlink" xfId="1236"/>
    <cellStyle name="Followed Hyperlink" xfId="1237"/>
    <cellStyle name="Followed Hyperlink" xfId="1238"/>
    <cellStyle name="Followed Hyperlink" xfId="1239"/>
    <cellStyle name="Followed Hyperlink" xfId="1240"/>
    <cellStyle name="Followed Hyperlink" xfId="1241"/>
    <cellStyle name="Normal 2 2 2" xfId="1242"/>
    <cellStyle name="Comma 2 3 2" xfId="1243"/>
    <cellStyle name="Comma 2 4" xfId="1244"/>
    <cellStyle name="Normal 3 2" xfId="1245"/>
    <cellStyle name="Comma 2 2 2" xfId="1246"/>
    <cellStyle name="Currency 2 2" xfId="1247"/>
    <cellStyle name="Normal 2 2 2 2" xfId="1248"/>
    <cellStyle name="Comma 2 4 2" xfId="1249"/>
    <cellStyle name="Percent 2" xfId="1250"/>
    <cellStyle name="Comma 2 2 2 2" xfId="1251"/>
    <cellStyle name="Comma 2 4 2 2" xfId="1252"/>
    <cellStyle name="Followed Hyperlink" xfId="1253"/>
    <cellStyle name="Followed Hyperlink" xfId="1254"/>
    <cellStyle name="Followed Hyperlink" xfId="1255"/>
    <cellStyle name="Followed Hyperlink" xfId="1256"/>
    <cellStyle name="Followed Hyperlink" xfId="1257"/>
    <cellStyle name="Followed Hyperlink" xfId="1258"/>
    <cellStyle name="Followed Hyperlink" xfId="1259"/>
    <cellStyle name="Followed Hyperlink" xfId="1260"/>
    <cellStyle name="Followed Hyperlink" xfId="1261"/>
    <cellStyle name="Followed Hyperlink" xfId="1262"/>
    <cellStyle name="Followed Hyperlink" xfId="1263"/>
    <cellStyle name="Followed Hyperlink" xfId="1264"/>
    <cellStyle name="Followed Hyperlink" xfId="1265"/>
    <cellStyle name="Followed Hyperlink" xfId="1266"/>
    <cellStyle name="Comma 4" xfId="1267"/>
    <cellStyle name="Normal 2 3" xfId="1268"/>
    <cellStyle name="Comma 2 5" xfId="1269"/>
    <cellStyle name="Comma 3 2" xfId="1270"/>
    <cellStyle name="Normal 5" xfId="1271"/>
    <cellStyle name="Comma 2 2 3" xfId="1272"/>
    <cellStyle name="Normal 2 2 3" xfId="1273"/>
    <cellStyle name="Currency 3 2" xfId="1274"/>
    <cellStyle name="Normal 2 3 2" xfId="1275"/>
    <cellStyle name="Comma 4 2" xfId="1276"/>
    <cellStyle name="Comma 4 3" xfId="1277"/>
    <cellStyle name="Comma 4 4" xfId="1278"/>
    <cellStyle name="Comma 4 5" xfId="1279"/>
    <cellStyle name="Обычный 3" xfId="1280"/>
    <cellStyle name="Normal 2 3 3" xfId="1281"/>
    <cellStyle name="Comma 4 6" xfId="1282"/>
    <cellStyle name="Comma 4 7" xfId="1283"/>
    <cellStyle name="Normal 6" xfId="1284"/>
    <cellStyle name="Currency 4" xfId="1285"/>
    <cellStyle name="Comma 5" xfId="1286"/>
    <cellStyle name="Comma 2 2 2 3" xfId="1287"/>
    <cellStyle name="Comma 2 2 2 3 2" xfId="1288"/>
    <cellStyle name="Comma 2 2 2 3 2 2" xfId="1289"/>
    <cellStyle name="Comma 2 2 3 2" xfId="1290"/>
    <cellStyle name="Comma 2 2 3 2 2" xfId="1291"/>
    <cellStyle name="Comma 2 3 3" xfId="1292"/>
    <cellStyle name="Comma 2 3 3 2" xfId="1293"/>
    <cellStyle name="Comma 2 3 3 2 2" xfId="1294"/>
    <cellStyle name="Comma 2 4 3" xfId="1295"/>
    <cellStyle name="Comma 2 4 3 2" xfId="1296"/>
    <cellStyle name="Comma 2 4 3 2 2" xfId="1297"/>
    <cellStyle name="Comma 2 4 4" xfId="1298"/>
    <cellStyle name="Comma 2 4 4 2" xfId="1299"/>
    <cellStyle name="Comma 2 4 4 2 2" xfId="1300"/>
    <cellStyle name="Comma 2 4 5" xfId="1301"/>
    <cellStyle name="Comma 2 4 5 2" xfId="1302"/>
    <cellStyle name="Comma 2 4 5 2 2" xfId="1303"/>
    <cellStyle name="Currency 2 3" xfId="1304"/>
    <cellStyle name="Currency 5" xfId="1305"/>
    <cellStyle name="Currency 6" xfId="1306"/>
    <cellStyle name="Hyperlink 2" xfId="1307"/>
    <cellStyle name="Normal 10" xfId="1308"/>
    <cellStyle name="Normal 2 2 3 2" xfId="1309"/>
    <cellStyle name="Normal 2 2 3 2 2" xfId="1310"/>
    <cellStyle name="Normal 2 2_MCXETA yazarma- Copy" xfId="1311"/>
    <cellStyle name="Normal 2_---SUL--- GORI-HOSPITALI-BOLO" xfId="1312"/>
    <cellStyle name="Normal 30" xfId="1313"/>
    <cellStyle name="Normal 6 2" xfId="1314"/>
    <cellStyle name="Normal 7" xfId="1315"/>
    <cellStyle name="Normal 8" xfId="1316"/>
    <cellStyle name="Normal 9" xfId="1317"/>
    <cellStyle name="Normal 11" xfId="1318"/>
    <cellStyle name="Normal 12" xfId="1319"/>
    <cellStyle name="Normal 13" xfId="1320"/>
    <cellStyle name="Normal 14" xfId="1321"/>
    <cellStyle name="Normal 15" xfId="1322"/>
    <cellStyle name="Normal 16" xfId="1323"/>
    <cellStyle name="Normal 17" xfId="1324"/>
    <cellStyle name="Normal 18" xfId="1325"/>
    <cellStyle name="Normal 19" xfId="1326"/>
    <cellStyle name="Normal 20" xfId="1327"/>
    <cellStyle name="Normal 21" xfId="1328"/>
    <cellStyle name="Normal 22" xfId="1329"/>
    <cellStyle name="Normal 23" xfId="1330"/>
    <cellStyle name="Comma 6" xfId="1331"/>
    <cellStyle name="Normal 24" xfId="1332"/>
    <cellStyle name="normální 2" xfId="1333"/>
    <cellStyle name="procent 2" xfId="1334"/>
    <cellStyle name="Обычный_HP1100 V7.0_KONVERTOR_Приват_25.06.2009" xfId="1335"/>
    <cellStyle name="Normal 25" xfId="1336"/>
    <cellStyle name="Currency 7" xfId="1337"/>
    <cellStyle name="Comma 7" xfId="1338"/>
    <cellStyle name="Normal 26" xfId="1339"/>
    <cellStyle name="Normal 27" xfId="1340"/>
    <cellStyle name="Normal 28" xfId="1341"/>
    <cellStyle name="Normal 29" xfId="1342"/>
    <cellStyle name="Normal 31" xfId="1343"/>
    <cellStyle name="Normal 32" xfId="1344"/>
    <cellStyle name="Normal 33" xfId="1345"/>
    <cellStyle name="Normal 34" xfId="1346"/>
    <cellStyle name="Normal 35" xfId="1347"/>
    <cellStyle name="Normal 36" xfId="1348"/>
    <cellStyle name="Normal 37" xfId="1349"/>
    <cellStyle name="Normal 38" xfId="1350"/>
    <cellStyle name="Normal 39" xfId="1351"/>
    <cellStyle name="Normal 40" xfId="1352"/>
    <cellStyle name="Normal 41" xfId="1353"/>
    <cellStyle name="Normal 42" xfId="1354"/>
    <cellStyle name="Normal 43" xfId="1355"/>
    <cellStyle name="Normal 44" xfId="1356"/>
    <cellStyle name="Normal 45" xfId="1357"/>
    <cellStyle name="Normal 46" xfId="1358"/>
    <cellStyle name="Normal 47" xfId="1359"/>
    <cellStyle name="Normal 48" xfId="1360"/>
    <cellStyle name="Normal 49" xfId="1361"/>
    <cellStyle name="Normal 50" xfId="1362"/>
    <cellStyle name="Normal 51" xfId="1363"/>
    <cellStyle name="Normal 52" xfId="1364"/>
    <cellStyle name="Normal 53" xfId="1365"/>
    <cellStyle name="Normal 54" xfId="1366"/>
    <cellStyle name="Normal 55" xfId="1367"/>
    <cellStyle name="Normal 56" xfId="1368"/>
    <cellStyle name="Normal 57" xfId="1369"/>
    <cellStyle name="Comma 4 8" xfId="1370"/>
    <cellStyle name="Normal 5 2" xfId="1371"/>
    <cellStyle name="Normal 58" xfId="1372"/>
    <cellStyle name="Normal 58 2" xfId="1373"/>
    <cellStyle name="Normal 2 4" xfId="1374"/>
    <cellStyle name="Normal 59" xfId="1375"/>
    <cellStyle name="Currency 8" xfId="1376"/>
    <cellStyle name="Comma 8" xfId="1377"/>
    <cellStyle name="Normal 58 3" xfId="1378"/>
    <cellStyle name="Normal_1 axali Fasebi" xfId="1379"/>
    <cellStyle name="Normal 28 2" xfId="138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1</xdr:row>
      <xdr:rowOff>0</xdr:rowOff>
    </xdr:from>
    <xdr:to>
      <xdr:col>4</xdr:col>
      <xdr:colOff>257175</xdr:colOff>
      <xdr:row>4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200025"/>
          <a:ext cx="1504950" cy="9239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9525</xdr:colOff>
      <xdr:row>0</xdr:row>
      <xdr:rowOff>57150</xdr:rowOff>
    </xdr:from>
    <xdr:to>
      <xdr:col>13</xdr:col>
      <xdr:colOff>790575</xdr:colOff>
      <xdr:row>16</xdr:row>
      <xdr:rowOff>28575</xdr:rowOff>
    </xdr:to>
    <xdr:sp macro="" textlink="">
      <xdr:nvSpPr>
        <xdr:cNvPr id="2" name="TextBox 1"/>
        <xdr:cNvSpPr txBox="1"/>
      </xdr:nvSpPr>
      <xdr:spPr>
        <a:xfrm>
          <a:off x="7296150" y="57150"/>
          <a:ext cx="6696075" cy="31718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ka-GE" sz="1100" b="1">
              <a:solidFill>
                <a:srgbClr val="FF0000"/>
              </a:solidFill>
            </a:rPr>
            <a:t>ხარჯთაღრიცხვის</a:t>
          </a:r>
          <a:r>
            <a:rPr lang="ka-GE" sz="1100" b="1" baseline="0">
              <a:solidFill>
                <a:srgbClr val="FF0000"/>
              </a:solidFill>
            </a:rPr>
            <a:t> შევსების ინსტრუქცია</a:t>
          </a:r>
        </a:p>
        <a:p>
          <a:pPr algn="ctr"/>
          <a:endParaRPr lang="ka-GE" sz="1100" b="1" baseline="0">
            <a:solidFill>
              <a:srgbClr val="FF0000"/>
            </a:solidFill>
          </a:endParaRPr>
        </a:p>
        <a:p>
          <a:pPr algn="l"/>
          <a:r>
            <a:rPr lang="ka-GE" sz="1100" b="0" baseline="0">
              <a:solidFill>
                <a:srgbClr val="FF0000"/>
              </a:solidFill>
            </a:rPr>
            <a:t>- დაუშვებელია ხარჯთაღრიცხვის ფორმაში ცვლილებების შეტანა (რომელიმე პოზიციის დამატება ან/და ამოკლება) </a:t>
          </a:r>
        </a:p>
        <a:p>
          <a:pPr algn="l"/>
          <a:endParaRPr lang="ka-GE" sz="1100" b="0" baseline="0">
            <a:solidFill>
              <a:srgbClr val="FF0000"/>
            </a:solidFill>
          </a:endParaRPr>
        </a:p>
        <a:p>
          <a:pPr algn="l"/>
          <a:r>
            <a:rPr lang="ka-GE" sz="1100" b="0" baseline="0">
              <a:solidFill>
                <a:srgbClr val="FF0000"/>
              </a:solidFill>
            </a:rPr>
            <a:t>- იმ შემთხვევაში თუ მონაწილე კომპანია თვლის, რომ წარმოდგენილი ფორმა სრულად არ მოიცავს შესასრულებელ სამუშაოებს და დასამატებელია რომელიმე პოზიცია, ესეთი პოზიციის განფასება წარმოდგენილი უნდა იყოს ხარჯთაღრიცხვის ფორმაში არსებულ ბოლო გვერდზე "სხვა სამუშაოები" </a:t>
          </a:r>
        </a:p>
        <a:p>
          <a:pPr algn="l"/>
          <a:endParaRPr lang="ka-GE" sz="1100" b="0" baseline="0">
            <a:solidFill>
              <a:srgbClr val="FF0000"/>
            </a:solidFill>
          </a:endParaRPr>
        </a:p>
        <a:p>
          <a:pPr algn="l"/>
          <a:r>
            <a:rPr lang="ka-GE" sz="1100" b="0" baseline="0">
              <a:solidFill>
                <a:srgbClr val="FF0000"/>
              </a:solidFill>
            </a:rPr>
            <a:t>- თუ მონაწილე კომპანია თვლის, რომ წარმოდგენილ ფორმაში, რომელიმე პოზიცია ზედმეტია და არ საჭიროებს შესრულებას (ანუ განფასებას) ესეთი პოზიცია მონაწილე კომპანიამ უნდა დატოვოს უცვლელი, ფასის მითითების გარეშე. </a:t>
          </a:r>
        </a:p>
        <a:p>
          <a:pPr algn="l"/>
          <a:endParaRPr lang="ka-GE" sz="1100" b="0" baseline="0">
            <a:solidFill>
              <a:srgbClr val="FF0000"/>
            </a:solidFill>
          </a:endParaRPr>
        </a:p>
        <a:p>
          <a:pPr algn="l"/>
          <a:r>
            <a:rPr lang="ka-GE" sz="1100" b="0" baseline="0">
              <a:solidFill>
                <a:srgbClr val="FF0000"/>
              </a:solidFill>
            </a:rPr>
            <a:t>- ზემოთ მოცემული ინსტრუქციის დარღვევის შემთხვევაში (ხარჯთაღრიცხვის ფორმაში ცვლილებების შეტანის შემთხვევაში) მონაწილე კომპანია ექვემდებარება ტენდერიდან დისკუალიფიკაციას და არ მოხდება მის მიერ წარმოდგენილი წინადადების განხილვა. </a:t>
          </a:r>
        </a:p>
        <a:p>
          <a:pPr algn="l"/>
          <a:endParaRPr lang="ka-GE" sz="1100" b="0" baseline="0">
            <a:solidFill>
              <a:srgbClr val="FF0000"/>
            </a:solidFill>
          </a:endParaRPr>
        </a:p>
        <a:p>
          <a:pPr algn="l"/>
          <a:endParaRPr lang="ka-GE" sz="1100" b="0" baseline="0">
            <a:solidFill>
              <a:sysClr val="windowText" lastClr="000000"/>
            </a:solidFill>
          </a:endParaRPr>
        </a:p>
        <a:p>
          <a:pPr algn="ctr"/>
          <a:endParaRPr lang="ka-GE" sz="1100" b="1" baseline="0">
            <a:solidFill>
              <a:srgbClr val="FF0000"/>
            </a:solidFill>
          </a:endParaRPr>
        </a:p>
        <a:p>
          <a:pPr lvl="1"/>
          <a:endParaRPr lang="ka-G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endParaRPr lang="ka-G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endParaRPr lang="ka-G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1038225</xdr:colOff>
      <xdr:row>14</xdr:row>
      <xdr:rowOff>142875</xdr:rowOff>
    </xdr:from>
    <xdr:ext cx="0" cy="133350"/>
    <xdr:sp macro="" textlink="">
      <xdr:nvSpPr>
        <xdr:cNvPr id="2" name="TextBox 1"/>
        <xdr:cNvSpPr txBox="1"/>
      </xdr:nvSpPr>
      <xdr:spPr>
        <a:xfrm>
          <a:off x="9801225" y="4352925"/>
          <a:ext cx="0" cy="1333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&#225;ce\Inovat\_vzory\NKC%20xxx_15_V1%20elektroinstalace%2015052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&#225;ce\Inovat\_vzory\NKC%20xxx_15_V1%20elektroinstalace%2015052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Obor 1"/>
      <sheetName val="Obor 2"/>
      <sheetName val="Obor 3"/>
      <sheetName val="Obor 4"/>
      <sheetName val="Obor 5"/>
      <sheetName val="Obor 6"/>
      <sheetName val="Obor 7"/>
      <sheetName val="Obor 8"/>
      <sheetName val="Obor 9"/>
      <sheetName val="Obor 10"/>
      <sheetName val="Obor 11"/>
      <sheetName val="Obor 12"/>
      <sheetName val="Obor 13"/>
      <sheetName val="Obor 14"/>
      <sheetName val="Obor 15"/>
      <sheetName val="Obor 16"/>
      <sheetName val="Obor 17"/>
      <sheetName val="Obor 18"/>
      <sheetName val="Obor 19"/>
      <sheetName val="ROP"/>
      <sheetName val="FitOutConfCentre"/>
    </sheetNames>
    <sheetDataSet>
      <sheetData sheetId="0">
        <row r="13">
          <cell r="G13">
            <v>1</v>
          </cell>
          <cell r="H13">
            <v>1.05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Obor 1"/>
      <sheetName val="Obor 2"/>
      <sheetName val="Obor 3"/>
      <sheetName val="Obor 4"/>
      <sheetName val="Obor 5"/>
      <sheetName val="Obor 6"/>
      <sheetName val="Obor 7"/>
      <sheetName val="Obor 8"/>
      <sheetName val="Obor 9"/>
      <sheetName val="Obor 10"/>
      <sheetName val="Obor 11"/>
      <sheetName val="Obor 12"/>
      <sheetName val="Obor 13"/>
      <sheetName val="Obor 14"/>
      <sheetName val="Obor 15"/>
      <sheetName val="Obor 16"/>
      <sheetName val="Obor 17"/>
      <sheetName val="Obor 18"/>
      <sheetName val="Obor 19"/>
      <sheetName val="ROP"/>
    </sheetNames>
    <sheetDataSet>
      <sheetData sheetId="0">
        <row r="13">
          <cell r="G13">
            <v>1</v>
          </cell>
          <cell r="H13">
            <v>1.05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2:H37"/>
  <sheetViews>
    <sheetView showGridLines="0" workbookViewId="0" topLeftCell="A7">
      <selection activeCell="C18" sqref="C18"/>
    </sheetView>
  </sheetViews>
  <sheetFormatPr defaultColWidth="11.00390625" defaultRowHeight="15.75"/>
  <cols>
    <col min="1" max="1" width="4.25390625" style="60" customWidth="1"/>
    <col min="2" max="2" width="32.00390625" style="60" bestFit="1" customWidth="1"/>
    <col min="3" max="3" width="19.25390625" style="60" bestFit="1" customWidth="1"/>
    <col min="4" max="4" width="17.25390625" style="60" customWidth="1"/>
    <col min="5" max="5" width="11.875" style="60" customWidth="1"/>
    <col min="6" max="6" width="11.00390625" style="60" customWidth="1"/>
    <col min="7" max="7" width="11.625" style="60" bestFit="1" customWidth="1"/>
    <col min="8" max="16384" width="11.00390625" style="60" customWidth="1"/>
  </cols>
  <sheetData>
    <row r="1" s="61" customFormat="1" ht="15.75"/>
    <row r="2" spans="1:4" ht="18.75">
      <c r="A2" s="61"/>
      <c r="B2" s="183" t="s">
        <v>421</v>
      </c>
      <c r="C2" s="184" t="s">
        <v>426</v>
      </c>
      <c r="D2" s="62"/>
    </row>
    <row r="3" spans="2:4" s="61" customFormat="1" ht="18.75">
      <c r="B3" s="183" t="s">
        <v>422</v>
      </c>
      <c r="C3" s="184" t="s">
        <v>423</v>
      </c>
      <c r="D3" s="62"/>
    </row>
    <row r="4" spans="2:4" s="61" customFormat="1" ht="18.75">
      <c r="B4" s="183" t="s">
        <v>424</v>
      </c>
      <c r="C4" s="340" t="s">
        <v>493</v>
      </c>
      <c r="D4" s="62"/>
    </row>
    <row r="5" spans="2:4" s="61" customFormat="1" ht="18.75">
      <c r="B5" s="183" t="s">
        <v>425</v>
      </c>
      <c r="C5" s="341"/>
      <c r="D5" s="62"/>
    </row>
    <row r="6" spans="1:3" ht="9" customHeight="1">
      <c r="A6" s="63"/>
      <c r="B6" s="185"/>
      <c r="C6" s="185"/>
    </row>
    <row r="7" spans="1:3" s="61" customFormat="1" ht="15.75">
      <c r="A7" s="63"/>
      <c r="B7" s="183" t="s">
        <v>427</v>
      </c>
      <c r="C7" s="339">
        <v>2.7</v>
      </c>
    </row>
    <row r="8" spans="1:3" s="61" customFormat="1" ht="6.6" customHeight="1">
      <c r="A8" s="63"/>
      <c r="B8" s="185"/>
      <c r="C8" s="185"/>
    </row>
    <row r="9" spans="1:3" s="61" customFormat="1" ht="15.75">
      <c r="A9" s="63"/>
      <c r="B9" s="183" t="s">
        <v>428</v>
      </c>
      <c r="C9" s="186">
        <v>2400</v>
      </c>
    </row>
    <row r="10" spans="1:3" s="61" customFormat="1" ht="16.5" thickBot="1">
      <c r="A10" s="63"/>
      <c r="B10" s="122"/>
      <c r="C10" s="123"/>
    </row>
    <row r="11" spans="1:5" s="126" customFormat="1" ht="19.9" customHeight="1" thickBot="1">
      <c r="A11" s="124" t="s">
        <v>429</v>
      </c>
      <c r="B11" s="124" t="s">
        <v>430</v>
      </c>
      <c r="C11" s="124" t="s">
        <v>431</v>
      </c>
      <c r="D11" s="120" t="s">
        <v>432</v>
      </c>
      <c r="E11" s="120" t="s">
        <v>342</v>
      </c>
    </row>
    <row r="12" spans="1:5" ht="15.75">
      <c r="A12" s="64">
        <v>1</v>
      </c>
      <c r="B12" s="128" t="s">
        <v>14</v>
      </c>
      <c r="C12" s="202">
        <f>'1 მოსაზადებელი სამუშაოები'!C9</f>
        <v>26500</v>
      </c>
      <c r="D12" s="129">
        <f aca="true" t="shared" si="0" ref="D12:D20">C12/$C$9</f>
        <v>11.041666666666666</v>
      </c>
      <c r="E12" s="130">
        <f aca="true" t="shared" si="1" ref="E12:E19">C12/$C$20</f>
        <v>0.03074457796177528</v>
      </c>
    </row>
    <row r="13" spans="1:5" ht="15.75">
      <c r="A13" s="7">
        <v>2</v>
      </c>
      <c r="B13" s="125" t="s">
        <v>19</v>
      </c>
      <c r="C13" s="65">
        <f>'2 ელექტროობა'!J135</f>
        <v>348213.2010336987</v>
      </c>
      <c r="D13" s="67">
        <f t="shared" si="0"/>
        <v>145.0888337640411</v>
      </c>
      <c r="E13" s="66">
        <f t="shared" si="1"/>
        <v>0.40398746816980674</v>
      </c>
    </row>
    <row r="14" spans="1:5" ht="15.75">
      <c r="A14" s="7">
        <v>3</v>
      </c>
      <c r="B14" s="125" t="s">
        <v>16</v>
      </c>
      <c r="C14" s="68">
        <f>' 3 ვენტილაცია'!J164</f>
        <v>205836.8214320001</v>
      </c>
      <c r="D14" s="67">
        <f t="shared" si="0"/>
        <v>85.76534226333338</v>
      </c>
      <c r="E14" s="66">
        <f t="shared" si="1"/>
        <v>0.2388062718460432</v>
      </c>
    </row>
    <row r="15" spans="1:5" ht="15.75">
      <c r="A15" s="7">
        <v>4</v>
      </c>
      <c r="B15" s="125" t="s">
        <v>17</v>
      </c>
      <c r="C15" s="68">
        <f>'4 გათბობა-გაგრილება'!J67</f>
        <v>170426.33644476</v>
      </c>
      <c r="D15" s="67">
        <f t="shared" si="0"/>
        <v>71.01097351865</v>
      </c>
      <c r="E15" s="66">
        <f t="shared" si="1"/>
        <v>0.1977239919836101</v>
      </c>
    </row>
    <row r="16" spans="1:5" ht="15.75">
      <c r="A16" s="7">
        <v>5</v>
      </c>
      <c r="B16" s="125" t="s">
        <v>99</v>
      </c>
      <c r="C16" s="68">
        <f>'5 წყალმომარაგება-კანალიზაცია'!H4</f>
        <v>27699.759681924003</v>
      </c>
      <c r="D16" s="67">
        <f t="shared" si="0"/>
        <v>11.541566534135</v>
      </c>
      <c r="E16" s="66">
        <f t="shared" si="1"/>
        <v>0.032136506455220835</v>
      </c>
    </row>
    <row r="17" spans="1:5" s="61" customFormat="1" ht="16.5" thickBot="1">
      <c r="A17" s="7">
        <v>6</v>
      </c>
      <c r="B17" s="125" t="s">
        <v>28</v>
      </c>
      <c r="C17" s="68">
        <f>'6 სუსტი დენები'!J65</f>
        <v>56117.2900984852</v>
      </c>
      <c r="D17" s="67">
        <f t="shared" si="0"/>
        <v>23.382204207702166</v>
      </c>
      <c r="E17" s="127">
        <f t="shared" si="1"/>
        <v>0.0651057509598656</v>
      </c>
    </row>
    <row r="18" spans="1:5" s="61" customFormat="1" ht="15.75">
      <c r="A18" s="7">
        <v>7</v>
      </c>
      <c r="B18" s="125" t="s">
        <v>116</v>
      </c>
      <c r="C18" s="68">
        <f>'7 ხანძარქრობა'!J38</f>
        <v>24270.961880906405</v>
      </c>
      <c r="D18" s="67">
        <f t="shared" si="0"/>
        <v>10.112900783711002</v>
      </c>
      <c r="E18" s="66">
        <f t="shared" si="1"/>
        <v>0.028158508669992564</v>
      </c>
    </row>
    <row r="19" spans="1:5" s="61" customFormat="1" ht="16.5" thickBot="1">
      <c r="A19" s="7">
        <v>8</v>
      </c>
      <c r="B19" s="125" t="s">
        <v>461</v>
      </c>
      <c r="C19" s="68">
        <f>'8 სხვა სამუშოები'!J88</f>
        <v>2876.230237494857</v>
      </c>
      <c r="D19" s="67">
        <f t="shared" si="0"/>
        <v>1.1984292656228572</v>
      </c>
      <c r="E19" s="127">
        <f t="shared" si="1"/>
        <v>0.0033369239536858893</v>
      </c>
    </row>
    <row r="20" spans="1:5" s="121" customFormat="1" ht="21" customHeight="1" thickBot="1">
      <c r="A20" s="359" t="s">
        <v>449</v>
      </c>
      <c r="B20" s="360"/>
      <c r="C20" s="203">
        <f>SUM(C12:C19)</f>
        <v>861940.6008092691</v>
      </c>
      <c r="D20" s="204">
        <f t="shared" si="0"/>
        <v>359.14191700386215</v>
      </c>
      <c r="E20" s="358"/>
    </row>
    <row r="21" spans="1:8" ht="16.5" thickBot="1">
      <c r="A21" s="69"/>
      <c r="H21" s="70"/>
    </row>
    <row r="22" spans="1:4" s="121" customFormat="1" ht="21" customHeight="1" thickBot="1">
      <c r="A22" s="359" t="s">
        <v>450</v>
      </c>
      <c r="B22" s="360"/>
      <c r="C22" s="203">
        <f>C20*C7</f>
        <v>2327239.6221850268</v>
      </c>
      <c r="D22" s="204">
        <f>C22/$C$9</f>
        <v>969.6831759104278</v>
      </c>
    </row>
    <row r="23" spans="1:5" ht="18">
      <c r="A23" s="69"/>
      <c r="B23" s="71"/>
      <c r="D23" s="72"/>
      <c r="E23" s="73"/>
    </row>
    <row r="24" ht="15.75">
      <c r="A24" s="69"/>
    </row>
    <row r="25" spans="1:4" ht="15.75">
      <c r="A25" s="69"/>
      <c r="C25" s="70"/>
      <c r="D25" s="70"/>
    </row>
    <row r="26" ht="15.75">
      <c r="C26" s="70"/>
    </row>
    <row r="27" ht="15.75">
      <c r="C27" s="70"/>
    </row>
    <row r="29" ht="15.75">
      <c r="C29" s="72"/>
    </row>
    <row r="30" ht="15.75">
      <c r="C30" s="73"/>
    </row>
    <row r="31" ht="15.75">
      <c r="C31" s="73"/>
    </row>
    <row r="32" ht="15.75">
      <c r="C32" s="73"/>
    </row>
    <row r="33" ht="15.75">
      <c r="C33" s="73"/>
    </row>
    <row r="34" ht="15.75">
      <c r="C34" s="73"/>
    </row>
    <row r="35" ht="15.75">
      <c r="C35" s="73"/>
    </row>
    <row r="36" ht="15.75">
      <c r="C36" s="73"/>
    </row>
    <row r="37" ht="15.75">
      <c r="C37" s="73"/>
    </row>
  </sheetData>
  <mergeCells count="2">
    <mergeCell ref="A22:B22"/>
    <mergeCell ref="A20:B20"/>
  </mergeCells>
  <printOptions/>
  <pageMargins left="0.4117647058823529" right="0.31" top="1" bottom="1" header="0.5" footer="0.5"/>
  <pageSetup fitToHeight="1" fitToWidth="1" horizontalDpi="600" verticalDpi="600" orientation="portrait" paperSize="9" r:id="rId4"/>
  <headerFooter>
    <oddFooter>&amp;L&amp;"Calibri,Regular"&amp;K000000For any queries please contact at:    cmc@cmconsulting.ge &amp;R&amp;"Calibri,Regular"&amp;K000000&amp;N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C9"/>
  <sheetViews>
    <sheetView showGridLines="0" workbookViewId="0" topLeftCell="A1">
      <selection activeCell="C11" sqref="C11"/>
    </sheetView>
  </sheetViews>
  <sheetFormatPr defaultColWidth="8.875" defaultRowHeight="15.75"/>
  <cols>
    <col min="1" max="1" width="6.50390625" style="30" customWidth="1"/>
    <col min="2" max="2" width="20.125" style="306" customWidth="1"/>
    <col min="3" max="3" width="10.125" style="30" bestFit="1" customWidth="1"/>
    <col min="4" max="17" width="8.875" style="30" customWidth="1"/>
    <col min="18" max="16384" width="8.875" style="15" customWidth="1"/>
  </cols>
  <sheetData>
    <row r="1" spans="1:2" ht="18">
      <c r="A1" s="302"/>
      <c r="B1" s="303"/>
    </row>
    <row r="2" spans="1:2" ht="18">
      <c r="A2" s="304" t="s">
        <v>459</v>
      </c>
      <c r="B2" s="305"/>
    </row>
    <row r="3" spans="1:2" ht="16.5" customHeight="1">
      <c r="A3" s="368"/>
      <c r="B3" s="368"/>
    </row>
    <row r="4" spans="1:2" ht="15.75">
      <c r="A4" s="368"/>
      <c r="B4" s="368"/>
    </row>
    <row r="5" spans="1:2" ht="15.75">
      <c r="A5" s="369"/>
      <c r="B5" s="369"/>
    </row>
    <row r="6" spans="1:2" ht="16.5" thickBot="1">
      <c r="A6" s="363"/>
      <c r="B6" s="363"/>
    </row>
    <row r="7" spans="1:3" ht="15.75">
      <c r="A7" s="364" t="s">
        <v>429</v>
      </c>
      <c r="B7" s="366" t="s">
        <v>430</v>
      </c>
      <c r="C7" s="361" t="s">
        <v>458</v>
      </c>
    </row>
    <row r="8" spans="1:3" ht="15.75">
      <c r="A8" s="365"/>
      <c r="B8" s="367"/>
      <c r="C8" s="362"/>
    </row>
    <row r="9" spans="1:3" ht="18" customHeight="1" thickBot="1">
      <c r="A9" s="200" t="s">
        <v>0</v>
      </c>
      <c r="B9" s="201" t="s">
        <v>457</v>
      </c>
      <c r="C9" s="205">
        <v>26500</v>
      </c>
    </row>
  </sheetData>
  <sheetProtection algorithmName="SHA-512" hashValue="Rfqi+KCrsy/Qo5206hfX0KMU5kTtqGkbMvGmDEZuEJAW+HVOOQUAiCa+MLAu6w9d5sSWJh/gavAWjs1Ozq9Y7Q==" saltValue="UxLPq+sLgSsXpFAJWO3N5w==" spinCount="100000" sheet="1" objects="1" scenarios="1"/>
  <mergeCells count="7">
    <mergeCell ref="C7:C8"/>
    <mergeCell ref="A6:B6"/>
    <mergeCell ref="A7:A8"/>
    <mergeCell ref="B7:B8"/>
    <mergeCell ref="A3:B3"/>
    <mergeCell ref="A4:B4"/>
    <mergeCell ref="A5:B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S139"/>
  <sheetViews>
    <sheetView showGridLines="0" zoomScale="77" zoomScaleNormal="77" zoomScalePageLayoutView="115" workbookViewId="0" topLeftCell="A1">
      <pane ySplit="9" topLeftCell="A116" activePane="bottomLeft" state="frozen"/>
      <selection pane="topLeft" activeCell="A292" sqref="A292:XFD292"/>
      <selection pane="bottomLeft" activeCell="M120" sqref="M120"/>
    </sheetView>
  </sheetViews>
  <sheetFormatPr defaultColWidth="8.875" defaultRowHeight="15.75"/>
  <cols>
    <col min="1" max="1" width="4.50390625" style="15" customWidth="1"/>
    <col min="2" max="2" width="71.25390625" style="108" customWidth="1"/>
    <col min="3" max="3" width="11.25390625" style="15" bestFit="1" customWidth="1"/>
    <col min="4" max="4" width="7.375" style="15" customWidth="1"/>
    <col min="5" max="5" width="5.75390625" style="15" customWidth="1"/>
    <col min="6" max="6" width="10.875" style="15" bestFit="1" customWidth="1"/>
    <col min="7" max="7" width="18.25390625" style="15" customWidth="1"/>
    <col min="8" max="8" width="11.625" style="15" bestFit="1" customWidth="1"/>
    <col min="9" max="9" width="14.375" style="15" customWidth="1"/>
    <col min="10" max="10" width="15.375" style="15" customWidth="1"/>
    <col min="11" max="11" width="14.25390625" style="35" customWidth="1"/>
    <col min="12" max="12" width="3.625" style="35" customWidth="1"/>
    <col min="13" max="13" width="15.875" style="15" bestFit="1" customWidth="1"/>
    <col min="14" max="14" width="14.25390625" style="15" customWidth="1"/>
    <col min="15" max="15" width="2.125" style="15" customWidth="1"/>
    <col min="16" max="16" width="15.875" style="15" bestFit="1" customWidth="1"/>
    <col min="17" max="17" width="14.25390625" style="15" customWidth="1"/>
    <col min="18" max="18" width="6.625" style="15" customWidth="1"/>
    <col min="19" max="19" width="7.75390625" style="15" bestFit="1" customWidth="1"/>
    <col min="20" max="16384" width="8.875" style="15" customWidth="1"/>
  </cols>
  <sheetData>
    <row r="1" spans="1:17" ht="18.75" thickBot="1">
      <c r="A1" s="8"/>
      <c r="B1" s="385"/>
      <c r="C1" s="385"/>
      <c r="D1" s="385"/>
      <c r="E1" s="9"/>
      <c r="F1" s="10"/>
      <c r="G1" s="9"/>
      <c r="H1" s="11"/>
      <c r="I1" s="12"/>
      <c r="J1" s="11"/>
      <c r="K1" s="13"/>
      <c r="L1" s="13"/>
      <c r="M1" s="14"/>
      <c r="N1" s="14"/>
      <c r="P1" s="14"/>
      <c r="Q1" s="14"/>
    </row>
    <row r="2" spans="1:17" ht="18.75" thickBot="1">
      <c r="A2" s="386" t="s">
        <v>451</v>
      </c>
      <c r="B2" s="387"/>
      <c r="C2" s="16"/>
      <c r="D2" s="10"/>
      <c r="E2" s="9"/>
      <c r="F2" s="10"/>
      <c r="G2" s="17"/>
      <c r="H2" s="388" t="s">
        <v>445</v>
      </c>
      <c r="I2" s="389"/>
      <c r="J2" s="390"/>
      <c r="K2" s="18"/>
      <c r="L2" s="18"/>
      <c r="M2" s="14"/>
      <c r="N2" s="19"/>
      <c r="P2" s="14"/>
      <c r="Q2" s="19"/>
    </row>
    <row r="3" spans="1:17" ht="16.5" customHeight="1" thickBot="1">
      <c r="A3" s="391"/>
      <c r="B3" s="391"/>
      <c r="C3" s="391"/>
      <c r="D3" s="391"/>
      <c r="E3" s="391"/>
      <c r="F3" s="391"/>
      <c r="G3" s="20"/>
      <c r="H3" s="74" t="s">
        <v>9</v>
      </c>
      <c r="I3" s="75" t="s">
        <v>8</v>
      </c>
      <c r="J3" s="76" t="s">
        <v>446</v>
      </c>
      <c r="K3" s="18"/>
      <c r="L3" s="18"/>
      <c r="M3" s="14"/>
      <c r="N3" s="19"/>
      <c r="P3" s="14"/>
      <c r="Q3" s="19"/>
    </row>
    <row r="4" spans="1:17" ht="16.5" thickBot="1">
      <c r="A4" s="391"/>
      <c r="B4" s="391"/>
      <c r="C4" s="391"/>
      <c r="D4" s="391"/>
      <c r="E4" s="391"/>
      <c r="F4" s="391"/>
      <c r="G4" s="21"/>
      <c r="H4" s="213">
        <f>J135</f>
        <v>348213.2010336987</v>
      </c>
      <c r="I4" s="214">
        <f>H4*J4</f>
        <v>940175.6427909865</v>
      </c>
      <c r="J4" s="79">
        <v>2.7</v>
      </c>
      <c r="K4" s="18"/>
      <c r="L4" s="18"/>
      <c r="M4" s="14"/>
      <c r="N4" s="19"/>
      <c r="P4" s="14"/>
      <c r="Q4" s="19"/>
    </row>
    <row r="5" spans="1:17" ht="15.75">
      <c r="A5" s="384"/>
      <c r="B5" s="384"/>
      <c r="C5" s="384"/>
      <c r="D5" s="384"/>
      <c r="E5" s="384"/>
      <c r="F5" s="384"/>
      <c r="G5" s="22"/>
      <c r="H5" s="23"/>
      <c r="I5" s="24"/>
      <c r="J5" s="25"/>
      <c r="K5" s="18"/>
      <c r="L5" s="18"/>
      <c r="M5" s="14"/>
      <c r="N5" s="19"/>
      <c r="P5" s="14"/>
      <c r="Q5" s="19"/>
    </row>
    <row r="6" spans="1:17" ht="16.5" thickBot="1">
      <c r="A6" s="379"/>
      <c r="B6" s="379"/>
      <c r="C6" s="379"/>
      <c r="D6" s="379"/>
      <c r="E6" s="379"/>
      <c r="F6" s="379"/>
      <c r="G6" s="26"/>
      <c r="H6" s="16"/>
      <c r="I6" s="9"/>
      <c r="J6" s="27"/>
      <c r="K6" s="28"/>
      <c r="L6" s="28"/>
      <c r="M6" s="29"/>
      <c r="N6" s="29"/>
      <c r="P6" s="29"/>
      <c r="Q6" s="29"/>
    </row>
    <row r="7" spans="1:17" ht="15.75">
      <c r="A7" s="364" t="s">
        <v>429</v>
      </c>
      <c r="B7" s="366" t="s">
        <v>430</v>
      </c>
      <c r="C7" s="382" t="s">
        <v>434</v>
      </c>
      <c r="D7" s="372" t="s">
        <v>435</v>
      </c>
      <c r="E7" s="372"/>
      <c r="F7" s="372" t="s">
        <v>438</v>
      </c>
      <c r="G7" s="372"/>
      <c r="H7" s="372" t="s">
        <v>440</v>
      </c>
      <c r="I7" s="372"/>
      <c r="J7" s="373" t="s">
        <v>433</v>
      </c>
      <c r="K7" s="375" t="s">
        <v>441</v>
      </c>
      <c r="L7" s="80"/>
      <c r="M7" s="377" t="s">
        <v>443</v>
      </c>
      <c r="N7" s="370" t="s">
        <v>444</v>
      </c>
      <c r="O7" s="30"/>
      <c r="P7" s="377" t="s">
        <v>447</v>
      </c>
      <c r="Q7" s="370" t="s">
        <v>448</v>
      </c>
    </row>
    <row r="8" spans="1:17" ht="16.5" thickBot="1">
      <c r="A8" s="380"/>
      <c r="B8" s="381"/>
      <c r="C8" s="383"/>
      <c r="D8" s="81" t="s">
        <v>436</v>
      </c>
      <c r="E8" s="156" t="s">
        <v>437</v>
      </c>
      <c r="F8" s="81" t="s">
        <v>439</v>
      </c>
      <c r="G8" s="156" t="s">
        <v>437</v>
      </c>
      <c r="H8" s="81" t="s">
        <v>439</v>
      </c>
      <c r="I8" s="156" t="s">
        <v>437</v>
      </c>
      <c r="J8" s="374"/>
      <c r="K8" s="376"/>
      <c r="L8" s="80"/>
      <c r="M8" s="378"/>
      <c r="N8" s="371"/>
      <c r="O8" s="30"/>
      <c r="P8" s="378"/>
      <c r="Q8" s="371"/>
    </row>
    <row r="9" spans="1:17" ht="15.75">
      <c r="A9" s="152" t="s">
        <v>0</v>
      </c>
      <c r="B9" s="153" t="s">
        <v>344</v>
      </c>
      <c r="C9" s="154" t="s">
        <v>1</v>
      </c>
      <c r="D9" s="154" t="s">
        <v>2</v>
      </c>
      <c r="E9" s="154" t="s">
        <v>10</v>
      </c>
      <c r="F9" s="154" t="s">
        <v>3</v>
      </c>
      <c r="G9" s="154" t="s">
        <v>4</v>
      </c>
      <c r="H9" s="154" t="s">
        <v>5</v>
      </c>
      <c r="I9" s="154" t="s">
        <v>6</v>
      </c>
      <c r="J9" s="154" t="s">
        <v>7</v>
      </c>
      <c r="K9" s="155">
        <v>11</v>
      </c>
      <c r="L9" s="80"/>
      <c r="M9" s="143" t="s">
        <v>442</v>
      </c>
      <c r="N9" s="144" t="s">
        <v>12</v>
      </c>
      <c r="O9" s="30"/>
      <c r="P9" s="143" t="s">
        <v>11</v>
      </c>
      <c r="Q9" s="144" t="s">
        <v>13</v>
      </c>
    </row>
    <row r="10" spans="1:17" ht="15.75">
      <c r="A10" s="259"/>
      <c r="B10" s="307"/>
      <c r="C10" s="227"/>
      <c r="D10" s="226"/>
      <c r="E10" s="226"/>
      <c r="F10" s="226"/>
      <c r="G10" s="226"/>
      <c r="H10" s="226"/>
      <c r="I10" s="226"/>
      <c r="J10" s="226"/>
      <c r="K10" s="283"/>
      <c r="L10" s="80"/>
      <c r="M10" s="229"/>
      <c r="N10" s="230"/>
      <c r="O10" s="30"/>
      <c r="P10" s="229"/>
      <c r="Q10" s="230"/>
    </row>
    <row r="11" spans="1:17" ht="16.5" thickBot="1">
      <c r="A11" s="262"/>
      <c r="B11" s="308" t="s">
        <v>262</v>
      </c>
      <c r="C11" s="295"/>
      <c r="D11" s="141"/>
      <c r="E11" s="309"/>
      <c r="F11" s="139"/>
      <c r="G11" s="212"/>
      <c r="H11" s="141"/>
      <c r="I11" s="212"/>
      <c r="J11" s="142"/>
      <c r="K11" s="148"/>
      <c r="L11" s="310"/>
      <c r="M11" s="311"/>
      <c r="N11" s="312"/>
      <c r="O11" s="268"/>
      <c r="P11" s="311"/>
      <c r="Q11" s="312"/>
    </row>
    <row r="12" spans="1:17" ht="26.25">
      <c r="A12" s="262">
        <v>1</v>
      </c>
      <c r="B12" s="313" t="s">
        <v>263</v>
      </c>
      <c r="C12" s="314" t="s">
        <v>340</v>
      </c>
      <c r="D12" s="328">
        <v>1</v>
      </c>
      <c r="E12" s="328">
        <v>4</v>
      </c>
      <c r="F12" s="215">
        <f>M12/$J$4</f>
        <v>1159.4157548051946</v>
      </c>
      <c r="G12" s="212">
        <f>F12*E12</f>
        <v>4637.663019220779</v>
      </c>
      <c r="H12" s="138">
        <f aca="true" t="shared" si="0" ref="H12:H43">N12/$J$4</f>
        <v>74.59893194805193</v>
      </c>
      <c r="I12" s="212">
        <f aca="true" t="shared" si="1" ref="I12">H12*E12</f>
        <v>298.3957277922077</v>
      </c>
      <c r="J12" s="142">
        <f>G12+I12</f>
        <v>4936.058747012987</v>
      </c>
      <c r="K12" s="148">
        <f>J12/E12</f>
        <v>1234.0146867532467</v>
      </c>
      <c r="L12" s="28"/>
      <c r="M12" s="118">
        <v>3130.4225379740255</v>
      </c>
      <c r="N12" s="119">
        <v>201.41711625974023</v>
      </c>
      <c r="O12" s="9"/>
      <c r="P12" s="356" t="s">
        <v>489</v>
      </c>
      <c r="Q12" s="119"/>
    </row>
    <row r="13" spans="1:17" ht="26.25">
      <c r="A13" s="262">
        <v>2</v>
      </c>
      <c r="B13" s="313" t="s">
        <v>264</v>
      </c>
      <c r="C13" s="314" t="s">
        <v>340</v>
      </c>
      <c r="D13" s="328">
        <v>1</v>
      </c>
      <c r="E13" s="329" t="s">
        <v>0</v>
      </c>
      <c r="F13" s="215">
        <f aca="true" t="shared" si="2" ref="F13:F43">M13/$J$4</f>
        <v>0</v>
      </c>
      <c r="G13" s="212">
        <f aca="true" t="shared" si="3" ref="G13:G76">F13*E13</f>
        <v>0</v>
      </c>
      <c r="H13" s="138">
        <f t="shared" si="0"/>
        <v>0</v>
      </c>
      <c r="I13" s="212">
        <f>H13*E13</f>
        <v>0</v>
      </c>
      <c r="J13" s="142">
        <f aca="true" t="shared" si="4" ref="J13:J76">G13+I13</f>
        <v>0</v>
      </c>
      <c r="K13" s="148">
        <f aca="true" t="shared" si="5" ref="K13:K76">J13/E13</f>
        <v>0</v>
      </c>
      <c r="L13" s="28"/>
      <c r="M13" s="118">
        <v>0</v>
      </c>
      <c r="N13" s="119">
        <v>0</v>
      </c>
      <c r="O13" s="9"/>
      <c r="P13" s="118"/>
      <c r="Q13" s="119"/>
    </row>
    <row r="14" spans="1:17" ht="16.5" thickBot="1">
      <c r="A14" s="262">
        <v>3</v>
      </c>
      <c r="B14" s="313" t="s">
        <v>265</v>
      </c>
      <c r="C14" s="314" t="s">
        <v>15</v>
      </c>
      <c r="D14" s="328">
        <v>1</v>
      </c>
      <c r="E14" s="329" t="s">
        <v>0</v>
      </c>
      <c r="F14" s="215">
        <f t="shared" si="2"/>
        <v>0</v>
      </c>
      <c r="G14" s="212">
        <f t="shared" si="3"/>
        <v>0</v>
      </c>
      <c r="H14" s="138">
        <f t="shared" si="0"/>
        <v>0</v>
      </c>
      <c r="I14" s="212">
        <f aca="true" t="shared" si="6" ref="I14:I76">H14*E14</f>
        <v>0</v>
      </c>
      <c r="J14" s="142">
        <f t="shared" si="4"/>
        <v>0</v>
      </c>
      <c r="K14" s="148">
        <f t="shared" si="5"/>
        <v>0</v>
      </c>
      <c r="L14" s="28"/>
      <c r="M14" s="118">
        <v>0</v>
      </c>
      <c r="N14" s="119">
        <v>0</v>
      </c>
      <c r="O14" s="9"/>
      <c r="P14" s="118"/>
      <c r="Q14" s="119"/>
    </row>
    <row r="15" spans="1:17" ht="16.5" thickBot="1">
      <c r="A15" s="262">
        <v>4</v>
      </c>
      <c r="B15" s="313" t="s">
        <v>266</v>
      </c>
      <c r="C15" s="314" t="s">
        <v>15</v>
      </c>
      <c r="D15" s="328">
        <v>1</v>
      </c>
      <c r="E15" s="329" t="s">
        <v>1</v>
      </c>
      <c r="F15" s="215">
        <f t="shared" si="2"/>
        <v>95.2632076190476</v>
      </c>
      <c r="G15" s="212">
        <f t="shared" si="3"/>
        <v>285.78962285714283</v>
      </c>
      <c r="H15" s="138">
        <f t="shared" si="0"/>
        <v>24.635711168831165</v>
      </c>
      <c r="I15" s="212">
        <f t="shared" si="6"/>
        <v>73.9071335064935</v>
      </c>
      <c r="J15" s="142">
        <f t="shared" si="4"/>
        <v>359.6967563636363</v>
      </c>
      <c r="K15" s="148">
        <f t="shared" si="5"/>
        <v>119.89891878787877</v>
      </c>
      <c r="L15" s="28"/>
      <c r="M15" s="118">
        <v>257.21066057142855</v>
      </c>
      <c r="N15" s="119">
        <v>66.51642015584414</v>
      </c>
      <c r="O15" s="9"/>
      <c r="P15" s="356" t="s">
        <v>489</v>
      </c>
      <c r="Q15" s="119"/>
    </row>
    <row r="16" spans="1:17" ht="15.75">
      <c r="A16" s="262">
        <v>5</v>
      </c>
      <c r="B16" s="313" t="s">
        <v>267</v>
      </c>
      <c r="C16" s="314" t="s">
        <v>341</v>
      </c>
      <c r="D16" s="328">
        <v>1</v>
      </c>
      <c r="E16" s="329" t="s">
        <v>343</v>
      </c>
      <c r="F16" s="215">
        <f t="shared" si="2"/>
        <v>4.432634458874458</v>
      </c>
      <c r="G16" s="212">
        <f t="shared" si="3"/>
        <v>132.97903376623373</v>
      </c>
      <c r="H16" s="138">
        <f t="shared" si="0"/>
        <v>1.6398185281385276</v>
      </c>
      <c r="I16" s="212">
        <f t="shared" si="6"/>
        <v>49.19455584415583</v>
      </c>
      <c r="J16" s="142">
        <f t="shared" si="4"/>
        <v>182.17358961038957</v>
      </c>
      <c r="K16" s="148">
        <f t="shared" si="5"/>
        <v>6.072452987012985</v>
      </c>
      <c r="L16" s="28"/>
      <c r="M16" s="118">
        <v>11.968113038961036</v>
      </c>
      <c r="N16" s="119">
        <v>4.4275100259740245</v>
      </c>
      <c r="O16" s="9"/>
      <c r="P16" s="356" t="s">
        <v>489</v>
      </c>
      <c r="Q16" s="119"/>
    </row>
    <row r="17" spans="1:17" ht="27" thickBot="1">
      <c r="A17" s="262">
        <v>6</v>
      </c>
      <c r="B17" s="313" t="s">
        <v>268</v>
      </c>
      <c r="C17" s="314" t="s">
        <v>340</v>
      </c>
      <c r="D17" s="328">
        <v>1</v>
      </c>
      <c r="E17" s="329" t="s">
        <v>0</v>
      </c>
      <c r="F17" s="215">
        <f t="shared" si="2"/>
        <v>88350.48855826838</v>
      </c>
      <c r="G17" s="212">
        <f t="shared" si="3"/>
        <v>88350.48855826838</v>
      </c>
      <c r="H17" s="138">
        <f t="shared" si="0"/>
        <v>3947.5812626839815</v>
      </c>
      <c r="I17" s="212">
        <f t="shared" si="6"/>
        <v>3947.5812626839815</v>
      </c>
      <c r="J17" s="142">
        <f t="shared" si="4"/>
        <v>92298.06982095235</v>
      </c>
      <c r="K17" s="148">
        <f t="shared" si="5"/>
        <v>92298.06982095235</v>
      </c>
      <c r="L17" s="28"/>
      <c r="M17" s="118">
        <v>238546.31910732464</v>
      </c>
      <c r="N17" s="119">
        <v>10658.46940924675</v>
      </c>
      <c r="O17" s="9"/>
      <c r="P17" s="357" t="s">
        <v>490</v>
      </c>
      <c r="Q17" s="119"/>
    </row>
    <row r="18" spans="1:17" ht="27" thickBot="1">
      <c r="A18" s="262">
        <v>7</v>
      </c>
      <c r="B18" s="313" t="s">
        <v>263</v>
      </c>
      <c r="C18" s="314" t="s">
        <v>340</v>
      </c>
      <c r="D18" s="328">
        <v>1</v>
      </c>
      <c r="E18" s="329" t="s">
        <v>1</v>
      </c>
      <c r="F18" s="215">
        <f t="shared" si="2"/>
        <v>1159.4157548051946</v>
      </c>
      <c r="G18" s="212">
        <f t="shared" si="3"/>
        <v>3478.247264415584</v>
      </c>
      <c r="H18" s="138">
        <f t="shared" si="0"/>
        <v>74.59893194805193</v>
      </c>
      <c r="I18" s="212">
        <f t="shared" si="6"/>
        <v>223.79679584415578</v>
      </c>
      <c r="J18" s="142">
        <f t="shared" si="4"/>
        <v>3702.04406025974</v>
      </c>
      <c r="K18" s="148">
        <f t="shared" si="5"/>
        <v>1234.0146867532467</v>
      </c>
      <c r="L18" s="28"/>
      <c r="M18" s="118">
        <v>3130.4225379740255</v>
      </c>
      <c r="N18" s="119">
        <v>201.41711625974023</v>
      </c>
      <c r="O18" s="9"/>
      <c r="P18" s="356" t="s">
        <v>489</v>
      </c>
      <c r="Q18" s="119"/>
    </row>
    <row r="19" spans="1:17" ht="27" thickBot="1">
      <c r="A19" s="262">
        <v>8</v>
      </c>
      <c r="B19" s="313" t="s">
        <v>269</v>
      </c>
      <c r="C19" s="314" t="s">
        <v>340</v>
      </c>
      <c r="D19" s="328">
        <v>1</v>
      </c>
      <c r="E19" s="329" t="s">
        <v>0</v>
      </c>
      <c r="F19" s="215">
        <f t="shared" si="2"/>
        <v>3996.6220855411248</v>
      </c>
      <c r="G19" s="212">
        <f t="shared" si="3"/>
        <v>3996.6220855411248</v>
      </c>
      <c r="H19" s="138">
        <f t="shared" si="0"/>
        <v>500.9133160173158</v>
      </c>
      <c r="I19" s="212">
        <f t="shared" si="6"/>
        <v>500.9133160173158</v>
      </c>
      <c r="J19" s="142">
        <f t="shared" si="4"/>
        <v>4497.535401558441</v>
      </c>
      <c r="K19" s="148">
        <f t="shared" si="5"/>
        <v>4497.535401558441</v>
      </c>
      <c r="L19" s="28"/>
      <c r="M19" s="118">
        <v>10790.879630961037</v>
      </c>
      <c r="N19" s="119">
        <v>1352.4659532467529</v>
      </c>
      <c r="O19" s="9"/>
      <c r="P19" s="356" t="s">
        <v>489</v>
      </c>
      <c r="Q19" s="119"/>
    </row>
    <row r="20" spans="1:19" ht="27" thickBot="1">
      <c r="A20" s="262">
        <v>9</v>
      </c>
      <c r="B20" s="313" t="s">
        <v>270</v>
      </c>
      <c r="C20" s="314" t="s">
        <v>15</v>
      </c>
      <c r="D20" s="328">
        <v>1</v>
      </c>
      <c r="E20" s="329" t="s">
        <v>1</v>
      </c>
      <c r="F20" s="215">
        <f t="shared" si="2"/>
        <v>312.0651525541125</v>
      </c>
      <c r="G20" s="212">
        <f t="shared" si="3"/>
        <v>936.1954576623375</v>
      </c>
      <c r="H20" s="138">
        <f t="shared" si="0"/>
        <v>14.924910822510817</v>
      </c>
      <c r="I20" s="212">
        <f t="shared" si="6"/>
        <v>44.77473246753245</v>
      </c>
      <c r="J20" s="142">
        <f t="shared" si="4"/>
        <v>980.9701901298699</v>
      </c>
      <c r="K20" s="148">
        <f t="shared" si="5"/>
        <v>326.9900633766233</v>
      </c>
      <c r="L20" s="28"/>
      <c r="M20" s="118">
        <v>842.5759118961038</v>
      </c>
      <c r="N20" s="119">
        <v>40.29725922077921</v>
      </c>
      <c r="O20" s="9"/>
      <c r="P20" s="356" t="s">
        <v>489</v>
      </c>
      <c r="Q20" s="119"/>
      <c r="S20" s="109"/>
    </row>
    <row r="21" spans="1:19" ht="27" thickBot="1">
      <c r="A21" s="262">
        <v>10</v>
      </c>
      <c r="B21" s="313" t="s">
        <v>271</v>
      </c>
      <c r="C21" s="314" t="s">
        <v>15</v>
      </c>
      <c r="D21" s="328">
        <v>1</v>
      </c>
      <c r="E21" s="329" t="s">
        <v>1</v>
      </c>
      <c r="F21" s="215">
        <f t="shared" si="2"/>
        <v>312.0651525541125</v>
      </c>
      <c r="G21" s="212">
        <f t="shared" si="3"/>
        <v>936.1954576623375</v>
      </c>
      <c r="H21" s="138">
        <f t="shared" si="0"/>
        <v>14.924910822510817</v>
      </c>
      <c r="I21" s="212">
        <f t="shared" si="6"/>
        <v>44.77473246753245</v>
      </c>
      <c r="J21" s="142">
        <f t="shared" si="4"/>
        <v>980.9701901298699</v>
      </c>
      <c r="K21" s="148">
        <f t="shared" si="5"/>
        <v>326.9900633766233</v>
      </c>
      <c r="L21" s="28"/>
      <c r="M21" s="118">
        <v>842.5759118961038</v>
      </c>
      <c r="N21" s="119">
        <v>40.29725922077921</v>
      </c>
      <c r="O21" s="9"/>
      <c r="P21" s="356" t="s">
        <v>489</v>
      </c>
      <c r="Q21" s="119"/>
      <c r="S21" s="109"/>
    </row>
    <row r="22" spans="1:19" ht="27" thickBot="1">
      <c r="A22" s="262">
        <v>11</v>
      </c>
      <c r="B22" s="313" t="s">
        <v>272</v>
      </c>
      <c r="C22" s="314" t="s">
        <v>15</v>
      </c>
      <c r="D22" s="328">
        <v>1</v>
      </c>
      <c r="E22" s="329" t="s">
        <v>0</v>
      </c>
      <c r="F22" s="215">
        <f t="shared" si="2"/>
        <v>86.50042735930734</v>
      </c>
      <c r="G22" s="212">
        <f t="shared" si="3"/>
        <v>86.50042735930734</v>
      </c>
      <c r="H22" s="138">
        <f t="shared" si="0"/>
        <v>8.95494649350649</v>
      </c>
      <c r="I22" s="212">
        <f t="shared" si="6"/>
        <v>8.95494649350649</v>
      </c>
      <c r="J22" s="142">
        <f t="shared" si="4"/>
        <v>95.45537385281384</v>
      </c>
      <c r="K22" s="148">
        <f t="shared" si="5"/>
        <v>95.45537385281384</v>
      </c>
      <c r="L22" s="28"/>
      <c r="M22" s="118">
        <v>233.5511538701298</v>
      </c>
      <c r="N22" s="119">
        <v>24.178355532467528</v>
      </c>
      <c r="O22" s="9"/>
      <c r="P22" s="356" t="s">
        <v>489</v>
      </c>
      <c r="Q22" s="119"/>
      <c r="S22" s="109"/>
    </row>
    <row r="23" spans="1:19" ht="27" thickBot="1">
      <c r="A23" s="262">
        <v>12</v>
      </c>
      <c r="B23" s="313" t="s">
        <v>273</v>
      </c>
      <c r="C23" s="314" t="s">
        <v>15</v>
      </c>
      <c r="D23" s="328">
        <v>1</v>
      </c>
      <c r="E23" s="329" t="s">
        <v>2</v>
      </c>
      <c r="F23" s="215">
        <f t="shared" si="2"/>
        <v>43.25021367965367</v>
      </c>
      <c r="G23" s="212">
        <f t="shared" si="3"/>
        <v>173.00085471861468</v>
      </c>
      <c r="H23" s="138">
        <f t="shared" si="0"/>
        <v>7.161394978354976</v>
      </c>
      <c r="I23" s="212">
        <f t="shared" si="6"/>
        <v>28.645579913419905</v>
      </c>
      <c r="J23" s="142">
        <f t="shared" si="4"/>
        <v>201.64643463203458</v>
      </c>
      <c r="K23" s="148">
        <f t="shared" si="5"/>
        <v>50.411608658008646</v>
      </c>
      <c r="L23" s="28"/>
      <c r="M23" s="118">
        <v>116.7755769350649</v>
      </c>
      <c r="N23" s="119">
        <v>19.335766441558437</v>
      </c>
      <c r="O23" s="9"/>
      <c r="P23" s="356" t="s">
        <v>489</v>
      </c>
      <c r="Q23" s="119"/>
      <c r="S23" s="109"/>
    </row>
    <row r="24" spans="1:19" ht="27" thickBot="1">
      <c r="A24" s="262">
        <v>13</v>
      </c>
      <c r="B24" s="313" t="s">
        <v>274</v>
      </c>
      <c r="C24" s="314" t="s">
        <v>15</v>
      </c>
      <c r="D24" s="328">
        <v>1</v>
      </c>
      <c r="E24" s="329" t="s">
        <v>0</v>
      </c>
      <c r="F24" s="215">
        <f t="shared" si="2"/>
        <v>10.453843116883114</v>
      </c>
      <c r="G24" s="212">
        <f t="shared" si="3"/>
        <v>10.453843116883114</v>
      </c>
      <c r="H24" s="138">
        <f t="shared" si="0"/>
        <v>7.161394978354976</v>
      </c>
      <c r="I24" s="212">
        <f t="shared" si="6"/>
        <v>7.161394978354976</v>
      </c>
      <c r="J24" s="142">
        <f t="shared" si="4"/>
        <v>17.61523809523809</v>
      </c>
      <c r="K24" s="148">
        <f t="shared" si="5"/>
        <v>17.61523809523809</v>
      </c>
      <c r="L24" s="28"/>
      <c r="M24" s="118">
        <v>28.22537641558441</v>
      </c>
      <c r="N24" s="119">
        <v>19.335766441558437</v>
      </c>
      <c r="O24" s="9"/>
      <c r="P24" s="356" t="s">
        <v>489</v>
      </c>
      <c r="Q24" s="119"/>
      <c r="S24" s="109"/>
    </row>
    <row r="25" spans="1:19" ht="27" thickBot="1">
      <c r="A25" s="262">
        <v>14</v>
      </c>
      <c r="B25" s="313" t="s">
        <v>275</v>
      </c>
      <c r="C25" s="314" t="s">
        <v>15</v>
      </c>
      <c r="D25" s="328">
        <v>1</v>
      </c>
      <c r="E25" s="329" t="s">
        <v>10</v>
      </c>
      <c r="F25" s="215">
        <f t="shared" si="2"/>
        <v>5.444709956709955</v>
      </c>
      <c r="G25" s="212">
        <f t="shared" si="3"/>
        <v>27.223549783549778</v>
      </c>
      <c r="H25" s="138">
        <f t="shared" si="0"/>
        <v>4.778533679653678</v>
      </c>
      <c r="I25" s="212">
        <f t="shared" si="6"/>
        <v>23.892668398268388</v>
      </c>
      <c r="J25" s="142">
        <f t="shared" si="4"/>
        <v>51.11621818181817</v>
      </c>
      <c r="K25" s="148">
        <f t="shared" si="5"/>
        <v>10.223243636363634</v>
      </c>
      <c r="L25" s="28"/>
      <c r="M25" s="118">
        <v>14.700716883116879</v>
      </c>
      <c r="N25" s="119">
        <v>12.902040935064932</v>
      </c>
      <c r="O25" s="9"/>
      <c r="P25" s="356" t="s">
        <v>489</v>
      </c>
      <c r="Q25" s="119"/>
      <c r="S25" s="109"/>
    </row>
    <row r="26" spans="1:17" ht="27" thickBot="1">
      <c r="A26" s="262">
        <v>15</v>
      </c>
      <c r="B26" s="313" t="s">
        <v>276</v>
      </c>
      <c r="C26" s="314" t="s">
        <v>340</v>
      </c>
      <c r="D26" s="328">
        <v>1</v>
      </c>
      <c r="E26" s="329" t="s">
        <v>0</v>
      </c>
      <c r="F26" s="215">
        <f t="shared" si="2"/>
        <v>708.9781028571426</v>
      </c>
      <c r="G26" s="212">
        <f t="shared" si="3"/>
        <v>708.9781028571426</v>
      </c>
      <c r="H26" s="138">
        <f t="shared" si="0"/>
        <v>99.54210909090907</v>
      </c>
      <c r="I26" s="212">
        <f t="shared" si="6"/>
        <v>99.54210909090907</v>
      </c>
      <c r="J26" s="142">
        <f t="shared" si="4"/>
        <v>808.5202119480517</v>
      </c>
      <c r="K26" s="148">
        <f t="shared" si="5"/>
        <v>808.5202119480517</v>
      </c>
      <c r="L26" s="28"/>
      <c r="M26" s="118">
        <v>1914.2408777142853</v>
      </c>
      <c r="N26" s="119">
        <v>268.7636945454545</v>
      </c>
      <c r="O26" s="9"/>
      <c r="P26" s="356" t="s">
        <v>489</v>
      </c>
      <c r="Q26" s="119"/>
    </row>
    <row r="27" spans="1:19" ht="30.75" thickBot="1">
      <c r="A27" s="262">
        <v>16</v>
      </c>
      <c r="B27" s="315" t="s">
        <v>270</v>
      </c>
      <c r="C27" s="314" t="s">
        <v>15</v>
      </c>
      <c r="D27" s="328">
        <v>1</v>
      </c>
      <c r="E27" s="329" t="s">
        <v>0</v>
      </c>
      <c r="F27" s="215">
        <f t="shared" si="2"/>
        <v>312.0651525541125</v>
      </c>
      <c r="G27" s="212">
        <f t="shared" si="3"/>
        <v>312.0651525541125</v>
      </c>
      <c r="H27" s="138">
        <f t="shared" si="0"/>
        <v>14.924910822510817</v>
      </c>
      <c r="I27" s="212">
        <f t="shared" si="6"/>
        <v>14.924910822510817</v>
      </c>
      <c r="J27" s="142">
        <f t="shared" si="4"/>
        <v>326.9900633766233</v>
      </c>
      <c r="K27" s="148">
        <f t="shared" si="5"/>
        <v>326.9900633766233</v>
      </c>
      <c r="L27" s="28"/>
      <c r="M27" s="118">
        <v>842.5759118961038</v>
      </c>
      <c r="N27" s="119">
        <v>40.29725922077921</v>
      </c>
      <c r="O27" s="9"/>
      <c r="P27" s="356" t="s">
        <v>489</v>
      </c>
      <c r="Q27" s="119"/>
      <c r="S27" s="109"/>
    </row>
    <row r="28" spans="1:19" ht="30.75" thickBot="1">
      <c r="A28" s="262">
        <v>17</v>
      </c>
      <c r="B28" s="315" t="s">
        <v>277</v>
      </c>
      <c r="C28" s="314" t="s">
        <v>15</v>
      </c>
      <c r="D28" s="328">
        <v>1</v>
      </c>
      <c r="E28" s="329" t="s">
        <v>0</v>
      </c>
      <c r="F28" s="215">
        <f t="shared" si="2"/>
        <v>194.70282805194796</v>
      </c>
      <c r="G28" s="212">
        <f t="shared" si="3"/>
        <v>194.70282805194796</v>
      </c>
      <c r="H28" s="138">
        <f t="shared" si="0"/>
        <v>7.161394978354976</v>
      </c>
      <c r="I28" s="212">
        <f t="shared" si="6"/>
        <v>7.161394978354976</v>
      </c>
      <c r="J28" s="142">
        <f t="shared" si="4"/>
        <v>201.86422303030292</v>
      </c>
      <c r="K28" s="148">
        <f t="shared" si="5"/>
        <v>201.86422303030292</v>
      </c>
      <c r="L28" s="28"/>
      <c r="M28" s="118">
        <v>525.6976357402596</v>
      </c>
      <c r="N28" s="119">
        <v>19.335766441558437</v>
      </c>
      <c r="O28" s="9"/>
      <c r="P28" s="356" t="s">
        <v>489</v>
      </c>
      <c r="Q28" s="119"/>
      <c r="S28" s="109">
        <f>M28*0.85</f>
        <v>446.8429903792206</v>
      </c>
    </row>
    <row r="29" spans="1:19" ht="30.75" thickBot="1">
      <c r="A29" s="262">
        <v>18</v>
      </c>
      <c r="B29" s="316" t="s">
        <v>278</v>
      </c>
      <c r="C29" s="314" t="s">
        <v>15</v>
      </c>
      <c r="D29" s="328">
        <v>1</v>
      </c>
      <c r="E29" s="329" t="s">
        <v>0</v>
      </c>
      <c r="F29" s="215">
        <f t="shared" si="2"/>
        <v>194.70282805194796</v>
      </c>
      <c r="G29" s="212">
        <f t="shared" si="3"/>
        <v>194.70282805194796</v>
      </c>
      <c r="H29" s="138">
        <f t="shared" si="0"/>
        <v>7.161394978354976</v>
      </c>
      <c r="I29" s="212">
        <f t="shared" si="6"/>
        <v>7.161394978354976</v>
      </c>
      <c r="J29" s="142">
        <f t="shared" si="4"/>
        <v>201.86422303030292</v>
      </c>
      <c r="K29" s="148">
        <f t="shared" si="5"/>
        <v>201.86422303030292</v>
      </c>
      <c r="L29" s="28"/>
      <c r="M29" s="118">
        <v>525.6976357402596</v>
      </c>
      <c r="N29" s="119">
        <v>19.335766441558437</v>
      </c>
      <c r="O29" s="9"/>
      <c r="P29" s="356" t="s">
        <v>489</v>
      </c>
      <c r="Q29" s="119"/>
      <c r="S29" s="109">
        <f aca="true" t="shared" si="7" ref="S29:S32">M29*0.85</f>
        <v>446.8429903792206</v>
      </c>
    </row>
    <row r="30" spans="1:19" ht="30.75" thickBot="1">
      <c r="A30" s="262">
        <v>19</v>
      </c>
      <c r="B30" s="315" t="s">
        <v>279</v>
      </c>
      <c r="C30" s="314" t="s">
        <v>15</v>
      </c>
      <c r="D30" s="328">
        <v>1</v>
      </c>
      <c r="E30" s="329" t="s">
        <v>344</v>
      </c>
      <c r="F30" s="215">
        <f t="shared" si="2"/>
        <v>194.70282805194796</v>
      </c>
      <c r="G30" s="212">
        <f t="shared" si="3"/>
        <v>389.4056561038959</v>
      </c>
      <c r="H30" s="138">
        <f t="shared" si="0"/>
        <v>7.161394978354976</v>
      </c>
      <c r="I30" s="212">
        <f t="shared" si="6"/>
        <v>14.322789956709952</v>
      </c>
      <c r="J30" s="142">
        <f t="shared" si="4"/>
        <v>403.72844606060585</v>
      </c>
      <c r="K30" s="148">
        <f t="shared" si="5"/>
        <v>201.86422303030292</v>
      </c>
      <c r="L30" s="28"/>
      <c r="M30" s="118">
        <v>525.6976357402596</v>
      </c>
      <c r="N30" s="119">
        <v>19.335766441558437</v>
      </c>
      <c r="O30" s="9"/>
      <c r="P30" s="356" t="s">
        <v>489</v>
      </c>
      <c r="Q30" s="119"/>
      <c r="S30" s="109">
        <f t="shared" si="7"/>
        <v>446.8429903792206</v>
      </c>
    </row>
    <row r="31" spans="1:19" ht="30.75" thickBot="1">
      <c r="A31" s="262">
        <v>20</v>
      </c>
      <c r="B31" s="315" t="s">
        <v>280</v>
      </c>
      <c r="C31" s="314" t="s">
        <v>15</v>
      </c>
      <c r="D31" s="328">
        <v>1</v>
      </c>
      <c r="E31" s="329" t="s">
        <v>10</v>
      </c>
      <c r="F31" s="215">
        <f t="shared" si="2"/>
        <v>66.46389471861471</v>
      </c>
      <c r="G31" s="212">
        <f t="shared" si="3"/>
        <v>332.31947359307355</v>
      </c>
      <c r="H31" s="138">
        <f t="shared" si="0"/>
        <v>4.778533679653678</v>
      </c>
      <c r="I31" s="212">
        <f t="shared" si="6"/>
        <v>23.892668398268388</v>
      </c>
      <c r="J31" s="142">
        <f t="shared" si="4"/>
        <v>356.2121419913419</v>
      </c>
      <c r="K31" s="148">
        <f t="shared" si="5"/>
        <v>71.24242839826839</v>
      </c>
      <c r="L31" s="28"/>
      <c r="M31" s="118">
        <v>179.4525157402597</v>
      </c>
      <c r="N31" s="119">
        <v>12.902040935064932</v>
      </c>
      <c r="O31" s="9"/>
      <c r="P31" s="356" t="s">
        <v>489</v>
      </c>
      <c r="Q31" s="119"/>
      <c r="S31" s="109">
        <f t="shared" si="7"/>
        <v>152.53463837922075</v>
      </c>
    </row>
    <row r="32" spans="1:19" ht="30.75" thickBot="1">
      <c r="A32" s="262">
        <v>21</v>
      </c>
      <c r="B32" s="315" t="s">
        <v>281</v>
      </c>
      <c r="C32" s="314" t="s">
        <v>15</v>
      </c>
      <c r="D32" s="328">
        <v>1</v>
      </c>
      <c r="E32" s="329" t="s">
        <v>344</v>
      </c>
      <c r="F32" s="215">
        <f t="shared" si="2"/>
        <v>66.46389471861471</v>
      </c>
      <c r="G32" s="212">
        <f t="shared" si="3"/>
        <v>132.92778943722942</v>
      </c>
      <c r="H32" s="138">
        <f t="shared" si="0"/>
        <v>4.778533679653678</v>
      </c>
      <c r="I32" s="212">
        <f t="shared" si="6"/>
        <v>9.557067359307355</v>
      </c>
      <c r="J32" s="142">
        <f t="shared" si="4"/>
        <v>142.48485679653677</v>
      </c>
      <c r="K32" s="148">
        <f t="shared" si="5"/>
        <v>71.24242839826839</v>
      </c>
      <c r="L32" s="28"/>
      <c r="M32" s="118">
        <v>179.4525157402597</v>
      </c>
      <c r="N32" s="119">
        <v>12.902040935064932</v>
      </c>
      <c r="O32" s="9"/>
      <c r="P32" s="356" t="s">
        <v>489</v>
      </c>
      <c r="Q32" s="119"/>
      <c r="S32" s="109">
        <f t="shared" si="7"/>
        <v>152.53463837922075</v>
      </c>
    </row>
    <row r="33" spans="1:19" ht="30.75" thickBot="1">
      <c r="A33" s="262">
        <v>22</v>
      </c>
      <c r="B33" s="315" t="s">
        <v>282</v>
      </c>
      <c r="C33" s="314" t="s">
        <v>15</v>
      </c>
      <c r="D33" s="328">
        <v>1</v>
      </c>
      <c r="E33" s="329" t="s">
        <v>2</v>
      </c>
      <c r="F33" s="215">
        <f t="shared" si="2"/>
        <v>3.2924481385281372</v>
      </c>
      <c r="G33" s="212">
        <f t="shared" si="3"/>
        <v>13.169792554112549</v>
      </c>
      <c r="H33" s="138">
        <f t="shared" si="0"/>
        <v>4.778533679653678</v>
      </c>
      <c r="I33" s="212">
        <f t="shared" si="6"/>
        <v>19.11413471861471</v>
      </c>
      <c r="J33" s="142">
        <f t="shared" si="4"/>
        <v>32.28392727272726</v>
      </c>
      <c r="K33" s="148">
        <f t="shared" si="5"/>
        <v>8.070981818181815</v>
      </c>
      <c r="L33" s="28"/>
      <c r="M33" s="118">
        <v>8.889609974025971</v>
      </c>
      <c r="N33" s="119">
        <v>12.902040935064932</v>
      </c>
      <c r="O33" s="9"/>
      <c r="P33" s="356" t="s">
        <v>489</v>
      </c>
      <c r="Q33" s="119"/>
      <c r="S33" s="109"/>
    </row>
    <row r="34" spans="1:19" ht="30.75" thickBot="1">
      <c r="A34" s="262">
        <v>23</v>
      </c>
      <c r="B34" s="315" t="s">
        <v>283</v>
      </c>
      <c r="C34" s="314" t="s">
        <v>15</v>
      </c>
      <c r="D34" s="328">
        <v>1</v>
      </c>
      <c r="E34" s="329" t="s">
        <v>1</v>
      </c>
      <c r="F34" s="215">
        <f t="shared" si="2"/>
        <v>3.228392727272727</v>
      </c>
      <c r="G34" s="212">
        <f t="shared" si="3"/>
        <v>9.68517818181818</v>
      </c>
      <c r="H34" s="138">
        <f t="shared" si="0"/>
        <v>4.778533679653678</v>
      </c>
      <c r="I34" s="212">
        <f t="shared" si="6"/>
        <v>14.335601038961034</v>
      </c>
      <c r="J34" s="142">
        <f t="shared" si="4"/>
        <v>24.020779220779215</v>
      </c>
      <c r="K34" s="148">
        <f t="shared" si="5"/>
        <v>8.006926406926405</v>
      </c>
      <c r="L34" s="28"/>
      <c r="M34" s="118">
        <v>8.716660363636363</v>
      </c>
      <c r="N34" s="119">
        <v>12.902040935064932</v>
      </c>
      <c r="O34" s="9"/>
      <c r="P34" s="356" t="s">
        <v>489</v>
      </c>
      <c r="Q34" s="119"/>
      <c r="S34" s="109"/>
    </row>
    <row r="35" spans="1:17" ht="30.75" thickBot="1">
      <c r="A35" s="262">
        <v>24</v>
      </c>
      <c r="B35" s="315" t="s">
        <v>284</v>
      </c>
      <c r="C35" s="314" t="s">
        <v>340</v>
      </c>
      <c r="D35" s="328">
        <v>1</v>
      </c>
      <c r="E35" s="329" t="s">
        <v>0</v>
      </c>
      <c r="F35" s="215">
        <f t="shared" si="2"/>
        <v>46.72201696969696</v>
      </c>
      <c r="G35" s="212">
        <f t="shared" si="3"/>
        <v>46.72201696969696</v>
      </c>
      <c r="H35" s="138">
        <f t="shared" si="0"/>
        <v>24.635711168831165</v>
      </c>
      <c r="I35" s="212">
        <f t="shared" si="6"/>
        <v>24.635711168831165</v>
      </c>
      <c r="J35" s="142">
        <f t="shared" si="4"/>
        <v>71.35772813852813</v>
      </c>
      <c r="K35" s="148">
        <f t="shared" si="5"/>
        <v>71.35772813852813</v>
      </c>
      <c r="L35" s="28"/>
      <c r="M35" s="118">
        <v>126.14944581818179</v>
      </c>
      <c r="N35" s="119">
        <v>66.51642015584414</v>
      </c>
      <c r="O35" s="9"/>
      <c r="P35" s="356" t="s">
        <v>489</v>
      </c>
      <c r="Q35" s="119"/>
    </row>
    <row r="36" spans="1:19" ht="30.75" thickBot="1">
      <c r="A36" s="262">
        <v>25</v>
      </c>
      <c r="B36" s="315" t="s">
        <v>285</v>
      </c>
      <c r="C36" s="314" t="s">
        <v>15</v>
      </c>
      <c r="D36" s="328">
        <v>1</v>
      </c>
      <c r="E36" s="329" t="s">
        <v>0</v>
      </c>
      <c r="F36" s="215">
        <f t="shared" si="2"/>
        <v>86.50042735930734</v>
      </c>
      <c r="G36" s="212">
        <f t="shared" si="3"/>
        <v>86.50042735930734</v>
      </c>
      <c r="H36" s="138">
        <f t="shared" si="0"/>
        <v>8.95494649350649</v>
      </c>
      <c r="I36" s="212">
        <f t="shared" si="6"/>
        <v>8.95494649350649</v>
      </c>
      <c r="J36" s="142">
        <f t="shared" si="4"/>
        <v>95.45537385281384</v>
      </c>
      <c r="K36" s="148">
        <f t="shared" si="5"/>
        <v>95.45537385281384</v>
      </c>
      <c r="L36" s="28"/>
      <c r="M36" s="118">
        <v>233.5511538701298</v>
      </c>
      <c r="N36" s="119">
        <v>24.178355532467528</v>
      </c>
      <c r="O36" s="9"/>
      <c r="P36" s="356" t="s">
        <v>489</v>
      </c>
      <c r="Q36" s="119"/>
      <c r="S36" s="109"/>
    </row>
    <row r="37" spans="1:19" ht="30.75" thickBot="1">
      <c r="A37" s="262">
        <v>26</v>
      </c>
      <c r="B37" s="315" t="s">
        <v>279</v>
      </c>
      <c r="C37" s="314" t="s">
        <v>15</v>
      </c>
      <c r="D37" s="328">
        <v>1</v>
      </c>
      <c r="E37" s="329" t="s">
        <v>0</v>
      </c>
      <c r="F37" s="215">
        <f t="shared" si="2"/>
        <v>194.70282805194796</v>
      </c>
      <c r="G37" s="212">
        <f t="shared" si="3"/>
        <v>194.70282805194796</v>
      </c>
      <c r="H37" s="138">
        <f t="shared" si="0"/>
        <v>7.161394978354976</v>
      </c>
      <c r="I37" s="212">
        <f t="shared" si="6"/>
        <v>7.161394978354976</v>
      </c>
      <c r="J37" s="142">
        <f t="shared" si="4"/>
        <v>201.86422303030292</v>
      </c>
      <c r="K37" s="148">
        <f t="shared" si="5"/>
        <v>201.86422303030292</v>
      </c>
      <c r="L37" s="28"/>
      <c r="M37" s="118">
        <v>525.6976357402596</v>
      </c>
      <c r="N37" s="119">
        <v>19.335766441558437</v>
      </c>
      <c r="O37" s="9"/>
      <c r="P37" s="356" t="s">
        <v>489</v>
      </c>
      <c r="Q37" s="119"/>
      <c r="S37" s="109">
        <f>M37*0.85</f>
        <v>446.8429903792206</v>
      </c>
    </row>
    <row r="38" spans="1:19" ht="30.75" thickBot="1">
      <c r="A38" s="262">
        <v>27</v>
      </c>
      <c r="B38" s="315" t="s">
        <v>286</v>
      </c>
      <c r="C38" s="314" t="s">
        <v>15</v>
      </c>
      <c r="D38" s="328">
        <v>1</v>
      </c>
      <c r="E38" s="329" t="s">
        <v>0</v>
      </c>
      <c r="F38" s="215">
        <f t="shared" si="2"/>
        <v>194.70282805194796</v>
      </c>
      <c r="G38" s="212">
        <f t="shared" si="3"/>
        <v>194.70282805194796</v>
      </c>
      <c r="H38" s="138">
        <f t="shared" si="0"/>
        <v>7.161394978354976</v>
      </c>
      <c r="I38" s="212">
        <f t="shared" si="6"/>
        <v>7.161394978354976</v>
      </c>
      <c r="J38" s="142">
        <f t="shared" si="4"/>
        <v>201.86422303030292</v>
      </c>
      <c r="K38" s="148">
        <f t="shared" si="5"/>
        <v>201.86422303030292</v>
      </c>
      <c r="L38" s="28"/>
      <c r="M38" s="118">
        <v>525.6976357402596</v>
      </c>
      <c r="N38" s="119">
        <v>19.335766441558437</v>
      </c>
      <c r="O38" s="9"/>
      <c r="P38" s="356" t="s">
        <v>489</v>
      </c>
      <c r="Q38" s="119"/>
      <c r="S38" s="109">
        <f aca="true" t="shared" si="8" ref="S38:S40">M38*0.85</f>
        <v>446.8429903792206</v>
      </c>
    </row>
    <row r="39" spans="1:19" ht="30.75" thickBot="1">
      <c r="A39" s="262">
        <v>28</v>
      </c>
      <c r="B39" s="316" t="s">
        <v>287</v>
      </c>
      <c r="C39" s="314" t="s">
        <v>15</v>
      </c>
      <c r="D39" s="328">
        <v>1</v>
      </c>
      <c r="E39" s="329" t="s">
        <v>0</v>
      </c>
      <c r="F39" s="215">
        <f t="shared" si="2"/>
        <v>66.46389471861471</v>
      </c>
      <c r="G39" s="212">
        <f t="shared" si="3"/>
        <v>66.46389471861471</v>
      </c>
      <c r="H39" s="138">
        <f t="shared" si="0"/>
        <v>4.778533679653678</v>
      </c>
      <c r="I39" s="212">
        <f t="shared" si="6"/>
        <v>4.778533679653678</v>
      </c>
      <c r="J39" s="142">
        <f t="shared" si="4"/>
        <v>71.24242839826839</v>
      </c>
      <c r="K39" s="148">
        <f t="shared" si="5"/>
        <v>71.24242839826839</v>
      </c>
      <c r="L39" s="28"/>
      <c r="M39" s="118">
        <v>179.4525157402597</v>
      </c>
      <c r="N39" s="119">
        <v>12.902040935064932</v>
      </c>
      <c r="O39" s="9"/>
      <c r="P39" s="356" t="s">
        <v>489</v>
      </c>
      <c r="Q39" s="119"/>
      <c r="S39" s="109">
        <f t="shared" si="8"/>
        <v>152.53463837922075</v>
      </c>
    </row>
    <row r="40" spans="1:19" ht="30.75" thickBot="1">
      <c r="A40" s="262">
        <v>29</v>
      </c>
      <c r="B40" s="315" t="s">
        <v>288</v>
      </c>
      <c r="C40" s="314" t="s">
        <v>15</v>
      </c>
      <c r="D40" s="328">
        <v>1</v>
      </c>
      <c r="E40" s="329" t="s">
        <v>5</v>
      </c>
      <c r="F40" s="215">
        <f t="shared" si="2"/>
        <v>66.46389471861471</v>
      </c>
      <c r="G40" s="212">
        <f t="shared" si="3"/>
        <v>531.7111577489177</v>
      </c>
      <c r="H40" s="138">
        <f t="shared" si="0"/>
        <v>4.778533679653678</v>
      </c>
      <c r="I40" s="212">
        <f t="shared" si="6"/>
        <v>38.22826943722942</v>
      </c>
      <c r="J40" s="142">
        <f t="shared" si="4"/>
        <v>569.9394271861471</v>
      </c>
      <c r="K40" s="148">
        <f t="shared" si="5"/>
        <v>71.24242839826839</v>
      </c>
      <c r="L40" s="28"/>
      <c r="M40" s="118">
        <v>179.4525157402597</v>
      </c>
      <c r="N40" s="119">
        <v>12.902040935064932</v>
      </c>
      <c r="O40" s="9"/>
      <c r="P40" s="356" t="s">
        <v>489</v>
      </c>
      <c r="Q40" s="119"/>
      <c r="S40" s="109">
        <f t="shared" si="8"/>
        <v>152.53463837922075</v>
      </c>
    </row>
    <row r="41" spans="1:19" ht="33" customHeight="1" thickBot="1">
      <c r="A41" s="262">
        <v>30</v>
      </c>
      <c r="B41" s="315" t="s">
        <v>289</v>
      </c>
      <c r="C41" s="314" t="s">
        <v>15</v>
      </c>
      <c r="D41" s="328">
        <v>1</v>
      </c>
      <c r="E41" s="329" t="s">
        <v>344</v>
      </c>
      <c r="F41" s="215">
        <f t="shared" si="2"/>
        <v>3.2924481385281372</v>
      </c>
      <c r="G41" s="212">
        <f t="shared" si="3"/>
        <v>6.5848962770562744</v>
      </c>
      <c r="H41" s="138">
        <f t="shared" si="0"/>
        <v>4.778533679653678</v>
      </c>
      <c r="I41" s="212">
        <f t="shared" si="6"/>
        <v>9.557067359307355</v>
      </c>
      <c r="J41" s="142">
        <f t="shared" si="4"/>
        <v>16.14196363636363</v>
      </c>
      <c r="K41" s="148">
        <f t="shared" si="5"/>
        <v>8.070981818181815</v>
      </c>
      <c r="L41" s="28"/>
      <c r="M41" s="118">
        <v>8.889609974025971</v>
      </c>
      <c r="N41" s="119">
        <v>12.902040935064932</v>
      </c>
      <c r="O41" s="9"/>
      <c r="P41" s="356" t="s">
        <v>489</v>
      </c>
      <c r="Q41" s="119"/>
      <c r="S41" s="109"/>
    </row>
    <row r="42" spans="1:17" ht="30.75" thickBot="1">
      <c r="A42" s="262">
        <v>31</v>
      </c>
      <c r="B42" s="315" t="s">
        <v>290</v>
      </c>
      <c r="C42" s="314" t="s">
        <v>340</v>
      </c>
      <c r="D42" s="328">
        <v>1</v>
      </c>
      <c r="E42" s="329" t="s">
        <v>0</v>
      </c>
      <c r="F42" s="215">
        <f t="shared" si="2"/>
        <v>22.39377177489177</v>
      </c>
      <c r="G42" s="212">
        <f t="shared" si="3"/>
        <v>22.39377177489177</v>
      </c>
      <c r="H42" s="138">
        <f t="shared" si="0"/>
        <v>14.09219047619047</v>
      </c>
      <c r="I42" s="212">
        <f t="shared" si="6"/>
        <v>14.09219047619047</v>
      </c>
      <c r="J42" s="142">
        <f t="shared" si="4"/>
        <v>36.48596225108224</v>
      </c>
      <c r="K42" s="148">
        <f t="shared" si="5"/>
        <v>36.48596225108224</v>
      </c>
      <c r="L42" s="28"/>
      <c r="M42" s="118">
        <v>60.463183792207786</v>
      </c>
      <c r="N42" s="119">
        <v>38.048914285714275</v>
      </c>
      <c r="O42" s="9"/>
      <c r="P42" s="356" t="s">
        <v>489</v>
      </c>
      <c r="Q42" s="119"/>
    </row>
    <row r="43" spans="1:19" ht="30.75" thickBot="1">
      <c r="A43" s="262">
        <v>32</v>
      </c>
      <c r="B43" s="315" t="s">
        <v>291</v>
      </c>
      <c r="C43" s="314" t="s">
        <v>15</v>
      </c>
      <c r="D43" s="328">
        <v>1</v>
      </c>
      <c r="E43" s="329" t="s">
        <v>0</v>
      </c>
      <c r="F43" s="215">
        <f t="shared" si="2"/>
        <v>12.311450043290039</v>
      </c>
      <c r="G43" s="212">
        <f t="shared" si="3"/>
        <v>12.311450043290039</v>
      </c>
      <c r="H43" s="138">
        <f t="shared" si="0"/>
        <v>5.969964329004328</v>
      </c>
      <c r="I43" s="212">
        <f t="shared" si="6"/>
        <v>5.969964329004328</v>
      </c>
      <c r="J43" s="142">
        <f t="shared" si="4"/>
        <v>18.281414372294368</v>
      </c>
      <c r="K43" s="148">
        <f t="shared" si="5"/>
        <v>18.281414372294368</v>
      </c>
      <c r="L43" s="28"/>
      <c r="M43" s="118">
        <v>33.24091511688311</v>
      </c>
      <c r="N43" s="119">
        <v>16.118903688311686</v>
      </c>
      <c r="O43" s="9"/>
      <c r="P43" s="356" t="s">
        <v>489</v>
      </c>
      <c r="Q43" s="119"/>
      <c r="S43" s="109"/>
    </row>
    <row r="44" spans="1:19" ht="30.75" thickBot="1">
      <c r="A44" s="262">
        <v>33</v>
      </c>
      <c r="B44" s="315" t="s">
        <v>292</v>
      </c>
      <c r="C44" s="314" t="s">
        <v>15</v>
      </c>
      <c r="D44" s="328">
        <v>1</v>
      </c>
      <c r="E44" s="329" t="s">
        <v>344</v>
      </c>
      <c r="F44" s="215">
        <f aca="true" t="shared" si="9" ref="F44:F74">M44/$J$4</f>
        <v>66.46389471861471</v>
      </c>
      <c r="G44" s="212">
        <f t="shared" si="3"/>
        <v>132.92778943722942</v>
      </c>
      <c r="H44" s="138">
        <f aca="true" t="shared" si="10" ref="H44:H74">N44/$J$4</f>
        <v>4.778533679653678</v>
      </c>
      <c r="I44" s="212">
        <f t="shared" si="6"/>
        <v>9.557067359307355</v>
      </c>
      <c r="J44" s="142">
        <f t="shared" si="4"/>
        <v>142.48485679653677</v>
      </c>
      <c r="K44" s="148">
        <f t="shared" si="5"/>
        <v>71.24242839826839</v>
      </c>
      <c r="L44" s="28"/>
      <c r="M44" s="118">
        <v>179.4525157402597</v>
      </c>
      <c r="N44" s="119">
        <v>12.902040935064932</v>
      </c>
      <c r="O44" s="9"/>
      <c r="P44" s="356" t="s">
        <v>489</v>
      </c>
      <c r="Q44" s="119"/>
      <c r="S44" s="109">
        <f>M44*0.85</f>
        <v>152.53463837922075</v>
      </c>
    </row>
    <row r="45" spans="1:19" ht="32.25" customHeight="1" thickBot="1">
      <c r="A45" s="262">
        <v>34</v>
      </c>
      <c r="B45" s="315" t="s">
        <v>293</v>
      </c>
      <c r="C45" s="314" t="s">
        <v>15</v>
      </c>
      <c r="D45" s="328">
        <v>1</v>
      </c>
      <c r="E45" s="329" t="s">
        <v>1</v>
      </c>
      <c r="F45" s="215">
        <f t="shared" si="9"/>
        <v>3.2924481385281372</v>
      </c>
      <c r="G45" s="212">
        <f t="shared" si="3"/>
        <v>9.877344415584412</v>
      </c>
      <c r="H45" s="138">
        <f t="shared" si="10"/>
        <v>4.778533679653678</v>
      </c>
      <c r="I45" s="212">
        <f t="shared" si="6"/>
        <v>14.335601038961034</v>
      </c>
      <c r="J45" s="142">
        <f t="shared" si="4"/>
        <v>24.212945454545448</v>
      </c>
      <c r="K45" s="148">
        <f t="shared" si="5"/>
        <v>8.070981818181815</v>
      </c>
      <c r="L45" s="28"/>
      <c r="M45" s="118">
        <v>8.889609974025971</v>
      </c>
      <c r="N45" s="119">
        <v>12.902040935064932</v>
      </c>
      <c r="O45" s="9"/>
      <c r="P45" s="356" t="s">
        <v>489</v>
      </c>
      <c r="Q45" s="119"/>
      <c r="S45" s="109"/>
    </row>
    <row r="46" spans="1:17" ht="30.75" thickBot="1">
      <c r="A46" s="262">
        <v>35</v>
      </c>
      <c r="B46" s="315" t="s">
        <v>294</v>
      </c>
      <c r="C46" s="314" t="s">
        <v>340</v>
      </c>
      <c r="D46" s="328">
        <v>1</v>
      </c>
      <c r="E46" s="329" t="s">
        <v>0</v>
      </c>
      <c r="F46" s="215">
        <f t="shared" si="9"/>
        <v>22.39377177489177</v>
      </c>
      <c r="G46" s="212">
        <f t="shared" si="3"/>
        <v>22.39377177489177</v>
      </c>
      <c r="H46" s="138">
        <f t="shared" si="10"/>
        <v>14.09219047619047</v>
      </c>
      <c r="I46" s="212">
        <f t="shared" si="6"/>
        <v>14.09219047619047</v>
      </c>
      <c r="J46" s="142">
        <f t="shared" si="4"/>
        <v>36.48596225108224</v>
      </c>
      <c r="K46" s="148">
        <f t="shared" si="5"/>
        <v>36.48596225108224</v>
      </c>
      <c r="L46" s="28"/>
      <c r="M46" s="118">
        <v>60.463183792207786</v>
      </c>
      <c r="N46" s="119">
        <v>38.048914285714275</v>
      </c>
      <c r="O46" s="9"/>
      <c r="P46" s="356" t="s">
        <v>489</v>
      </c>
      <c r="Q46" s="119"/>
    </row>
    <row r="47" spans="1:19" ht="30.75" thickBot="1">
      <c r="A47" s="262">
        <v>36</v>
      </c>
      <c r="B47" s="315" t="s">
        <v>291</v>
      </c>
      <c r="C47" s="314" t="s">
        <v>15</v>
      </c>
      <c r="D47" s="328">
        <v>1</v>
      </c>
      <c r="E47" s="329" t="s">
        <v>0</v>
      </c>
      <c r="F47" s="215">
        <f t="shared" si="9"/>
        <v>12.311450043290039</v>
      </c>
      <c r="G47" s="212">
        <f t="shared" si="3"/>
        <v>12.311450043290039</v>
      </c>
      <c r="H47" s="138">
        <f t="shared" si="10"/>
        <v>5.969964329004328</v>
      </c>
      <c r="I47" s="212">
        <f t="shared" si="6"/>
        <v>5.969964329004328</v>
      </c>
      <c r="J47" s="142">
        <f t="shared" si="4"/>
        <v>18.281414372294368</v>
      </c>
      <c r="K47" s="148">
        <f t="shared" si="5"/>
        <v>18.281414372294368</v>
      </c>
      <c r="L47" s="28"/>
      <c r="M47" s="118">
        <v>33.24091511688311</v>
      </c>
      <c r="N47" s="119">
        <v>16.118903688311686</v>
      </c>
      <c r="O47" s="9"/>
      <c r="P47" s="356" t="s">
        <v>489</v>
      </c>
      <c r="Q47" s="119"/>
      <c r="S47" s="109"/>
    </row>
    <row r="48" spans="1:19" ht="30.75" thickBot="1">
      <c r="A48" s="262">
        <v>37</v>
      </c>
      <c r="B48" s="315" t="s">
        <v>292</v>
      </c>
      <c r="C48" s="314" t="s">
        <v>15</v>
      </c>
      <c r="D48" s="328">
        <v>1</v>
      </c>
      <c r="E48" s="329" t="s">
        <v>1</v>
      </c>
      <c r="F48" s="215">
        <f t="shared" si="9"/>
        <v>66.46389471861471</v>
      </c>
      <c r="G48" s="212">
        <f t="shared" si="3"/>
        <v>199.39168415584413</v>
      </c>
      <c r="H48" s="138">
        <f t="shared" si="10"/>
        <v>4.778533679653678</v>
      </c>
      <c r="I48" s="212">
        <f t="shared" si="6"/>
        <v>14.335601038961034</v>
      </c>
      <c r="J48" s="142">
        <f t="shared" si="4"/>
        <v>213.72728519480518</v>
      </c>
      <c r="K48" s="148">
        <f t="shared" si="5"/>
        <v>71.24242839826839</v>
      </c>
      <c r="L48" s="28"/>
      <c r="M48" s="118">
        <v>179.4525157402597</v>
      </c>
      <c r="N48" s="119">
        <v>12.902040935064932</v>
      </c>
      <c r="O48" s="9"/>
      <c r="P48" s="356" t="s">
        <v>489</v>
      </c>
      <c r="Q48" s="119"/>
      <c r="S48" s="109">
        <f>M48*0.85</f>
        <v>152.53463837922075</v>
      </c>
    </row>
    <row r="49" spans="1:19" ht="28.5" customHeight="1" thickBot="1">
      <c r="A49" s="262">
        <v>38</v>
      </c>
      <c r="B49" s="315" t="s">
        <v>293</v>
      </c>
      <c r="C49" s="314" t="s">
        <v>15</v>
      </c>
      <c r="D49" s="328">
        <v>1</v>
      </c>
      <c r="E49" s="329" t="s">
        <v>344</v>
      </c>
      <c r="F49" s="215">
        <f t="shared" si="9"/>
        <v>3.2924481385281372</v>
      </c>
      <c r="G49" s="212">
        <f t="shared" si="3"/>
        <v>6.5848962770562744</v>
      </c>
      <c r="H49" s="138">
        <f t="shared" si="10"/>
        <v>4.778533679653678</v>
      </c>
      <c r="I49" s="212">
        <f t="shared" si="6"/>
        <v>9.557067359307355</v>
      </c>
      <c r="J49" s="142">
        <f t="shared" si="4"/>
        <v>16.14196363636363</v>
      </c>
      <c r="K49" s="148">
        <f t="shared" si="5"/>
        <v>8.070981818181815</v>
      </c>
      <c r="L49" s="28"/>
      <c r="M49" s="118">
        <v>8.889609974025971</v>
      </c>
      <c r="N49" s="119">
        <v>12.902040935064932</v>
      </c>
      <c r="O49" s="9"/>
      <c r="P49" s="356" t="s">
        <v>489</v>
      </c>
      <c r="Q49" s="119"/>
      <c r="S49" s="109"/>
    </row>
    <row r="50" spans="1:17" ht="30.75" thickBot="1">
      <c r="A50" s="262">
        <v>39</v>
      </c>
      <c r="B50" s="315" t="s">
        <v>295</v>
      </c>
      <c r="C50" s="314" t="s">
        <v>340</v>
      </c>
      <c r="D50" s="328">
        <v>1</v>
      </c>
      <c r="E50" s="329" t="s">
        <v>0</v>
      </c>
      <c r="F50" s="215">
        <f t="shared" si="9"/>
        <v>46.72201696969696</v>
      </c>
      <c r="G50" s="212">
        <f t="shared" si="3"/>
        <v>46.72201696969696</v>
      </c>
      <c r="H50" s="138">
        <f t="shared" si="10"/>
        <v>24.635711168831165</v>
      </c>
      <c r="I50" s="212">
        <f t="shared" si="6"/>
        <v>24.635711168831165</v>
      </c>
      <c r="J50" s="142">
        <f t="shared" si="4"/>
        <v>71.35772813852813</v>
      </c>
      <c r="K50" s="148">
        <f t="shared" si="5"/>
        <v>71.35772813852813</v>
      </c>
      <c r="L50" s="28"/>
      <c r="M50" s="118">
        <v>126.14944581818179</v>
      </c>
      <c r="N50" s="119">
        <v>66.51642015584414</v>
      </c>
      <c r="O50" s="9"/>
      <c r="P50" s="356" t="s">
        <v>489</v>
      </c>
      <c r="Q50" s="119"/>
    </row>
    <row r="51" spans="1:19" ht="30.75" thickBot="1">
      <c r="A51" s="262">
        <v>40</v>
      </c>
      <c r="B51" s="315" t="s">
        <v>296</v>
      </c>
      <c r="C51" s="314" t="s">
        <v>15</v>
      </c>
      <c r="D51" s="328">
        <v>1</v>
      </c>
      <c r="E51" s="329" t="s">
        <v>0</v>
      </c>
      <c r="F51" s="215">
        <f t="shared" si="9"/>
        <v>43.21178043290041</v>
      </c>
      <c r="G51" s="212">
        <f t="shared" si="3"/>
        <v>43.21178043290041</v>
      </c>
      <c r="H51" s="138">
        <f t="shared" si="10"/>
        <v>7.161394978354976</v>
      </c>
      <c r="I51" s="212">
        <f t="shared" si="6"/>
        <v>7.161394978354976</v>
      </c>
      <c r="J51" s="142">
        <f t="shared" si="4"/>
        <v>50.37317541125539</v>
      </c>
      <c r="K51" s="148">
        <f t="shared" si="5"/>
        <v>50.37317541125539</v>
      </c>
      <c r="L51" s="28"/>
      <c r="M51" s="118">
        <v>116.67180716883112</v>
      </c>
      <c r="N51" s="119">
        <v>19.335766441558437</v>
      </c>
      <c r="O51" s="9"/>
      <c r="P51" s="356" t="s">
        <v>489</v>
      </c>
      <c r="Q51" s="119"/>
      <c r="S51" s="109"/>
    </row>
    <row r="52" spans="1:19" ht="30" customHeight="1" thickBot="1">
      <c r="A52" s="262">
        <v>41</v>
      </c>
      <c r="B52" s="315" t="s">
        <v>286</v>
      </c>
      <c r="C52" s="314" t="s">
        <v>15</v>
      </c>
      <c r="D52" s="328">
        <v>1</v>
      </c>
      <c r="E52" s="329" t="s">
        <v>0</v>
      </c>
      <c r="F52" s="215">
        <f t="shared" si="9"/>
        <v>194.70282805194796</v>
      </c>
      <c r="G52" s="212">
        <f t="shared" si="3"/>
        <v>194.70282805194796</v>
      </c>
      <c r="H52" s="138">
        <f t="shared" si="10"/>
        <v>7.161394978354976</v>
      </c>
      <c r="I52" s="212">
        <f t="shared" si="6"/>
        <v>7.161394978354976</v>
      </c>
      <c r="J52" s="142">
        <f t="shared" si="4"/>
        <v>201.86422303030292</v>
      </c>
      <c r="K52" s="148">
        <f t="shared" si="5"/>
        <v>201.86422303030292</v>
      </c>
      <c r="L52" s="28"/>
      <c r="M52" s="118">
        <v>525.6976357402596</v>
      </c>
      <c r="N52" s="119">
        <v>19.335766441558437</v>
      </c>
      <c r="O52" s="9"/>
      <c r="P52" s="356" t="s">
        <v>489</v>
      </c>
      <c r="Q52" s="119"/>
      <c r="S52" s="109">
        <f aca="true" t="shared" si="11" ref="S52:S55">M52*0.85</f>
        <v>446.8429903792206</v>
      </c>
    </row>
    <row r="53" spans="1:19" ht="32.25" customHeight="1" thickBot="1">
      <c r="A53" s="262">
        <v>42</v>
      </c>
      <c r="B53" s="315" t="s">
        <v>297</v>
      </c>
      <c r="C53" s="314" t="s">
        <v>15</v>
      </c>
      <c r="D53" s="328">
        <v>1</v>
      </c>
      <c r="E53" s="329" t="s">
        <v>0</v>
      </c>
      <c r="F53" s="215">
        <f t="shared" si="9"/>
        <v>194.70282805194796</v>
      </c>
      <c r="G53" s="212">
        <f t="shared" si="3"/>
        <v>194.70282805194796</v>
      </c>
      <c r="H53" s="138">
        <f t="shared" si="10"/>
        <v>7.161394978354976</v>
      </c>
      <c r="I53" s="212">
        <f t="shared" si="6"/>
        <v>7.161394978354976</v>
      </c>
      <c r="J53" s="142">
        <f t="shared" si="4"/>
        <v>201.86422303030292</v>
      </c>
      <c r="K53" s="148">
        <f t="shared" si="5"/>
        <v>201.86422303030292</v>
      </c>
      <c r="L53" s="28"/>
      <c r="M53" s="118">
        <v>525.6976357402596</v>
      </c>
      <c r="N53" s="119">
        <v>19.335766441558437</v>
      </c>
      <c r="O53" s="9"/>
      <c r="P53" s="356" t="s">
        <v>489</v>
      </c>
      <c r="Q53" s="119"/>
      <c r="S53" s="109">
        <f t="shared" si="11"/>
        <v>446.8429903792206</v>
      </c>
    </row>
    <row r="54" spans="1:19" ht="30.75" thickBot="1">
      <c r="A54" s="262">
        <v>43</v>
      </c>
      <c r="B54" s="315" t="s">
        <v>298</v>
      </c>
      <c r="C54" s="314" t="s">
        <v>15</v>
      </c>
      <c r="D54" s="328">
        <v>1</v>
      </c>
      <c r="E54" s="329" t="s">
        <v>0</v>
      </c>
      <c r="F54" s="215">
        <f t="shared" si="9"/>
        <v>66.46389471861471</v>
      </c>
      <c r="G54" s="212">
        <f t="shared" si="3"/>
        <v>66.46389471861471</v>
      </c>
      <c r="H54" s="138">
        <f t="shared" si="10"/>
        <v>4.778533679653678</v>
      </c>
      <c r="I54" s="212">
        <f t="shared" si="6"/>
        <v>4.778533679653678</v>
      </c>
      <c r="J54" s="142">
        <f t="shared" si="4"/>
        <v>71.24242839826839</v>
      </c>
      <c r="K54" s="148">
        <f t="shared" si="5"/>
        <v>71.24242839826839</v>
      </c>
      <c r="L54" s="28"/>
      <c r="M54" s="118">
        <v>179.4525157402597</v>
      </c>
      <c r="N54" s="119">
        <v>12.902040935064932</v>
      </c>
      <c r="O54" s="9"/>
      <c r="P54" s="356" t="s">
        <v>489</v>
      </c>
      <c r="Q54" s="119"/>
      <c r="S54" s="109">
        <f t="shared" si="11"/>
        <v>152.53463837922075</v>
      </c>
    </row>
    <row r="55" spans="1:19" ht="30.75" thickBot="1">
      <c r="A55" s="262">
        <v>44</v>
      </c>
      <c r="B55" s="315" t="s">
        <v>299</v>
      </c>
      <c r="C55" s="314" t="s">
        <v>15</v>
      </c>
      <c r="D55" s="328">
        <v>1</v>
      </c>
      <c r="E55" s="329" t="s">
        <v>1</v>
      </c>
      <c r="F55" s="215">
        <f t="shared" si="9"/>
        <v>66.46389471861471</v>
      </c>
      <c r="G55" s="212">
        <f t="shared" si="3"/>
        <v>199.39168415584413</v>
      </c>
      <c r="H55" s="138">
        <f t="shared" si="10"/>
        <v>4.778533679653678</v>
      </c>
      <c r="I55" s="212">
        <f t="shared" si="6"/>
        <v>14.335601038961034</v>
      </c>
      <c r="J55" s="142">
        <f t="shared" si="4"/>
        <v>213.72728519480518</v>
      </c>
      <c r="K55" s="148">
        <f t="shared" si="5"/>
        <v>71.24242839826839</v>
      </c>
      <c r="L55" s="28"/>
      <c r="M55" s="118">
        <v>179.4525157402597</v>
      </c>
      <c r="N55" s="119">
        <v>12.902040935064932</v>
      </c>
      <c r="O55" s="9"/>
      <c r="P55" s="356" t="s">
        <v>489</v>
      </c>
      <c r="Q55" s="119"/>
      <c r="S55" s="109">
        <f t="shared" si="11"/>
        <v>152.53463837922075</v>
      </c>
    </row>
    <row r="56" spans="1:19" ht="30" customHeight="1" thickBot="1">
      <c r="A56" s="262">
        <v>45</v>
      </c>
      <c r="B56" s="315" t="s">
        <v>300</v>
      </c>
      <c r="C56" s="314" t="s">
        <v>15</v>
      </c>
      <c r="D56" s="328">
        <v>1</v>
      </c>
      <c r="E56" s="329" t="s">
        <v>2</v>
      </c>
      <c r="F56" s="215">
        <f t="shared" si="9"/>
        <v>3.2924481385281372</v>
      </c>
      <c r="G56" s="212">
        <f t="shared" si="3"/>
        <v>13.169792554112549</v>
      </c>
      <c r="H56" s="138">
        <f t="shared" si="10"/>
        <v>4.778533679653678</v>
      </c>
      <c r="I56" s="212">
        <f t="shared" si="6"/>
        <v>19.11413471861471</v>
      </c>
      <c r="J56" s="142">
        <f t="shared" si="4"/>
        <v>32.28392727272726</v>
      </c>
      <c r="K56" s="148">
        <f t="shared" si="5"/>
        <v>8.070981818181815</v>
      </c>
      <c r="L56" s="28"/>
      <c r="M56" s="118">
        <v>8.889609974025971</v>
      </c>
      <c r="N56" s="119">
        <v>12.902040935064932</v>
      </c>
      <c r="O56" s="9"/>
      <c r="P56" s="356" t="s">
        <v>489</v>
      </c>
      <c r="Q56" s="119"/>
      <c r="S56" s="109"/>
    </row>
    <row r="57" spans="1:17" ht="30.75" thickBot="1">
      <c r="A57" s="262">
        <v>46</v>
      </c>
      <c r="B57" s="315" t="s">
        <v>301</v>
      </c>
      <c r="C57" s="314" t="s">
        <v>340</v>
      </c>
      <c r="D57" s="328">
        <v>1</v>
      </c>
      <c r="E57" s="329" t="s">
        <v>0</v>
      </c>
      <c r="F57" s="215">
        <f t="shared" si="9"/>
        <v>22.39377177489177</v>
      </c>
      <c r="G57" s="212">
        <f t="shared" si="3"/>
        <v>22.39377177489177</v>
      </c>
      <c r="H57" s="138">
        <f t="shared" si="10"/>
        <v>14.09219047619047</v>
      </c>
      <c r="I57" s="212">
        <f t="shared" si="6"/>
        <v>14.09219047619047</v>
      </c>
      <c r="J57" s="142">
        <f t="shared" si="4"/>
        <v>36.48596225108224</v>
      </c>
      <c r="K57" s="148">
        <f t="shared" si="5"/>
        <v>36.48596225108224</v>
      </c>
      <c r="L57" s="28"/>
      <c r="M57" s="118">
        <v>60.463183792207786</v>
      </c>
      <c r="N57" s="119">
        <v>38.048914285714275</v>
      </c>
      <c r="O57" s="9"/>
      <c r="P57" s="356" t="s">
        <v>489</v>
      </c>
      <c r="Q57" s="119"/>
    </row>
    <row r="58" spans="1:19" ht="30.75" thickBot="1">
      <c r="A58" s="262">
        <v>47</v>
      </c>
      <c r="B58" s="315" t="s">
        <v>291</v>
      </c>
      <c r="C58" s="314" t="s">
        <v>15</v>
      </c>
      <c r="D58" s="328">
        <v>1</v>
      </c>
      <c r="E58" s="329" t="s">
        <v>0</v>
      </c>
      <c r="F58" s="215">
        <f t="shared" si="9"/>
        <v>12.311450043290039</v>
      </c>
      <c r="G58" s="212">
        <f t="shared" si="3"/>
        <v>12.311450043290039</v>
      </c>
      <c r="H58" s="138">
        <f t="shared" si="10"/>
        <v>5.969964329004328</v>
      </c>
      <c r="I58" s="212">
        <f t="shared" si="6"/>
        <v>5.969964329004328</v>
      </c>
      <c r="J58" s="142">
        <f t="shared" si="4"/>
        <v>18.281414372294368</v>
      </c>
      <c r="K58" s="148">
        <f t="shared" si="5"/>
        <v>18.281414372294368</v>
      </c>
      <c r="L58" s="28"/>
      <c r="M58" s="118">
        <v>33.24091511688311</v>
      </c>
      <c r="N58" s="119">
        <v>16.118903688311686</v>
      </c>
      <c r="O58" s="9"/>
      <c r="P58" s="356" t="s">
        <v>489</v>
      </c>
      <c r="Q58" s="119"/>
      <c r="S58" s="109"/>
    </row>
    <row r="59" spans="1:19" ht="30.75" thickBot="1">
      <c r="A59" s="262">
        <v>48</v>
      </c>
      <c r="B59" s="315" t="s">
        <v>292</v>
      </c>
      <c r="C59" s="314" t="s">
        <v>15</v>
      </c>
      <c r="D59" s="328">
        <v>1</v>
      </c>
      <c r="E59" s="329" t="s">
        <v>1</v>
      </c>
      <c r="F59" s="215">
        <f t="shared" si="9"/>
        <v>66.46389471861471</v>
      </c>
      <c r="G59" s="212">
        <f t="shared" si="3"/>
        <v>199.39168415584413</v>
      </c>
      <c r="H59" s="138">
        <f t="shared" si="10"/>
        <v>4.778533679653678</v>
      </c>
      <c r="I59" s="212">
        <f t="shared" si="6"/>
        <v>14.335601038961034</v>
      </c>
      <c r="J59" s="142">
        <f t="shared" si="4"/>
        <v>213.72728519480518</v>
      </c>
      <c r="K59" s="148">
        <f t="shared" si="5"/>
        <v>71.24242839826839</v>
      </c>
      <c r="L59" s="28"/>
      <c r="M59" s="118">
        <v>179.4525157402597</v>
      </c>
      <c r="N59" s="119">
        <v>12.902040935064932</v>
      </c>
      <c r="O59" s="9"/>
      <c r="P59" s="356" t="s">
        <v>489</v>
      </c>
      <c r="Q59" s="119"/>
      <c r="S59" s="109">
        <f>M59*0.85</f>
        <v>152.53463837922075</v>
      </c>
    </row>
    <row r="60" spans="1:19" ht="33" customHeight="1" thickBot="1">
      <c r="A60" s="262">
        <v>49</v>
      </c>
      <c r="B60" s="315" t="s">
        <v>293</v>
      </c>
      <c r="C60" s="314" t="s">
        <v>15</v>
      </c>
      <c r="D60" s="328">
        <v>1</v>
      </c>
      <c r="E60" s="329" t="s">
        <v>344</v>
      </c>
      <c r="F60" s="215">
        <f t="shared" si="9"/>
        <v>3.2924481385281372</v>
      </c>
      <c r="G60" s="212">
        <f t="shared" si="3"/>
        <v>6.5848962770562744</v>
      </c>
      <c r="H60" s="138">
        <f t="shared" si="10"/>
        <v>4.778533679653678</v>
      </c>
      <c r="I60" s="212">
        <f t="shared" si="6"/>
        <v>9.557067359307355</v>
      </c>
      <c r="J60" s="142">
        <f t="shared" si="4"/>
        <v>16.14196363636363</v>
      </c>
      <c r="K60" s="148">
        <f t="shared" si="5"/>
        <v>8.070981818181815</v>
      </c>
      <c r="L60" s="28"/>
      <c r="M60" s="118">
        <v>8.889609974025971</v>
      </c>
      <c r="N60" s="119">
        <v>12.902040935064932</v>
      </c>
      <c r="O60" s="9"/>
      <c r="P60" s="356" t="s">
        <v>489</v>
      </c>
      <c r="Q60" s="119"/>
      <c r="S60" s="109"/>
    </row>
    <row r="61" spans="1:17" ht="30.75" thickBot="1">
      <c r="A61" s="262">
        <v>50</v>
      </c>
      <c r="B61" s="315" t="s">
        <v>302</v>
      </c>
      <c r="C61" s="314" t="s">
        <v>340</v>
      </c>
      <c r="D61" s="328">
        <v>1</v>
      </c>
      <c r="E61" s="329" t="s">
        <v>0</v>
      </c>
      <c r="F61" s="215">
        <f t="shared" si="9"/>
        <v>22.39377177489177</v>
      </c>
      <c r="G61" s="212">
        <f t="shared" si="3"/>
        <v>22.39377177489177</v>
      </c>
      <c r="H61" s="138">
        <f t="shared" si="10"/>
        <v>14.09219047619047</v>
      </c>
      <c r="I61" s="212">
        <f t="shared" si="6"/>
        <v>14.09219047619047</v>
      </c>
      <c r="J61" s="142">
        <f t="shared" si="4"/>
        <v>36.48596225108224</v>
      </c>
      <c r="K61" s="148">
        <f t="shared" si="5"/>
        <v>36.48596225108224</v>
      </c>
      <c r="L61" s="28"/>
      <c r="M61" s="118">
        <v>60.463183792207786</v>
      </c>
      <c r="N61" s="119">
        <v>38.048914285714275</v>
      </c>
      <c r="O61" s="9"/>
      <c r="P61" s="356" t="s">
        <v>489</v>
      </c>
      <c r="Q61" s="119"/>
    </row>
    <row r="62" spans="1:19" ht="30.75" thickBot="1">
      <c r="A62" s="262">
        <v>51</v>
      </c>
      <c r="B62" s="315" t="s">
        <v>291</v>
      </c>
      <c r="C62" s="314" t="s">
        <v>15</v>
      </c>
      <c r="D62" s="328">
        <v>1</v>
      </c>
      <c r="E62" s="329" t="s">
        <v>0</v>
      </c>
      <c r="F62" s="215">
        <f t="shared" si="9"/>
        <v>12.311450043290039</v>
      </c>
      <c r="G62" s="212">
        <f t="shared" si="3"/>
        <v>12.311450043290039</v>
      </c>
      <c r="H62" s="138">
        <f t="shared" si="10"/>
        <v>5.969964329004328</v>
      </c>
      <c r="I62" s="212">
        <f t="shared" si="6"/>
        <v>5.969964329004328</v>
      </c>
      <c r="J62" s="142">
        <f t="shared" si="4"/>
        <v>18.281414372294368</v>
      </c>
      <c r="K62" s="148">
        <f t="shared" si="5"/>
        <v>18.281414372294368</v>
      </c>
      <c r="L62" s="28"/>
      <c r="M62" s="118">
        <v>33.24091511688311</v>
      </c>
      <c r="N62" s="119">
        <v>16.118903688311686</v>
      </c>
      <c r="O62" s="9"/>
      <c r="P62" s="356" t="s">
        <v>489</v>
      </c>
      <c r="Q62" s="119"/>
      <c r="S62" s="109"/>
    </row>
    <row r="63" spans="1:19" ht="30.75" thickBot="1">
      <c r="A63" s="262">
        <v>52</v>
      </c>
      <c r="B63" s="315" t="s">
        <v>292</v>
      </c>
      <c r="C63" s="314" t="s">
        <v>15</v>
      </c>
      <c r="D63" s="328">
        <v>1</v>
      </c>
      <c r="E63" s="329" t="s">
        <v>344</v>
      </c>
      <c r="F63" s="215">
        <f t="shared" si="9"/>
        <v>66.46389471861471</v>
      </c>
      <c r="G63" s="212">
        <f t="shared" si="3"/>
        <v>132.92778943722942</v>
      </c>
      <c r="H63" s="138">
        <f t="shared" si="10"/>
        <v>4.778533679653678</v>
      </c>
      <c r="I63" s="212">
        <f t="shared" si="6"/>
        <v>9.557067359307355</v>
      </c>
      <c r="J63" s="142">
        <f t="shared" si="4"/>
        <v>142.48485679653677</v>
      </c>
      <c r="K63" s="148">
        <f t="shared" si="5"/>
        <v>71.24242839826839</v>
      </c>
      <c r="L63" s="28"/>
      <c r="M63" s="118">
        <v>179.4525157402597</v>
      </c>
      <c r="N63" s="119">
        <v>12.902040935064932</v>
      </c>
      <c r="O63" s="9"/>
      <c r="P63" s="356" t="s">
        <v>489</v>
      </c>
      <c r="Q63" s="119"/>
      <c r="S63" s="109">
        <f>M63*0.85</f>
        <v>152.53463837922075</v>
      </c>
    </row>
    <row r="64" spans="1:19" ht="32.25" customHeight="1" thickBot="1">
      <c r="A64" s="262">
        <v>53</v>
      </c>
      <c r="B64" s="315" t="s">
        <v>293</v>
      </c>
      <c r="C64" s="314" t="s">
        <v>15</v>
      </c>
      <c r="D64" s="328">
        <v>1</v>
      </c>
      <c r="E64" s="329" t="s">
        <v>344</v>
      </c>
      <c r="F64" s="215">
        <f t="shared" si="9"/>
        <v>3.2924481385281372</v>
      </c>
      <c r="G64" s="212">
        <f t="shared" si="3"/>
        <v>6.5848962770562744</v>
      </c>
      <c r="H64" s="138">
        <f t="shared" si="10"/>
        <v>4.778533679653678</v>
      </c>
      <c r="I64" s="212">
        <f t="shared" si="6"/>
        <v>9.557067359307355</v>
      </c>
      <c r="J64" s="142">
        <f t="shared" si="4"/>
        <v>16.14196363636363</v>
      </c>
      <c r="K64" s="148">
        <f t="shared" si="5"/>
        <v>8.070981818181815</v>
      </c>
      <c r="L64" s="28"/>
      <c r="M64" s="118">
        <v>8.889609974025971</v>
      </c>
      <c r="N64" s="119">
        <v>12.902040935064932</v>
      </c>
      <c r="O64" s="9"/>
      <c r="P64" s="356" t="s">
        <v>489</v>
      </c>
      <c r="Q64" s="119"/>
      <c r="S64" s="109"/>
    </row>
    <row r="65" spans="1:17" ht="16.5" thickBot="1">
      <c r="A65" s="262">
        <v>54</v>
      </c>
      <c r="B65" s="315" t="s">
        <v>303</v>
      </c>
      <c r="C65" s="314" t="s">
        <v>15</v>
      </c>
      <c r="D65" s="328">
        <v>1</v>
      </c>
      <c r="E65" s="329" t="s">
        <v>0</v>
      </c>
      <c r="F65" s="215">
        <f t="shared" si="9"/>
        <v>0</v>
      </c>
      <c r="G65" s="212">
        <f t="shared" si="3"/>
        <v>0</v>
      </c>
      <c r="H65" s="138">
        <f t="shared" si="10"/>
        <v>0</v>
      </c>
      <c r="I65" s="212">
        <f t="shared" si="6"/>
        <v>0</v>
      </c>
      <c r="J65" s="142">
        <f t="shared" si="4"/>
        <v>0</v>
      </c>
      <c r="K65" s="148">
        <f t="shared" si="5"/>
        <v>0</v>
      </c>
      <c r="L65" s="28"/>
      <c r="M65" s="118">
        <v>0</v>
      </c>
      <c r="N65" s="119">
        <v>0</v>
      </c>
      <c r="O65" s="9"/>
      <c r="P65" s="356" t="s">
        <v>489</v>
      </c>
      <c r="Q65" s="119"/>
    </row>
    <row r="66" spans="1:17" ht="30.75" thickBot="1">
      <c r="A66" s="262">
        <v>55</v>
      </c>
      <c r="B66" s="315" t="s">
        <v>304</v>
      </c>
      <c r="C66" s="314" t="s">
        <v>340</v>
      </c>
      <c r="D66" s="328">
        <v>1</v>
      </c>
      <c r="E66" s="329" t="s">
        <v>0</v>
      </c>
      <c r="F66" s="215">
        <f t="shared" si="9"/>
        <v>22.39377177489177</v>
      </c>
      <c r="G66" s="212">
        <f t="shared" si="3"/>
        <v>22.39377177489177</v>
      </c>
      <c r="H66" s="138">
        <f t="shared" si="10"/>
        <v>14.09219047619047</v>
      </c>
      <c r="I66" s="212">
        <f t="shared" si="6"/>
        <v>14.09219047619047</v>
      </c>
      <c r="J66" s="142">
        <f t="shared" si="4"/>
        <v>36.48596225108224</v>
      </c>
      <c r="K66" s="148">
        <f t="shared" si="5"/>
        <v>36.48596225108224</v>
      </c>
      <c r="L66" s="28"/>
      <c r="M66" s="118">
        <v>60.463183792207786</v>
      </c>
      <c r="N66" s="119">
        <v>38.048914285714275</v>
      </c>
      <c r="O66" s="9"/>
      <c r="P66" s="356" t="s">
        <v>489</v>
      </c>
      <c r="Q66" s="119"/>
    </row>
    <row r="67" spans="1:19" ht="30.75" thickBot="1">
      <c r="A67" s="262">
        <v>56</v>
      </c>
      <c r="B67" s="315" t="s">
        <v>305</v>
      </c>
      <c r="C67" s="314" t="s">
        <v>15</v>
      </c>
      <c r="D67" s="328">
        <v>1</v>
      </c>
      <c r="E67" s="329" t="s">
        <v>0</v>
      </c>
      <c r="F67" s="215">
        <f t="shared" si="9"/>
        <v>3.2924481385281372</v>
      </c>
      <c r="G67" s="212">
        <f t="shared" si="3"/>
        <v>3.2924481385281372</v>
      </c>
      <c r="H67" s="138">
        <f t="shared" si="10"/>
        <v>4.778533679653678</v>
      </c>
      <c r="I67" s="212">
        <f t="shared" si="6"/>
        <v>4.778533679653678</v>
      </c>
      <c r="J67" s="142">
        <f t="shared" si="4"/>
        <v>8.070981818181815</v>
      </c>
      <c r="K67" s="148">
        <f t="shared" si="5"/>
        <v>8.070981818181815</v>
      </c>
      <c r="L67" s="28"/>
      <c r="M67" s="118">
        <v>8.889609974025971</v>
      </c>
      <c r="N67" s="119">
        <v>12.902040935064932</v>
      </c>
      <c r="O67" s="9"/>
      <c r="P67" s="356" t="s">
        <v>489</v>
      </c>
      <c r="Q67" s="119"/>
      <c r="S67" s="109"/>
    </row>
    <row r="68" spans="1:19" ht="30.75" thickBot="1">
      <c r="A68" s="262">
        <v>57</v>
      </c>
      <c r="B68" s="315" t="s">
        <v>306</v>
      </c>
      <c r="C68" s="314" t="s">
        <v>15</v>
      </c>
      <c r="D68" s="328">
        <v>1</v>
      </c>
      <c r="E68" s="329" t="s">
        <v>344</v>
      </c>
      <c r="F68" s="215">
        <f t="shared" si="9"/>
        <v>3.2924481385281372</v>
      </c>
      <c r="G68" s="212">
        <f t="shared" si="3"/>
        <v>6.5848962770562744</v>
      </c>
      <c r="H68" s="138">
        <f t="shared" si="10"/>
        <v>4.778533679653678</v>
      </c>
      <c r="I68" s="212">
        <f t="shared" si="6"/>
        <v>9.557067359307355</v>
      </c>
      <c r="J68" s="142">
        <f t="shared" si="4"/>
        <v>16.14196363636363</v>
      </c>
      <c r="K68" s="148">
        <f t="shared" si="5"/>
        <v>8.070981818181815</v>
      </c>
      <c r="L68" s="28"/>
      <c r="M68" s="118">
        <v>8.889609974025971</v>
      </c>
      <c r="N68" s="119">
        <v>12.902040935064932</v>
      </c>
      <c r="O68" s="9"/>
      <c r="P68" s="356" t="s">
        <v>489</v>
      </c>
      <c r="Q68" s="119"/>
      <c r="S68" s="109"/>
    </row>
    <row r="69" spans="1:17" ht="30.75" thickBot="1">
      <c r="A69" s="262">
        <v>58</v>
      </c>
      <c r="B69" s="315" t="s">
        <v>307</v>
      </c>
      <c r="C69" s="314" t="s">
        <v>340</v>
      </c>
      <c r="D69" s="328">
        <v>1</v>
      </c>
      <c r="E69" s="329" t="s">
        <v>0</v>
      </c>
      <c r="F69" s="215">
        <f t="shared" si="9"/>
        <v>22.39377177489177</v>
      </c>
      <c r="G69" s="212">
        <f t="shared" si="3"/>
        <v>22.39377177489177</v>
      </c>
      <c r="H69" s="138">
        <f t="shared" si="10"/>
        <v>14.09219047619047</v>
      </c>
      <c r="I69" s="212">
        <f t="shared" si="6"/>
        <v>14.09219047619047</v>
      </c>
      <c r="J69" s="142">
        <f t="shared" si="4"/>
        <v>36.48596225108224</v>
      </c>
      <c r="K69" s="148">
        <f t="shared" si="5"/>
        <v>36.48596225108224</v>
      </c>
      <c r="L69" s="28"/>
      <c r="M69" s="118">
        <v>60.463183792207786</v>
      </c>
      <c r="N69" s="119">
        <v>38.048914285714275</v>
      </c>
      <c r="O69" s="9"/>
      <c r="P69" s="356" t="s">
        <v>489</v>
      </c>
      <c r="Q69" s="119"/>
    </row>
    <row r="70" spans="1:19" ht="30.75" thickBot="1">
      <c r="A70" s="262">
        <v>59</v>
      </c>
      <c r="B70" s="315" t="s">
        <v>308</v>
      </c>
      <c r="C70" s="314" t="s">
        <v>15</v>
      </c>
      <c r="D70" s="328">
        <v>1</v>
      </c>
      <c r="E70" s="329" t="s">
        <v>344</v>
      </c>
      <c r="F70" s="215">
        <f t="shared" si="9"/>
        <v>10.082321731601729</v>
      </c>
      <c r="G70" s="212">
        <f t="shared" si="3"/>
        <v>20.164643463203458</v>
      </c>
      <c r="H70" s="138">
        <f t="shared" si="10"/>
        <v>7.161394978354976</v>
      </c>
      <c r="I70" s="212">
        <f t="shared" si="6"/>
        <v>14.322789956709952</v>
      </c>
      <c r="J70" s="142">
        <f t="shared" si="4"/>
        <v>34.48743341991341</v>
      </c>
      <c r="K70" s="148">
        <f t="shared" si="5"/>
        <v>17.243716709956704</v>
      </c>
      <c r="L70" s="28"/>
      <c r="M70" s="118">
        <v>27.22226867532467</v>
      </c>
      <c r="N70" s="119">
        <v>19.335766441558437</v>
      </c>
      <c r="O70" s="9"/>
      <c r="P70" s="356" t="s">
        <v>489</v>
      </c>
      <c r="Q70" s="119"/>
      <c r="S70" s="109"/>
    </row>
    <row r="71" spans="1:17" ht="30.75" thickBot="1">
      <c r="A71" s="262">
        <v>60</v>
      </c>
      <c r="B71" s="315" t="s">
        <v>309</v>
      </c>
      <c r="C71" s="314" t="s">
        <v>340</v>
      </c>
      <c r="D71" s="328">
        <v>1</v>
      </c>
      <c r="E71" s="329" t="s">
        <v>0</v>
      </c>
      <c r="F71" s="215">
        <f t="shared" si="9"/>
        <v>22.39377177489177</v>
      </c>
      <c r="G71" s="212">
        <f t="shared" si="3"/>
        <v>22.39377177489177</v>
      </c>
      <c r="H71" s="138">
        <f t="shared" si="10"/>
        <v>14.09219047619047</v>
      </c>
      <c r="I71" s="212">
        <f t="shared" si="6"/>
        <v>14.09219047619047</v>
      </c>
      <c r="J71" s="142">
        <f t="shared" si="4"/>
        <v>36.48596225108224</v>
      </c>
      <c r="K71" s="148">
        <f t="shared" si="5"/>
        <v>36.48596225108224</v>
      </c>
      <c r="L71" s="28"/>
      <c r="M71" s="118">
        <v>60.463183792207786</v>
      </c>
      <c r="N71" s="119">
        <v>38.048914285714275</v>
      </c>
      <c r="O71" s="9"/>
      <c r="P71" s="356" t="s">
        <v>489</v>
      </c>
      <c r="Q71" s="119"/>
    </row>
    <row r="72" spans="1:19" ht="30.75" thickBot="1">
      <c r="A72" s="262">
        <v>61</v>
      </c>
      <c r="B72" s="315" t="s">
        <v>310</v>
      </c>
      <c r="C72" s="314" t="s">
        <v>15</v>
      </c>
      <c r="D72" s="328">
        <v>1</v>
      </c>
      <c r="E72" s="329" t="s">
        <v>344</v>
      </c>
      <c r="F72" s="215">
        <f t="shared" si="9"/>
        <v>312.0651525541125</v>
      </c>
      <c r="G72" s="212">
        <f t="shared" si="3"/>
        <v>624.130305108225</v>
      </c>
      <c r="H72" s="138">
        <f t="shared" si="10"/>
        <v>14.924910822510817</v>
      </c>
      <c r="I72" s="212">
        <f t="shared" si="6"/>
        <v>29.849821645021635</v>
      </c>
      <c r="J72" s="142">
        <f t="shared" si="4"/>
        <v>653.9801267532466</v>
      </c>
      <c r="K72" s="148">
        <f t="shared" si="5"/>
        <v>326.9900633766233</v>
      </c>
      <c r="L72" s="28"/>
      <c r="M72" s="118">
        <v>842.5759118961038</v>
      </c>
      <c r="N72" s="119">
        <v>40.29725922077921</v>
      </c>
      <c r="O72" s="9"/>
      <c r="P72" s="356" t="s">
        <v>489</v>
      </c>
      <c r="Q72" s="119"/>
      <c r="S72" s="109"/>
    </row>
    <row r="73" spans="1:19" ht="45">
      <c r="A73" s="262">
        <v>62</v>
      </c>
      <c r="B73" s="315" t="s">
        <v>311</v>
      </c>
      <c r="C73" s="314" t="s">
        <v>15</v>
      </c>
      <c r="D73" s="328">
        <v>1</v>
      </c>
      <c r="E73" s="329" t="s">
        <v>3</v>
      </c>
      <c r="F73" s="215">
        <f t="shared" si="9"/>
        <v>86.50042735930734</v>
      </c>
      <c r="G73" s="212">
        <f t="shared" si="3"/>
        <v>519.0025641558441</v>
      </c>
      <c r="H73" s="138">
        <f t="shared" si="10"/>
        <v>8.95494649350649</v>
      </c>
      <c r="I73" s="212">
        <f t="shared" si="6"/>
        <v>53.72967896103894</v>
      </c>
      <c r="J73" s="142">
        <f t="shared" si="4"/>
        <v>572.7322431168831</v>
      </c>
      <c r="K73" s="148">
        <f t="shared" si="5"/>
        <v>95.45537385281385</v>
      </c>
      <c r="L73" s="28"/>
      <c r="M73" s="118">
        <v>233.5511538701298</v>
      </c>
      <c r="N73" s="119">
        <v>24.178355532467528</v>
      </c>
      <c r="O73" s="9"/>
      <c r="P73" s="356" t="s">
        <v>489</v>
      </c>
      <c r="Q73" s="119"/>
      <c r="S73" s="109"/>
    </row>
    <row r="74" spans="1:17" ht="15.75">
      <c r="A74" s="262">
        <v>63</v>
      </c>
      <c r="B74" s="315" t="s">
        <v>312</v>
      </c>
      <c r="C74" s="314" t="s">
        <v>342</v>
      </c>
      <c r="D74" s="328">
        <v>1</v>
      </c>
      <c r="E74" s="329">
        <v>1</v>
      </c>
      <c r="F74" s="215">
        <f t="shared" si="9"/>
        <v>14912.099740259737</v>
      </c>
      <c r="G74" s="212">
        <f t="shared" si="3"/>
        <v>14912.099740259737</v>
      </c>
      <c r="H74" s="138">
        <f t="shared" si="10"/>
        <v>0</v>
      </c>
      <c r="I74" s="212">
        <f t="shared" si="6"/>
        <v>0</v>
      </c>
      <c r="J74" s="142">
        <f t="shared" si="4"/>
        <v>14912.099740259737</v>
      </c>
      <c r="K74" s="148">
        <f t="shared" si="5"/>
        <v>14912.099740259737</v>
      </c>
      <c r="L74" s="28"/>
      <c r="M74" s="118">
        <v>40262.669298701294</v>
      </c>
      <c r="N74" s="119">
        <v>0</v>
      </c>
      <c r="O74" s="9"/>
      <c r="P74" s="118"/>
      <c r="Q74" s="119"/>
    </row>
    <row r="75" spans="1:17" ht="15.75">
      <c r="A75" s="262"/>
      <c r="B75" s="317" t="s">
        <v>313</v>
      </c>
      <c r="C75" s="314"/>
      <c r="D75" s="328"/>
      <c r="E75" s="329"/>
      <c r="F75" s="215"/>
      <c r="G75" s="212"/>
      <c r="H75" s="138"/>
      <c r="I75" s="212"/>
      <c r="J75" s="142"/>
      <c r="K75" s="148"/>
      <c r="L75" s="28"/>
      <c r="M75" s="118">
        <v>0</v>
      </c>
      <c r="N75" s="119">
        <v>0</v>
      </c>
      <c r="O75" s="9"/>
      <c r="P75" s="118"/>
      <c r="Q75" s="119"/>
    </row>
    <row r="76" spans="1:17" ht="15.75">
      <c r="A76" s="262">
        <v>64</v>
      </c>
      <c r="B76" s="316" t="s">
        <v>314</v>
      </c>
      <c r="C76" s="314" t="s">
        <v>27</v>
      </c>
      <c r="D76" s="328">
        <v>1</v>
      </c>
      <c r="E76" s="329" t="s">
        <v>345</v>
      </c>
      <c r="F76" s="215">
        <f aca="true" t="shared" si="12" ref="F76:F90">M76/$J$4</f>
        <v>0.8760519480519479</v>
      </c>
      <c r="G76" s="212">
        <f t="shared" si="3"/>
        <v>1401.6831168831166</v>
      </c>
      <c r="H76" s="138">
        <f aca="true" t="shared" si="13" ref="H76:H90">N76/$J$4</f>
        <v>0.4996322077922077</v>
      </c>
      <c r="I76" s="212">
        <f t="shared" si="6"/>
        <v>799.4115324675323</v>
      </c>
      <c r="J76" s="142">
        <f t="shared" si="4"/>
        <v>2201.094649350649</v>
      </c>
      <c r="K76" s="148">
        <f t="shared" si="5"/>
        <v>1.3756841558441557</v>
      </c>
      <c r="L76" s="28"/>
      <c r="M76" s="118">
        <v>2.3653402597402593</v>
      </c>
      <c r="N76" s="119">
        <v>1.3490069610389608</v>
      </c>
      <c r="O76" s="9"/>
      <c r="P76" s="118" t="s">
        <v>491</v>
      </c>
      <c r="Q76" s="119"/>
    </row>
    <row r="77" spans="1:17" ht="15.75">
      <c r="A77" s="262">
        <v>65</v>
      </c>
      <c r="B77" s="315" t="s">
        <v>315</v>
      </c>
      <c r="C77" s="314" t="s">
        <v>27</v>
      </c>
      <c r="D77" s="328">
        <v>1</v>
      </c>
      <c r="E77" s="329" t="s">
        <v>346</v>
      </c>
      <c r="F77" s="215">
        <f t="shared" si="12"/>
        <v>1.3988571428571424</v>
      </c>
      <c r="G77" s="212">
        <f aca="true" t="shared" si="14" ref="G77:G113">F77*E77</f>
        <v>1958.3999999999994</v>
      </c>
      <c r="H77" s="138">
        <f t="shared" si="13"/>
        <v>0.4996322077922077</v>
      </c>
      <c r="I77" s="212">
        <f aca="true" t="shared" si="15" ref="I77:I113">H77*E77</f>
        <v>699.4850909090908</v>
      </c>
      <c r="J77" s="142">
        <f aca="true" t="shared" si="16" ref="J77:J113">G77+I77</f>
        <v>2657.88509090909</v>
      </c>
      <c r="K77" s="148">
        <f aca="true" t="shared" si="17" ref="K77:K113">J77/E77</f>
        <v>1.89848935064935</v>
      </c>
      <c r="L77" s="28"/>
      <c r="M77" s="118">
        <v>3.776914285714285</v>
      </c>
      <c r="N77" s="119">
        <v>1.3490069610389608</v>
      </c>
      <c r="O77" s="9"/>
      <c r="P77" s="118" t="s">
        <v>491</v>
      </c>
      <c r="Q77" s="119"/>
    </row>
    <row r="78" spans="1:17" ht="15.75">
      <c r="A78" s="262">
        <v>66</v>
      </c>
      <c r="B78" s="315" t="s">
        <v>316</v>
      </c>
      <c r="C78" s="314" t="s">
        <v>27</v>
      </c>
      <c r="D78" s="328">
        <v>1</v>
      </c>
      <c r="E78" s="329" t="s">
        <v>347</v>
      </c>
      <c r="F78" s="215">
        <f t="shared" si="12"/>
        <v>2.0882064069264064</v>
      </c>
      <c r="G78" s="212">
        <f t="shared" si="14"/>
        <v>1670.565125541125</v>
      </c>
      <c r="H78" s="138">
        <f t="shared" si="13"/>
        <v>0.717420606060606</v>
      </c>
      <c r="I78" s="212">
        <f t="shared" si="15"/>
        <v>573.9364848484848</v>
      </c>
      <c r="J78" s="142">
        <f t="shared" si="16"/>
        <v>2244.50161038961</v>
      </c>
      <c r="K78" s="148">
        <f t="shared" si="17"/>
        <v>2.8056270129870127</v>
      </c>
      <c r="L78" s="28"/>
      <c r="M78" s="118">
        <v>5.638157298701297</v>
      </c>
      <c r="N78" s="119">
        <v>1.9370356363636363</v>
      </c>
      <c r="O78" s="9"/>
      <c r="P78" s="118" t="s">
        <v>491</v>
      </c>
      <c r="Q78" s="119"/>
    </row>
    <row r="79" spans="1:17" ht="15.75">
      <c r="A79" s="262">
        <v>67</v>
      </c>
      <c r="B79" s="315" t="s">
        <v>317</v>
      </c>
      <c r="C79" s="314" t="s">
        <v>27</v>
      </c>
      <c r="D79" s="328">
        <v>1</v>
      </c>
      <c r="E79" s="329" t="s">
        <v>348</v>
      </c>
      <c r="F79" s="215">
        <f t="shared" si="12"/>
        <v>3.087470822510822</v>
      </c>
      <c r="G79" s="212">
        <f t="shared" si="14"/>
        <v>586.6194562770562</v>
      </c>
      <c r="H79" s="138">
        <f t="shared" si="13"/>
        <v>0.8967757575757572</v>
      </c>
      <c r="I79" s="212">
        <f t="shared" si="15"/>
        <v>170.38739393939386</v>
      </c>
      <c r="J79" s="142">
        <f t="shared" si="16"/>
        <v>757.0068502164501</v>
      </c>
      <c r="K79" s="148">
        <f t="shared" si="17"/>
        <v>3.9842465800865794</v>
      </c>
      <c r="L79" s="28"/>
      <c r="M79" s="118">
        <v>8.33617122077922</v>
      </c>
      <c r="N79" s="119">
        <v>2.4212945454545447</v>
      </c>
      <c r="O79" s="9"/>
      <c r="P79" s="118" t="s">
        <v>491</v>
      </c>
      <c r="Q79" s="119"/>
    </row>
    <row r="80" spans="1:17" ht="15.75">
      <c r="A80" s="262">
        <v>68</v>
      </c>
      <c r="B80" s="315" t="s">
        <v>318</v>
      </c>
      <c r="C80" s="314" t="s">
        <v>27</v>
      </c>
      <c r="D80" s="328">
        <v>1</v>
      </c>
      <c r="E80" s="329" t="s">
        <v>349</v>
      </c>
      <c r="F80" s="215">
        <f t="shared" si="12"/>
        <v>3.5102365367965356</v>
      </c>
      <c r="G80" s="212">
        <f t="shared" si="14"/>
        <v>175.51182683982677</v>
      </c>
      <c r="H80" s="138">
        <f t="shared" si="13"/>
        <v>1.191430649350649</v>
      </c>
      <c r="I80" s="212">
        <f t="shared" si="15"/>
        <v>59.57153246753245</v>
      </c>
      <c r="J80" s="142">
        <f t="shared" si="16"/>
        <v>235.08335930735922</v>
      </c>
      <c r="K80" s="148">
        <f t="shared" si="17"/>
        <v>4.701667186147184</v>
      </c>
      <c r="L80" s="28"/>
      <c r="M80" s="118">
        <v>9.477638649350647</v>
      </c>
      <c r="N80" s="119">
        <v>3.216862753246753</v>
      </c>
      <c r="O80" s="9"/>
      <c r="P80" s="118" t="s">
        <v>491</v>
      </c>
      <c r="Q80" s="119"/>
    </row>
    <row r="81" spans="1:17" ht="15.75">
      <c r="A81" s="262">
        <v>69</v>
      </c>
      <c r="B81" s="315" t="s">
        <v>319</v>
      </c>
      <c r="C81" s="314" t="s">
        <v>27</v>
      </c>
      <c r="D81" s="328">
        <v>1</v>
      </c>
      <c r="E81" s="329" t="s">
        <v>350</v>
      </c>
      <c r="F81" s="215">
        <f t="shared" si="12"/>
        <v>4.389679653679653</v>
      </c>
      <c r="G81" s="212">
        <f t="shared" si="14"/>
        <v>373.1227705627705</v>
      </c>
      <c r="H81" s="138">
        <f t="shared" si="13"/>
        <v>1.191430649350649</v>
      </c>
      <c r="I81" s="212">
        <f t="shared" si="15"/>
        <v>101.27160519480516</v>
      </c>
      <c r="J81" s="142">
        <f t="shared" si="16"/>
        <v>474.39437575757563</v>
      </c>
      <c r="K81" s="148">
        <f t="shared" si="17"/>
        <v>5.581110303030302</v>
      </c>
      <c r="L81" s="28"/>
      <c r="M81" s="118">
        <v>11.852135064935062</v>
      </c>
      <c r="N81" s="119">
        <v>3.216862753246753</v>
      </c>
      <c r="O81" s="9"/>
      <c r="P81" s="118" t="s">
        <v>491</v>
      </c>
      <c r="Q81" s="119"/>
    </row>
    <row r="82" spans="1:17" ht="15.75">
      <c r="A82" s="262">
        <v>70</v>
      </c>
      <c r="B82" s="315" t="s">
        <v>320</v>
      </c>
      <c r="C82" s="314" t="s">
        <v>27</v>
      </c>
      <c r="D82" s="328">
        <v>1</v>
      </c>
      <c r="E82" s="329" t="s">
        <v>351</v>
      </c>
      <c r="F82" s="215">
        <f t="shared" si="12"/>
        <v>7.494483116883114</v>
      </c>
      <c r="G82" s="212">
        <f t="shared" si="14"/>
        <v>547.0972675324673</v>
      </c>
      <c r="H82" s="138">
        <f t="shared" si="13"/>
        <v>1.6654406926406922</v>
      </c>
      <c r="I82" s="212">
        <f t="shared" si="15"/>
        <v>121.57717056277053</v>
      </c>
      <c r="J82" s="142">
        <f t="shared" si="16"/>
        <v>668.6744380952379</v>
      </c>
      <c r="K82" s="148">
        <f t="shared" si="17"/>
        <v>9.159923809523807</v>
      </c>
      <c r="L82" s="28"/>
      <c r="M82" s="118">
        <v>20.23510441558441</v>
      </c>
      <c r="N82" s="119">
        <v>4.496689870129869</v>
      </c>
      <c r="O82" s="9"/>
      <c r="P82" s="118" t="s">
        <v>491</v>
      </c>
      <c r="Q82" s="119"/>
    </row>
    <row r="83" spans="1:17" ht="15.75">
      <c r="A83" s="262">
        <v>71</v>
      </c>
      <c r="B83" s="315" t="s">
        <v>321</v>
      </c>
      <c r="C83" s="314" t="s">
        <v>27</v>
      </c>
      <c r="D83" s="328">
        <v>1</v>
      </c>
      <c r="E83" s="329" t="s">
        <v>352</v>
      </c>
      <c r="F83" s="215">
        <f t="shared" si="12"/>
        <v>13.192588744588742</v>
      </c>
      <c r="G83" s="212">
        <f t="shared" si="14"/>
        <v>1108.1774545454543</v>
      </c>
      <c r="H83" s="138">
        <f t="shared" si="13"/>
        <v>1.6654406926406922</v>
      </c>
      <c r="I83" s="212">
        <f t="shared" si="15"/>
        <v>139.89701818181814</v>
      </c>
      <c r="J83" s="142">
        <f t="shared" si="16"/>
        <v>1248.0744727272725</v>
      </c>
      <c r="K83" s="148">
        <f t="shared" si="17"/>
        <v>14.858029437229433</v>
      </c>
      <c r="L83" s="28"/>
      <c r="M83" s="118">
        <v>35.6199896103896</v>
      </c>
      <c r="N83" s="119">
        <v>4.496689870129869</v>
      </c>
      <c r="O83" s="9"/>
      <c r="P83" s="118" t="s">
        <v>491</v>
      </c>
      <c r="Q83" s="119"/>
    </row>
    <row r="84" spans="1:17" ht="15.75">
      <c r="A84" s="262">
        <v>72</v>
      </c>
      <c r="B84" s="315" t="s">
        <v>322</v>
      </c>
      <c r="C84" s="314" t="s">
        <v>27</v>
      </c>
      <c r="D84" s="328">
        <v>1</v>
      </c>
      <c r="E84" s="329" t="s">
        <v>353</v>
      </c>
      <c r="F84" s="215">
        <f t="shared" si="12"/>
        <v>23.42732467532467</v>
      </c>
      <c r="G84" s="212">
        <f t="shared" si="14"/>
        <v>585.6831168831168</v>
      </c>
      <c r="H84" s="138">
        <f t="shared" si="13"/>
        <v>2.0882064069264064</v>
      </c>
      <c r="I84" s="212">
        <f t="shared" si="15"/>
        <v>52.20516017316016</v>
      </c>
      <c r="J84" s="142">
        <f t="shared" si="16"/>
        <v>637.8882770562769</v>
      </c>
      <c r="K84" s="148">
        <f t="shared" si="17"/>
        <v>25.515531082251076</v>
      </c>
      <c r="L84" s="28"/>
      <c r="M84" s="118">
        <v>63.25377662337661</v>
      </c>
      <c r="N84" s="119">
        <v>5.638157298701297</v>
      </c>
      <c r="O84" s="9"/>
      <c r="P84" s="118" t="s">
        <v>491</v>
      </c>
      <c r="Q84" s="119"/>
    </row>
    <row r="85" spans="1:17" ht="15.75">
      <c r="A85" s="262">
        <v>73</v>
      </c>
      <c r="B85" s="315" t="s">
        <v>323</v>
      </c>
      <c r="C85" s="314" t="s">
        <v>27</v>
      </c>
      <c r="D85" s="328">
        <v>1</v>
      </c>
      <c r="E85" s="329" t="s">
        <v>354</v>
      </c>
      <c r="F85" s="215">
        <f t="shared" si="12"/>
        <v>50.5781527272727</v>
      </c>
      <c r="G85" s="212">
        <f t="shared" si="14"/>
        <v>7333.832145454542</v>
      </c>
      <c r="H85" s="138">
        <f t="shared" si="13"/>
        <v>2.0882064069264064</v>
      </c>
      <c r="I85" s="212">
        <f t="shared" si="15"/>
        <v>302.78992900432894</v>
      </c>
      <c r="J85" s="142">
        <f t="shared" si="16"/>
        <v>7636.622074458871</v>
      </c>
      <c r="K85" s="148">
        <f t="shared" si="17"/>
        <v>52.66635913419911</v>
      </c>
      <c r="L85" s="28"/>
      <c r="M85" s="118">
        <v>136.5610123636363</v>
      </c>
      <c r="N85" s="119">
        <v>5.638157298701297</v>
      </c>
      <c r="O85" s="9"/>
      <c r="P85" s="118" t="s">
        <v>491</v>
      </c>
      <c r="Q85" s="119"/>
    </row>
    <row r="86" spans="1:17" ht="15.75">
      <c r="A86" s="262">
        <v>74</v>
      </c>
      <c r="B86" s="315" t="s">
        <v>324</v>
      </c>
      <c r="C86" s="314" t="s">
        <v>27</v>
      </c>
      <c r="D86" s="328">
        <v>1</v>
      </c>
      <c r="E86" s="329" t="s">
        <v>355</v>
      </c>
      <c r="F86" s="215">
        <f t="shared" si="12"/>
        <v>98.35067844155841</v>
      </c>
      <c r="G86" s="212">
        <f t="shared" si="14"/>
        <v>41307.284945454536</v>
      </c>
      <c r="H86" s="138">
        <f t="shared" si="13"/>
        <v>3.279637056277055</v>
      </c>
      <c r="I86" s="212">
        <f t="shared" si="15"/>
        <v>1377.4475636363632</v>
      </c>
      <c r="J86" s="142">
        <f t="shared" si="16"/>
        <v>42684.7325090909</v>
      </c>
      <c r="K86" s="148">
        <f t="shared" si="17"/>
        <v>101.63031549783548</v>
      </c>
      <c r="L86" s="28"/>
      <c r="M86" s="118">
        <v>265.54683179220774</v>
      </c>
      <c r="N86" s="119">
        <v>8.855020051948049</v>
      </c>
      <c r="O86" s="9"/>
      <c r="P86" s="118" t="s">
        <v>491</v>
      </c>
      <c r="Q86" s="119"/>
    </row>
    <row r="87" spans="1:17" ht="15.75" customHeight="1">
      <c r="A87" s="262">
        <v>75</v>
      </c>
      <c r="B87" s="315" t="s">
        <v>325</v>
      </c>
      <c r="C87" s="314" t="s">
        <v>15</v>
      </c>
      <c r="D87" s="328">
        <v>1</v>
      </c>
      <c r="E87" s="329">
        <v>120</v>
      </c>
      <c r="F87" s="215">
        <f t="shared" si="12"/>
        <v>1.2939193073593072</v>
      </c>
      <c r="G87" s="212">
        <f t="shared" si="14"/>
        <v>155.27031688311686</v>
      </c>
      <c r="H87" s="138">
        <f t="shared" si="13"/>
        <v>0.2946548917748917</v>
      </c>
      <c r="I87" s="212">
        <f t="shared" si="15"/>
        <v>35.358587012987</v>
      </c>
      <c r="J87" s="142">
        <f t="shared" si="16"/>
        <v>190.62890389610385</v>
      </c>
      <c r="K87" s="148">
        <f t="shared" si="17"/>
        <v>1.5885741991341988</v>
      </c>
      <c r="L87" s="28"/>
      <c r="M87" s="118">
        <v>3.4935821298701293</v>
      </c>
      <c r="N87" s="119">
        <v>0.7955682077922076</v>
      </c>
      <c r="O87" s="9"/>
      <c r="P87" s="118" t="s">
        <v>491</v>
      </c>
      <c r="Q87" s="119"/>
    </row>
    <row r="88" spans="1:17" ht="15.75">
      <c r="A88" s="262">
        <v>76</v>
      </c>
      <c r="B88" s="315" t="s">
        <v>326</v>
      </c>
      <c r="C88" s="314" t="s">
        <v>15</v>
      </c>
      <c r="D88" s="328">
        <v>1</v>
      </c>
      <c r="E88" s="329">
        <v>30</v>
      </c>
      <c r="F88" s="215">
        <f t="shared" si="12"/>
        <v>2.5878386147186143</v>
      </c>
      <c r="G88" s="212">
        <f t="shared" si="14"/>
        <v>77.63515844155843</v>
      </c>
      <c r="H88" s="138">
        <f t="shared" si="13"/>
        <v>0.2946548917748917</v>
      </c>
      <c r="I88" s="212">
        <f t="shared" si="15"/>
        <v>8.83964675324675</v>
      </c>
      <c r="J88" s="142">
        <f t="shared" si="16"/>
        <v>86.47480519480519</v>
      </c>
      <c r="K88" s="148">
        <f t="shared" si="17"/>
        <v>2.882493506493506</v>
      </c>
      <c r="L88" s="28"/>
      <c r="M88" s="118">
        <v>6.987164259740259</v>
      </c>
      <c r="N88" s="119">
        <v>0.7955682077922076</v>
      </c>
      <c r="O88" s="9"/>
      <c r="P88" s="118" t="s">
        <v>491</v>
      </c>
      <c r="Q88" s="119"/>
    </row>
    <row r="89" spans="1:17" ht="15.75">
      <c r="A89" s="262">
        <v>77</v>
      </c>
      <c r="B89" s="315" t="s">
        <v>327</v>
      </c>
      <c r="C89" s="314" t="s">
        <v>15</v>
      </c>
      <c r="D89" s="328">
        <v>1</v>
      </c>
      <c r="E89" s="329">
        <v>30</v>
      </c>
      <c r="F89" s="215">
        <f t="shared" si="12"/>
        <v>4.073924155844155</v>
      </c>
      <c r="G89" s="212">
        <f t="shared" si="14"/>
        <v>122.21772467532466</v>
      </c>
      <c r="H89" s="138">
        <f t="shared" si="13"/>
        <v>0.2946548917748917</v>
      </c>
      <c r="I89" s="212">
        <f t="shared" si="15"/>
        <v>8.83964675324675</v>
      </c>
      <c r="J89" s="142">
        <f t="shared" si="16"/>
        <v>131.0573714285714</v>
      </c>
      <c r="K89" s="148">
        <f t="shared" si="17"/>
        <v>4.368579047619047</v>
      </c>
      <c r="L89" s="28"/>
      <c r="M89" s="118">
        <v>10.99959522077922</v>
      </c>
      <c r="N89" s="119">
        <v>0.7955682077922076</v>
      </c>
      <c r="O89" s="9"/>
      <c r="P89" s="118" t="s">
        <v>491</v>
      </c>
      <c r="Q89" s="119"/>
    </row>
    <row r="90" spans="1:17" ht="15.75">
      <c r="A90" s="262">
        <v>78</v>
      </c>
      <c r="B90" s="315" t="s">
        <v>312</v>
      </c>
      <c r="C90" s="314" t="s">
        <v>342</v>
      </c>
      <c r="D90" s="328">
        <v>1</v>
      </c>
      <c r="E90" s="329">
        <v>1</v>
      </c>
      <c r="F90" s="215">
        <f t="shared" si="12"/>
        <v>8506.225526580085</v>
      </c>
      <c r="G90" s="212">
        <f t="shared" si="14"/>
        <v>8506.225526580085</v>
      </c>
      <c r="H90" s="138">
        <f t="shared" si="13"/>
        <v>0</v>
      </c>
      <c r="I90" s="212">
        <f t="shared" si="15"/>
        <v>0</v>
      </c>
      <c r="J90" s="142">
        <f t="shared" si="16"/>
        <v>8506.225526580085</v>
      </c>
      <c r="K90" s="148">
        <f t="shared" si="17"/>
        <v>8506.225526580085</v>
      </c>
      <c r="L90" s="28"/>
      <c r="M90" s="118">
        <v>22966.80892176623</v>
      </c>
      <c r="N90" s="119">
        <v>0</v>
      </c>
      <c r="O90" s="9"/>
      <c r="P90" s="118"/>
      <c r="Q90" s="119"/>
    </row>
    <row r="91" spans="1:17" ht="15.75">
      <c r="A91" s="262"/>
      <c r="B91" s="317" t="s">
        <v>384</v>
      </c>
      <c r="C91" s="318"/>
      <c r="D91" s="328"/>
      <c r="E91" s="329"/>
      <c r="F91" s="215"/>
      <c r="G91" s="212"/>
      <c r="H91" s="138"/>
      <c r="I91" s="212"/>
      <c r="J91" s="142"/>
      <c r="K91" s="148"/>
      <c r="L91" s="28"/>
      <c r="M91" s="118">
        <v>0</v>
      </c>
      <c r="N91" s="119">
        <v>0</v>
      </c>
      <c r="O91" s="9"/>
      <c r="P91" s="118"/>
      <c r="Q91" s="119"/>
    </row>
    <row r="92" spans="1:17" ht="15.75">
      <c r="A92" s="262">
        <v>79</v>
      </c>
      <c r="B92" s="316" t="s">
        <v>364</v>
      </c>
      <c r="C92" s="314" t="s">
        <v>15</v>
      </c>
      <c r="D92" s="328">
        <v>1</v>
      </c>
      <c r="E92" s="329">
        <v>206</v>
      </c>
      <c r="F92" s="215">
        <f aca="true" t="shared" si="18" ref="F92:F99">M92/$J$4</f>
        <v>0</v>
      </c>
      <c r="G92" s="212">
        <f aca="true" t="shared" si="19" ref="G92:G99">F92*E92</f>
        <v>0</v>
      </c>
      <c r="H92" s="138">
        <f aca="true" t="shared" si="20" ref="H92:H99">N92/$J$4</f>
        <v>0</v>
      </c>
      <c r="I92" s="212">
        <f aca="true" t="shared" si="21" ref="I92:I99">H92*E92</f>
        <v>0</v>
      </c>
      <c r="J92" s="142">
        <f aca="true" t="shared" si="22" ref="J92:J99">G92+I92</f>
        <v>0</v>
      </c>
      <c r="K92" s="148">
        <f aca="true" t="shared" si="23" ref="K92:K99">J92/E92</f>
        <v>0</v>
      </c>
      <c r="L92" s="28"/>
      <c r="M92" s="118">
        <v>0</v>
      </c>
      <c r="N92" s="119">
        <v>0</v>
      </c>
      <c r="O92" s="9"/>
      <c r="P92" s="118"/>
      <c r="Q92" s="119"/>
    </row>
    <row r="93" spans="1:17" ht="16.5" thickBot="1">
      <c r="A93" s="262">
        <v>80</v>
      </c>
      <c r="B93" s="319" t="s">
        <v>365</v>
      </c>
      <c r="C93" s="314" t="s">
        <v>15</v>
      </c>
      <c r="D93" s="328">
        <v>1</v>
      </c>
      <c r="E93" s="329">
        <v>45</v>
      </c>
      <c r="F93" s="215">
        <f t="shared" si="18"/>
        <v>0</v>
      </c>
      <c r="G93" s="212">
        <f t="shared" si="19"/>
        <v>0</v>
      </c>
      <c r="H93" s="138">
        <f t="shared" si="20"/>
        <v>0</v>
      </c>
      <c r="I93" s="212">
        <f t="shared" si="21"/>
        <v>0</v>
      </c>
      <c r="J93" s="142">
        <f t="shared" si="22"/>
        <v>0</v>
      </c>
      <c r="K93" s="148">
        <f t="shared" si="23"/>
        <v>0</v>
      </c>
      <c r="L93" s="28"/>
      <c r="M93" s="118">
        <v>0</v>
      </c>
      <c r="N93" s="119">
        <v>0</v>
      </c>
      <c r="O93" s="9"/>
      <c r="P93" s="118"/>
      <c r="Q93" s="119"/>
    </row>
    <row r="94" spans="1:17" ht="16.5" thickBot="1">
      <c r="A94" s="262">
        <v>81</v>
      </c>
      <c r="B94" s="319" t="s">
        <v>366</v>
      </c>
      <c r="C94" s="314" t="s">
        <v>15</v>
      </c>
      <c r="D94" s="328">
        <v>1</v>
      </c>
      <c r="E94" s="329">
        <v>51</v>
      </c>
      <c r="F94" s="215">
        <f t="shared" si="18"/>
        <v>6.648951688311686</v>
      </c>
      <c r="G94" s="212">
        <f t="shared" si="19"/>
        <v>339.09653610389597</v>
      </c>
      <c r="H94" s="138">
        <f t="shared" si="20"/>
        <v>7.161394978354976</v>
      </c>
      <c r="I94" s="212">
        <f t="shared" si="21"/>
        <v>365.2311438961038</v>
      </c>
      <c r="J94" s="142">
        <f t="shared" si="22"/>
        <v>704.3276799999998</v>
      </c>
      <c r="K94" s="148">
        <f t="shared" si="23"/>
        <v>13.810346666666662</v>
      </c>
      <c r="L94" s="28"/>
      <c r="M94" s="118">
        <v>17.952169558441554</v>
      </c>
      <c r="N94" s="119">
        <v>19.335766441558437</v>
      </c>
      <c r="O94" s="9"/>
      <c r="P94" s="356" t="s">
        <v>489</v>
      </c>
      <c r="Q94" s="119"/>
    </row>
    <row r="95" spans="1:17" ht="16.5" thickBot="1">
      <c r="A95" s="262">
        <v>82</v>
      </c>
      <c r="B95" s="316" t="s">
        <v>397</v>
      </c>
      <c r="C95" s="314" t="s">
        <v>15</v>
      </c>
      <c r="D95" s="328">
        <v>1</v>
      </c>
      <c r="E95" s="329">
        <v>41</v>
      </c>
      <c r="F95" s="215">
        <f t="shared" si="18"/>
        <v>9.569878441558437</v>
      </c>
      <c r="G95" s="212">
        <f t="shared" si="19"/>
        <v>392.3650161038959</v>
      </c>
      <c r="H95" s="138">
        <f t="shared" si="20"/>
        <v>7.161394978354976</v>
      </c>
      <c r="I95" s="212">
        <f t="shared" si="21"/>
        <v>293.61719411255405</v>
      </c>
      <c r="J95" s="142">
        <f t="shared" si="22"/>
        <v>685.98221021645</v>
      </c>
      <c r="K95" s="148">
        <f t="shared" si="23"/>
        <v>16.731273419913414</v>
      </c>
      <c r="L95" s="28"/>
      <c r="M95" s="118">
        <v>25.838671792207784</v>
      </c>
      <c r="N95" s="119">
        <v>19.335766441558437</v>
      </c>
      <c r="O95" s="9"/>
      <c r="P95" s="356" t="s">
        <v>489</v>
      </c>
      <c r="Q95" s="119"/>
    </row>
    <row r="96" spans="1:17" ht="16.5" thickBot="1">
      <c r="A96" s="262">
        <v>83</v>
      </c>
      <c r="B96" s="319" t="s">
        <v>367</v>
      </c>
      <c r="C96" s="314" t="s">
        <v>15</v>
      </c>
      <c r="D96" s="328">
        <v>1</v>
      </c>
      <c r="E96" s="329">
        <v>286</v>
      </c>
      <c r="F96" s="215">
        <f t="shared" si="18"/>
        <v>6.213374891774889</v>
      </c>
      <c r="G96" s="212">
        <f t="shared" si="19"/>
        <v>1777.0252190476183</v>
      </c>
      <c r="H96" s="138">
        <f t="shared" si="20"/>
        <v>7.161394978354976</v>
      </c>
      <c r="I96" s="212">
        <f t="shared" si="21"/>
        <v>2048.1589638095234</v>
      </c>
      <c r="J96" s="142">
        <f t="shared" si="22"/>
        <v>3825.1841828571414</v>
      </c>
      <c r="K96" s="148">
        <f t="shared" si="23"/>
        <v>13.374769870129866</v>
      </c>
      <c r="L96" s="28"/>
      <c r="M96" s="118">
        <v>16.776112207792202</v>
      </c>
      <c r="N96" s="119">
        <v>19.335766441558437</v>
      </c>
      <c r="O96" s="9"/>
      <c r="P96" s="356" t="s">
        <v>489</v>
      </c>
      <c r="Q96" s="119"/>
    </row>
    <row r="97" spans="1:17" ht="16.5" thickBot="1">
      <c r="A97" s="262">
        <v>84</v>
      </c>
      <c r="B97" s="319" t="s">
        <v>368</v>
      </c>
      <c r="C97" s="314" t="s">
        <v>15</v>
      </c>
      <c r="D97" s="328">
        <v>1</v>
      </c>
      <c r="E97" s="329">
        <v>6</v>
      </c>
      <c r="F97" s="215">
        <f t="shared" si="18"/>
        <v>34.449000173160165</v>
      </c>
      <c r="G97" s="212">
        <f t="shared" si="19"/>
        <v>206.694001038961</v>
      </c>
      <c r="H97" s="138">
        <f t="shared" si="20"/>
        <v>7.161394978354976</v>
      </c>
      <c r="I97" s="212">
        <f t="shared" si="21"/>
        <v>42.968369870129855</v>
      </c>
      <c r="J97" s="142">
        <f t="shared" si="22"/>
        <v>249.66237090909087</v>
      </c>
      <c r="K97" s="148">
        <f t="shared" si="23"/>
        <v>41.61039515151514</v>
      </c>
      <c r="L97" s="28"/>
      <c r="M97" s="118">
        <v>93.01230046753246</v>
      </c>
      <c r="N97" s="119">
        <v>19.335766441558437</v>
      </c>
      <c r="O97" s="9"/>
      <c r="P97" s="356" t="s">
        <v>489</v>
      </c>
      <c r="Q97" s="119"/>
    </row>
    <row r="98" spans="1:17" ht="16.5" thickBot="1">
      <c r="A98" s="262">
        <v>85</v>
      </c>
      <c r="B98" s="319" t="s">
        <v>369</v>
      </c>
      <c r="C98" s="314" t="s">
        <v>15</v>
      </c>
      <c r="D98" s="328">
        <v>1</v>
      </c>
      <c r="E98" s="329">
        <v>54</v>
      </c>
      <c r="F98" s="215">
        <f t="shared" si="18"/>
        <v>3.1259040692640685</v>
      </c>
      <c r="G98" s="212">
        <f t="shared" si="19"/>
        <v>168.7988197402597</v>
      </c>
      <c r="H98" s="138">
        <f t="shared" si="20"/>
        <v>0.6661762770562769</v>
      </c>
      <c r="I98" s="212">
        <f t="shared" si="21"/>
        <v>35.973518961038955</v>
      </c>
      <c r="J98" s="142">
        <f t="shared" si="22"/>
        <v>204.77233870129865</v>
      </c>
      <c r="K98" s="148">
        <f t="shared" si="23"/>
        <v>3.792080346320345</v>
      </c>
      <c r="L98" s="28"/>
      <c r="M98" s="118">
        <v>8.439940987012985</v>
      </c>
      <c r="N98" s="119">
        <v>1.7986759480519476</v>
      </c>
      <c r="O98" s="9"/>
      <c r="P98" s="356" t="s">
        <v>489</v>
      </c>
      <c r="Q98" s="119"/>
    </row>
    <row r="99" spans="1:17" ht="15.75">
      <c r="A99" s="262">
        <v>86</v>
      </c>
      <c r="B99" s="319" t="s">
        <v>370</v>
      </c>
      <c r="C99" s="314" t="s">
        <v>15</v>
      </c>
      <c r="D99" s="328">
        <v>1</v>
      </c>
      <c r="E99" s="329">
        <v>65</v>
      </c>
      <c r="F99" s="215">
        <f t="shared" si="18"/>
        <v>3.984246580086579</v>
      </c>
      <c r="G99" s="212">
        <f t="shared" si="19"/>
        <v>258.97602770562764</v>
      </c>
      <c r="H99" s="138">
        <f t="shared" si="20"/>
        <v>2.984982164502164</v>
      </c>
      <c r="I99" s="212">
        <f t="shared" si="21"/>
        <v>194.02384069264065</v>
      </c>
      <c r="J99" s="142">
        <f t="shared" si="22"/>
        <v>452.9998683982683</v>
      </c>
      <c r="K99" s="148">
        <f t="shared" si="23"/>
        <v>6.969228744588743</v>
      </c>
      <c r="L99" s="28"/>
      <c r="M99" s="118">
        <v>10.757465766233764</v>
      </c>
      <c r="N99" s="119">
        <v>8.059451844155843</v>
      </c>
      <c r="O99" s="9"/>
      <c r="P99" s="356" t="s">
        <v>489</v>
      </c>
      <c r="Q99" s="119"/>
    </row>
    <row r="100" spans="1:17" ht="15.75">
      <c r="A100" s="262"/>
      <c r="B100" s="320" t="s">
        <v>363</v>
      </c>
      <c r="C100" s="314"/>
      <c r="D100" s="328"/>
      <c r="E100" s="329"/>
      <c r="F100" s="215"/>
      <c r="G100" s="212"/>
      <c r="H100" s="138"/>
      <c r="I100" s="212"/>
      <c r="J100" s="142"/>
      <c r="K100" s="148"/>
      <c r="L100" s="28"/>
      <c r="M100" s="118">
        <v>0</v>
      </c>
      <c r="N100" s="119">
        <v>0</v>
      </c>
      <c r="O100" s="9"/>
      <c r="P100" s="118"/>
      <c r="Q100" s="119"/>
    </row>
    <row r="101" spans="1:17" ht="15.75">
      <c r="A101" s="262">
        <v>87</v>
      </c>
      <c r="B101" s="319" t="s">
        <v>328</v>
      </c>
      <c r="C101" s="314" t="s">
        <v>27</v>
      </c>
      <c r="D101" s="328">
        <v>1</v>
      </c>
      <c r="E101" s="329" t="s">
        <v>357</v>
      </c>
      <c r="F101" s="215">
        <f aca="true" t="shared" si="24" ref="F101:F107">M101/$J$4</f>
        <v>10.786931255411252</v>
      </c>
      <c r="G101" s="212">
        <f t="shared" si="14"/>
        <v>4314.772502164501</v>
      </c>
      <c r="H101" s="138">
        <f aca="true" t="shared" si="25" ref="H101:H107">N101/$J$4</f>
        <v>4.471067705627704</v>
      </c>
      <c r="I101" s="212">
        <f t="shared" si="15"/>
        <v>1788.4270822510819</v>
      </c>
      <c r="J101" s="142">
        <f t="shared" si="16"/>
        <v>6103.199584415583</v>
      </c>
      <c r="K101" s="148">
        <f t="shared" si="17"/>
        <v>15.257998961038957</v>
      </c>
      <c r="L101" s="28"/>
      <c r="M101" s="118">
        <v>29.124714389610382</v>
      </c>
      <c r="N101" s="119">
        <v>12.071882805194802</v>
      </c>
      <c r="O101" s="9"/>
      <c r="P101" s="357" t="s">
        <v>492</v>
      </c>
      <c r="Q101" s="119"/>
    </row>
    <row r="102" spans="1:17" ht="15.75">
      <c r="A102" s="262">
        <v>88</v>
      </c>
      <c r="B102" s="321" t="s">
        <v>329</v>
      </c>
      <c r="C102" s="314" t="s">
        <v>27</v>
      </c>
      <c r="D102" s="328">
        <v>1</v>
      </c>
      <c r="E102" s="329" t="s">
        <v>358</v>
      </c>
      <c r="F102" s="215">
        <f t="shared" si="24"/>
        <v>15.757631168831164</v>
      </c>
      <c r="G102" s="212">
        <f t="shared" si="14"/>
        <v>2048.4920519480515</v>
      </c>
      <c r="H102" s="138">
        <f t="shared" si="25"/>
        <v>4.471067705627704</v>
      </c>
      <c r="I102" s="212">
        <f t="shared" si="15"/>
        <v>581.2388017316016</v>
      </c>
      <c r="J102" s="142">
        <f t="shared" si="16"/>
        <v>2629.730853679653</v>
      </c>
      <c r="K102" s="148">
        <f t="shared" si="17"/>
        <v>20.22869887445887</v>
      </c>
      <c r="L102" s="28"/>
      <c r="M102" s="118">
        <v>42.545604155844146</v>
      </c>
      <c r="N102" s="119">
        <v>12.071882805194802</v>
      </c>
      <c r="O102" s="9"/>
      <c r="P102" s="357" t="s">
        <v>492</v>
      </c>
      <c r="Q102" s="119"/>
    </row>
    <row r="103" spans="1:17" ht="15.75">
      <c r="A103" s="262">
        <v>89</v>
      </c>
      <c r="B103" s="321" t="s">
        <v>330</v>
      </c>
      <c r="C103" s="314" t="s">
        <v>27</v>
      </c>
      <c r="D103" s="328">
        <v>1</v>
      </c>
      <c r="E103" s="329" t="s">
        <v>359</v>
      </c>
      <c r="F103" s="215">
        <f t="shared" si="24"/>
        <v>20.01091047619047</v>
      </c>
      <c r="G103" s="212">
        <f t="shared" si="14"/>
        <v>4402.4003047619035</v>
      </c>
      <c r="H103" s="138">
        <f t="shared" si="25"/>
        <v>4.471067705627704</v>
      </c>
      <c r="I103" s="212">
        <f t="shared" si="15"/>
        <v>983.6348952380949</v>
      </c>
      <c r="J103" s="142">
        <f t="shared" si="16"/>
        <v>5386.035199999998</v>
      </c>
      <c r="K103" s="148">
        <f t="shared" si="17"/>
        <v>24.481978181818175</v>
      </c>
      <c r="L103" s="28"/>
      <c r="M103" s="118">
        <v>54.02945828571428</v>
      </c>
      <c r="N103" s="119">
        <v>12.071882805194802</v>
      </c>
      <c r="O103" s="9"/>
      <c r="P103" s="357" t="s">
        <v>492</v>
      </c>
      <c r="Q103" s="119"/>
    </row>
    <row r="104" spans="1:17" ht="30">
      <c r="A104" s="262">
        <v>90</v>
      </c>
      <c r="B104" s="319" t="s">
        <v>331</v>
      </c>
      <c r="C104" s="318" t="s">
        <v>27</v>
      </c>
      <c r="D104" s="328">
        <v>1</v>
      </c>
      <c r="E104" s="329" t="s">
        <v>360</v>
      </c>
      <c r="F104" s="215">
        <f t="shared" si="24"/>
        <v>26.41645160173159</v>
      </c>
      <c r="G104" s="212">
        <f t="shared" si="14"/>
        <v>2641.645160173159</v>
      </c>
      <c r="H104" s="138">
        <f t="shared" si="25"/>
        <v>4.471067705627704</v>
      </c>
      <c r="I104" s="212">
        <f t="shared" si="15"/>
        <v>447.10677056277046</v>
      </c>
      <c r="J104" s="142">
        <f t="shared" si="16"/>
        <v>3088.75193073593</v>
      </c>
      <c r="K104" s="148">
        <f t="shared" si="17"/>
        <v>30.887519307359298</v>
      </c>
      <c r="L104" s="28"/>
      <c r="M104" s="118">
        <v>71.3244193246753</v>
      </c>
      <c r="N104" s="119">
        <v>12.071882805194802</v>
      </c>
      <c r="O104" s="9"/>
      <c r="P104" s="357" t="s">
        <v>492</v>
      </c>
      <c r="Q104" s="119"/>
    </row>
    <row r="105" spans="1:17" ht="15.75">
      <c r="A105" s="262">
        <v>91</v>
      </c>
      <c r="B105" s="321" t="s">
        <v>332</v>
      </c>
      <c r="C105" s="314" t="s">
        <v>27</v>
      </c>
      <c r="D105" s="328">
        <v>1</v>
      </c>
      <c r="E105" s="329" t="s">
        <v>361</v>
      </c>
      <c r="F105" s="215">
        <f t="shared" si="24"/>
        <v>2.8824935064935056</v>
      </c>
      <c r="G105" s="212">
        <f t="shared" si="14"/>
        <v>864.7480519480516</v>
      </c>
      <c r="H105" s="138">
        <f t="shared" si="25"/>
        <v>2.715949437229437</v>
      </c>
      <c r="I105" s="212">
        <f t="shared" si="15"/>
        <v>814.784831168831</v>
      </c>
      <c r="J105" s="142">
        <f t="shared" si="16"/>
        <v>1679.5328831168827</v>
      </c>
      <c r="K105" s="148">
        <f t="shared" si="17"/>
        <v>5.598442943722942</v>
      </c>
      <c r="L105" s="28"/>
      <c r="M105" s="118">
        <v>7.782732467532465</v>
      </c>
      <c r="N105" s="119">
        <v>7.333063480519479</v>
      </c>
      <c r="O105" s="9"/>
      <c r="P105" s="357" t="s">
        <v>492</v>
      </c>
      <c r="Q105" s="119"/>
    </row>
    <row r="106" spans="1:17" ht="15.75">
      <c r="A106" s="262">
        <v>92</v>
      </c>
      <c r="B106" s="321" t="s">
        <v>333</v>
      </c>
      <c r="C106" s="314" t="s">
        <v>27</v>
      </c>
      <c r="D106" s="328">
        <v>1</v>
      </c>
      <c r="E106" s="329" t="s">
        <v>347</v>
      </c>
      <c r="F106" s="215">
        <f t="shared" si="24"/>
        <v>1.5629520346320342</v>
      </c>
      <c r="G106" s="212">
        <f t="shared" si="14"/>
        <v>1250.3616277056274</v>
      </c>
      <c r="H106" s="138">
        <f t="shared" si="25"/>
        <v>0.2946548917748917</v>
      </c>
      <c r="I106" s="212">
        <f t="shared" si="15"/>
        <v>235.72391341991334</v>
      </c>
      <c r="J106" s="142">
        <f t="shared" si="16"/>
        <v>1486.0855411255407</v>
      </c>
      <c r="K106" s="148">
        <f t="shared" si="17"/>
        <v>1.857606926406926</v>
      </c>
      <c r="L106" s="28"/>
      <c r="M106" s="118">
        <v>4.219970493506493</v>
      </c>
      <c r="N106" s="119">
        <v>0.7955682077922076</v>
      </c>
      <c r="O106" s="9"/>
      <c r="P106" s="357" t="s">
        <v>492</v>
      </c>
      <c r="Q106" s="119"/>
    </row>
    <row r="107" spans="1:17" ht="15.75">
      <c r="A107" s="262">
        <v>93</v>
      </c>
      <c r="B107" s="321" t="s">
        <v>334</v>
      </c>
      <c r="C107" s="314" t="s">
        <v>342</v>
      </c>
      <c r="D107" s="328">
        <v>1</v>
      </c>
      <c r="E107" s="329">
        <v>1</v>
      </c>
      <c r="F107" s="215">
        <f t="shared" si="24"/>
        <v>4665.796155844155</v>
      </c>
      <c r="G107" s="212">
        <f t="shared" si="14"/>
        <v>4665.796155844155</v>
      </c>
      <c r="H107" s="138">
        <f t="shared" si="25"/>
        <v>0</v>
      </c>
      <c r="I107" s="212">
        <f t="shared" si="15"/>
        <v>0</v>
      </c>
      <c r="J107" s="142">
        <f t="shared" si="16"/>
        <v>4665.796155844155</v>
      </c>
      <c r="K107" s="148">
        <f t="shared" si="17"/>
        <v>4665.796155844155</v>
      </c>
      <c r="L107" s="28"/>
      <c r="M107" s="118">
        <v>12597.649620779219</v>
      </c>
      <c r="N107" s="119">
        <v>0</v>
      </c>
      <c r="O107" s="9"/>
      <c r="P107" s="357"/>
      <c r="Q107" s="119"/>
    </row>
    <row r="108" spans="1:17" ht="15.75">
      <c r="A108" s="262"/>
      <c r="B108" s="317" t="s">
        <v>335</v>
      </c>
      <c r="C108" s="318"/>
      <c r="D108" s="328"/>
      <c r="E108" s="329"/>
      <c r="F108" s="215"/>
      <c r="G108" s="212"/>
      <c r="H108" s="138"/>
      <c r="I108" s="212"/>
      <c r="J108" s="142"/>
      <c r="K108" s="148"/>
      <c r="L108" s="28"/>
      <c r="M108" s="118">
        <v>0</v>
      </c>
      <c r="N108" s="119">
        <v>0</v>
      </c>
      <c r="O108" s="9"/>
      <c r="P108" s="118"/>
      <c r="Q108" s="119"/>
    </row>
    <row r="109" spans="1:17" ht="15.75">
      <c r="A109" s="262">
        <v>94</v>
      </c>
      <c r="B109" s="315" t="s">
        <v>336</v>
      </c>
      <c r="C109" s="314" t="s">
        <v>27</v>
      </c>
      <c r="D109" s="328">
        <v>1</v>
      </c>
      <c r="E109" s="329" t="s">
        <v>362</v>
      </c>
      <c r="F109" s="215">
        <f>M109/$J$4</f>
        <v>2.8568713419913414</v>
      </c>
      <c r="G109" s="212">
        <f t="shared" si="14"/>
        <v>399.9619878787878</v>
      </c>
      <c r="H109" s="138">
        <f>N109/$J$4</f>
        <v>2.0882064069264064</v>
      </c>
      <c r="I109" s="212">
        <f t="shared" si="15"/>
        <v>292.3488969696969</v>
      </c>
      <c r="J109" s="142">
        <f t="shared" si="16"/>
        <v>692.3108848484846</v>
      </c>
      <c r="K109" s="148">
        <f t="shared" si="17"/>
        <v>4.945077748917748</v>
      </c>
      <c r="L109" s="28"/>
      <c r="M109" s="118">
        <v>7.713552623376622</v>
      </c>
      <c r="N109" s="119">
        <v>5.638157298701297</v>
      </c>
      <c r="O109" s="9"/>
      <c r="P109" s="357" t="s">
        <v>492</v>
      </c>
      <c r="Q109" s="119"/>
    </row>
    <row r="110" spans="1:17" ht="15.75">
      <c r="A110" s="262">
        <v>95</v>
      </c>
      <c r="B110" s="315" t="s">
        <v>337</v>
      </c>
      <c r="C110" s="314" t="s">
        <v>15</v>
      </c>
      <c r="D110" s="328">
        <v>1</v>
      </c>
      <c r="E110" s="329" t="s">
        <v>3</v>
      </c>
      <c r="F110" s="215">
        <f>M110/$J$4</f>
        <v>29.567977835497825</v>
      </c>
      <c r="G110" s="212">
        <f t="shared" si="14"/>
        <v>177.40786701298694</v>
      </c>
      <c r="H110" s="138">
        <f>N110/$J$4</f>
        <v>12.32426112554112</v>
      </c>
      <c r="I110" s="212">
        <f t="shared" si="15"/>
        <v>73.94556675324672</v>
      </c>
      <c r="J110" s="142">
        <f t="shared" si="16"/>
        <v>251.35343376623365</v>
      </c>
      <c r="K110" s="148">
        <f t="shared" si="17"/>
        <v>41.89223896103894</v>
      </c>
      <c r="L110" s="28"/>
      <c r="M110" s="118">
        <v>79.83354015584413</v>
      </c>
      <c r="N110" s="119">
        <v>33.27550503896103</v>
      </c>
      <c r="O110" s="9"/>
      <c r="P110" s="357" t="s">
        <v>492</v>
      </c>
      <c r="Q110" s="119"/>
    </row>
    <row r="111" spans="1:17" ht="15.75">
      <c r="A111" s="262">
        <v>96</v>
      </c>
      <c r="B111" s="315" t="s">
        <v>338</v>
      </c>
      <c r="C111" s="314" t="s">
        <v>27</v>
      </c>
      <c r="D111" s="328">
        <v>1</v>
      </c>
      <c r="E111" s="329" t="s">
        <v>356</v>
      </c>
      <c r="F111" s="215">
        <f>M111/$J$4</f>
        <v>2.113828571428571</v>
      </c>
      <c r="G111" s="212">
        <f t="shared" si="14"/>
        <v>253.65942857142852</v>
      </c>
      <c r="H111" s="138">
        <f>N111/$J$4</f>
        <v>0.5508765367965366</v>
      </c>
      <c r="I111" s="212">
        <f t="shared" si="15"/>
        <v>66.10518441558439</v>
      </c>
      <c r="J111" s="142">
        <f t="shared" si="16"/>
        <v>319.7646129870129</v>
      </c>
      <c r="K111" s="148">
        <f t="shared" si="17"/>
        <v>2.6647051082251076</v>
      </c>
      <c r="L111" s="28"/>
      <c r="M111" s="118">
        <v>5.707337142857142</v>
      </c>
      <c r="N111" s="119">
        <v>1.4873666493506488</v>
      </c>
      <c r="O111" s="9"/>
      <c r="P111" s="357" t="s">
        <v>492</v>
      </c>
      <c r="Q111" s="119"/>
    </row>
    <row r="112" spans="1:17" ht="15.75">
      <c r="A112" s="262">
        <v>97</v>
      </c>
      <c r="B112" s="322" t="s">
        <v>339</v>
      </c>
      <c r="C112" s="318" t="s">
        <v>15</v>
      </c>
      <c r="D112" s="328">
        <v>1</v>
      </c>
      <c r="E112" s="329" t="s">
        <v>344</v>
      </c>
      <c r="F112" s="215">
        <f>M112/$J$4</f>
        <v>2.2035061471861463</v>
      </c>
      <c r="G112" s="212">
        <f t="shared" si="14"/>
        <v>4.407012294372293</v>
      </c>
      <c r="H112" s="138">
        <f>N112/$J$4</f>
        <v>0.2946548917748917</v>
      </c>
      <c r="I112" s="212">
        <f t="shared" si="15"/>
        <v>0.5893097835497834</v>
      </c>
      <c r="J112" s="142">
        <f t="shared" si="16"/>
        <v>4.996322077922076</v>
      </c>
      <c r="K112" s="148">
        <f t="shared" si="17"/>
        <v>2.498161038961038</v>
      </c>
      <c r="L112" s="28"/>
      <c r="M112" s="118">
        <v>5.949466597402595</v>
      </c>
      <c r="N112" s="119">
        <v>0.7955682077922076</v>
      </c>
      <c r="O112" s="9"/>
      <c r="P112" s="357" t="s">
        <v>492</v>
      </c>
      <c r="Q112" s="119"/>
    </row>
    <row r="113" spans="1:17" ht="15.75">
      <c r="A113" s="262">
        <v>98</v>
      </c>
      <c r="B113" s="322" t="s">
        <v>334</v>
      </c>
      <c r="C113" s="314" t="s">
        <v>342</v>
      </c>
      <c r="D113" s="328">
        <v>1</v>
      </c>
      <c r="E113" s="329">
        <v>1</v>
      </c>
      <c r="F113" s="215">
        <f>M113/$J$4</f>
        <v>840.7657059740258</v>
      </c>
      <c r="G113" s="212">
        <f t="shared" si="14"/>
        <v>840.7657059740258</v>
      </c>
      <c r="H113" s="138">
        <f>N113/$J$4</f>
        <v>0</v>
      </c>
      <c r="I113" s="212">
        <f t="shared" si="15"/>
        <v>0</v>
      </c>
      <c r="J113" s="142">
        <f t="shared" si="16"/>
        <v>840.7657059740258</v>
      </c>
      <c r="K113" s="148">
        <f t="shared" si="17"/>
        <v>840.7657059740258</v>
      </c>
      <c r="L113" s="28"/>
      <c r="M113" s="118">
        <v>2270.0674061298696</v>
      </c>
      <c r="N113" s="119">
        <v>0</v>
      </c>
      <c r="O113" s="9"/>
      <c r="P113" s="357" t="s">
        <v>492</v>
      </c>
      <c r="Q113" s="119"/>
    </row>
    <row r="114" spans="1:17" ht="15.75">
      <c r="A114" s="262">
        <v>99</v>
      </c>
      <c r="B114" s="323" t="s">
        <v>371</v>
      </c>
      <c r="C114" s="314" t="s">
        <v>15</v>
      </c>
      <c r="D114" s="328">
        <v>1</v>
      </c>
      <c r="E114" s="329">
        <v>1</v>
      </c>
      <c r="F114" s="215">
        <f aca="true" t="shared" si="26" ref="F114:F120">M114/$J$4</f>
        <v>180.04694995670988</v>
      </c>
      <c r="G114" s="212">
        <f aca="true" t="shared" si="27" ref="G114:G120">F114*E114</f>
        <v>180.04694995670988</v>
      </c>
      <c r="H114" s="138">
        <f aca="true" t="shared" si="28" ref="H114:H120">N114/$J$4</f>
        <v>16.564729350649348</v>
      </c>
      <c r="I114" s="212">
        <f aca="true" t="shared" si="29" ref="I114:I120">H114*E114</f>
        <v>16.564729350649348</v>
      </c>
      <c r="J114" s="142">
        <f aca="true" t="shared" si="30" ref="J114:J120">G114+I114</f>
        <v>196.61167930735922</v>
      </c>
      <c r="K114" s="148">
        <f aca="true" t="shared" si="31" ref="K114:K120">J114/E114</f>
        <v>196.61167930735922</v>
      </c>
      <c r="L114" s="28"/>
      <c r="M114" s="118">
        <v>486.1267648831167</v>
      </c>
      <c r="N114" s="119">
        <v>44.72476924675324</v>
      </c>
      <c r="O114" s="9"/>
      <c r="P114" s="357" t="s">
        <v>492</v>
      </c>
      <c r="Q114" s="119"/>
    </row>
    <row r="115" spans="1:17" ht="31.5">
      <c r="A115" s="262">
        <v>100</v>
      </c>
      <c r="B115" s="323" t="s">
        <v>372</v>
      </c>
      <c r="C115" s="314" t="s">
        <v>27</v>
      </c>
      <c r="D115" s="328">
        <v>1</v>
      </c>
      <c r="E115" s="329">
        <v>300</v>
      </c>
      <c r="F115" s="215">
        <f t="shared" si="26"/>
        <v>2.8568713419913414</v>
      </c>
      <c r="G115" s="212">
        <f t="shared" si="27"/>
        <v>857.0614025974024</v>
      </c>
      <c r="H115" s="138">
        <f t="shared" si="28"/>
        <v>2.0882064069264064</v>
      </c>
      <c r="I115" s="212">
        <f t="shared" si="29"/>
        <v>626.4619220779219</v>
      </c>
      <c r="J115" s="142">
        <f t="shared" si="30"/>
        <v>1483.5233246753244</v>
      </c>
      <c r="K115" s="148">
        <f t="shared" si="31"/>
        <v>4.945077748917748</v>
      </c>
      <c r="L115" s="28"/>
      <c r="M115" s="118">
        <v>7.713552623376622</v>
      </c>
      <c r="N115" s="119">
        <v>5.638157298701297</v>
      </c>
      <c r="O115" s="9"/>
      <c r="P115" s="357" t="s">
        <v>492</v>
      </c>
      <c r="Q115" s="119"/>
    </row>
    <row r="116" spans="1:17" ht="15.75">
      <c r="A116" s="262">
        <v>101</v>
      </c>
      <c r="B116" s="322" t="s">
        <v>373</v>
      </c>
      <c r="C116" s="314" t="s">
        <v>27</v>
      </c>
      <c r="D116" s="328">
        <v>1</v>
      </c>
      <c r="E116" s="329">
        <v>100</v>
      </c>
      <c r="F116" s="215">
        <f t="shared" si="26"/>
        <v>1.5757631168831163</v>
      </c>
      <c r="G116" s="212">
        <f t="shared" si="27"/>
        <v>157.57631168831162</v>
      </c>
      <c r="H116" s="138">
        <f t="shared" si="28"/>
        <v>0.4996322077922077</v>
      </c>
      <c r="I116" s="212">
        <f t="shared" si="29"/>
        <v>49.96322077922077</v>
      </c>
      <c r="J116" s="142">
        <f t="shared" si="30"/>
        <v>207.53953246753238</v>
      </c>
      <c r="K116" s="148">
        <f t="shared" si="31"/>
        <v>2.075395324675324</v>
      </c>
      <c r="L116" s="28"/>
      <c r="M116" s="118">
        <v>4.254560415584415</v>
      </c>
      <c r="N116" s="119">
        <v>1.3490069610389608</v>
      </c>
      <c r="O116" s="9"/>
      <c r="P116" s="357" t="s">
        <v>492</v>
      </c>
      <c r="Q116" s="119"/>
    </row>
    <row r="117" spans="1:17" ht="15.75">
      <c r="A117" s="262">
        <v>102</v>
      </c>
      <c r="B117" s="324" t="s">
        <v>32</v>
      </c>
      <c r="C117" s="314" t="s">
        <v>27</v>
      </c>
      <c r="D117" s="328">
        <v>1</v>
      </c>
      <c r="E117" s="329">
        <v>100</v>
      </c>
      <c r="F117" s="215">
        <f t="shared" si="26"/>
        <v>1.2298638961038957</v>
      </c>
      <c r="G117" s="212">
        <f t="shared" si="27"/>
        <v>122.98638961038957</v>
      </c>
      <c r="H117" s="138">
        <f t="shared" si="28"/>
        <v>0.2946548917748917</v>
      </c>
      <c r="I117" s="212">
        <f t="shared" si="29"/>
        <v>29.465489177489168</v>
      </c>
      <c r="J117" s="142">
        <f t="shared" si="30"/>
        <v>152.45187878787874</v>
      </c>
      <c r="K117" s="148">
        <f t="shared" si="31"/>
        <v>1.5245187878787874</v>
      </c>
      <c r="L117" s="28"/>
      <c r="M117" s="118">
        <v>3.320632519480519</v>
      </c>
      <c r="N117" s="119">
        <v>0.7955682077922076</v>
      </c>
      <c r="O117" s="9"/>
      <c r="P117" s="357" t="s">
        <v>492</v>
      </c>
      <c r="Q117" s="119"/>
    </row>
    <row r="118" spans="1:17" ht="15.75">
      <c r="A118" s="262">
        <v>103</v>
      </c>
      <c r="B118" s="324" t="s">
        <v>33</v>
      </c>
      <c r="C118" s="314" t="s">
        <v>15</v>
      </c>
      <c r="D118" s="328">
        <v>1</v>
      </c>
      <c r="E118" s="329">
        <v>200</v>
      </c>
      <c r="F118" s="215">
        <f t="shared" si="26"/>
        <v>1.9344734199134195</v>
      </c>
      <c r="G118" s="212">
        <f t="shared" si="27"/>
        <v>386.8946839826839</v>
      </c>
      <c r="H118" s="138">
        <f t="shared" si="28"/>
        <v>0.8967757575757572</v>
      </c>
      <c r="I118" s="212">
        <f t="shared" si="29"/>
        <v>179.35515151515145</v>
      </c>
      <c r="J118" s="142">
        <f t="shared" si="30"/>
        <v>566.2498354978353</v>
      </c>
      <c r="K118" s="148">
        <f t="shared" si="31"/>
        <v>2.8312491774891764</v>
      </c>
      <c r="L118" s="28"/>
      <c r="M118" s="118">
        <v>5.223078233766233</v>
      </c>
      <c r="N118" s="119">
        <v>2.4212945454545447</v>
      </c>
      <c r="O118" s="9"/>
      <c r="P118" s="357" t="s">
        <v>492</v>
      </c>
      <c r="Q118" s="119"/>
    </row>
    <row r="119" spans="1:17" ht="15.75">
      <c r="A119" s="262">
        <v>104</v>
      </c>
      <c r="B119" s="324" t="s">
        <v>34</v>
      </c>
      <c r="C119" s="314" t="s">
        <v>15</v>
      </c>
      <c r="D119" s="328">
        <v>1</v>
      </c>
      <c r="E119" s="329">
        <v>182</v>
      </c>
      <c r="F119" s="215">
        <f t="shared" si="26"/>
        <v>1.9344734199134195</v>
      </c>
      <c r="G119" s="212">
        <f t="shared" si="27"/>
        <v>352.07416242424233</v>
      </c>
      <c r="H119" s="138">
        <f t="shared" si="28"/>
        <v>0.8967757575757572</v>
      </c>
      <c r="I119" s="212">
        <f t="shared" si="29"/>
        <v>163.2131878787878</v>
      </c>
      <c r="J119" s="142">
        <f t="shared" si="30"/>
        <v>515.2873503030302</v>
      </c>
      <c r="K119" s="148">
        <f t="shared" si="31"/>
        <v>2.831249177489177</v>
      </c>
      <c r="L119" s="28"/>
      <c r="M119" s="118">
        <v>5.223078233766233</v>
      </c>
      <c r="N119" s="119">
        <v>2.4212945454545447</v>
      </c>
      <c r="O119" s="9"/>
      <c r="P119" s="357" t="s">
        <v>492</v>
      </c>
      <c r="Q119" s="119"/>
    </row>
    <row r="120" spans="1:17" ht="15.75">
      <c r="A120" s="262">
        <v>105</v>
      </c>
      <c r="B120" s="324" t="s">
        <v>374</v>
      </c>
      <c r="C120" s="314" t="s">
        <v>15</v>
      </c>
      <c r="D120" s="328">
        <v>1</v>
      </c>
      <c r="E120" s="329">
        <v>364</v>
      </c>
      <c r="F120" s="215">
        <f t="shared" si="26"/>
        <v>1.2939193073593072</v>
      </c>
      <c r="G120" s="212">
        <f t="shared" si="27"/>
        <v>470.98662787878783</v>
      </c>
      <c r="H120" s="138">
        <f t="shared" si="28"/>
        <v>0.2946548917748917</v>
      </c>
      <c r="I120" s="212">
        <f t="shared" si="29"/>
        <v>107.25438060606058</v>
      </c>
      <c r="J120" s="142">
        <f t="shared" si="30"/>
        <v>578.2410084848484</v>
      </c>
      <c r="K120" s="148">
        <f t="shared" si="31"/>
        <v>1.5885741991341988</v>
      </c>
      <c r="L120" s="28"/>
      <c r="M120" s="118">
        <v>3.4935821298701293</v>
      </c>
      <c r="N120" s="119">
        <v>0.7955682077922076</v>
      </c>
      <c r="O120" s="9"/>
      <c r="P120" s="357" t="s">
        <v>492</v>
      </c>
      <c r="Q120" s="119"/>
    </row>
    <row r="121" spans="1:17" ht="15.75">
      <c r="A121" s="262">
        <v>106</v>
      </c>
      <c r="B121" s="325" t="s">
        <v>382</v>
      </c>
      <c r="C121" s="314" t="s">
        <v>15</v>
      </c>
      <c r="D121" s="328">
        <v>1</v>
      </c>
      <c r="E121" s="329">
        <v>1</v>
      </c>
      <c r="F121" s="215"/>
      <c r="G121" s="212">
        <f aca="true" t="shared" si="32" ref="G121:G122">F121*E121</f>
        <v>0</v>
      </c>
      <c r="H121" s="138">
        <f aca="true" t="shared" si="33" ref="H121:H122">N121/$J$4</f>
        <v>0</v>
      </c>
      <c r="I121" s="212">
        <f aca="true" t="shared" si="34" ref="I121:I122">H121*E121</f>
        <v>0</v>
      </c>
      <c r="J121" s="142">
        <f aca="true" t="shared" si="35" ref="J121:J122">G121+I121</f>
        <v>0</v>
      </c>
      <c r="K121" s="148">
        <f aca="true" t="shared" si="36" ref="K121:K122">J121/E121</f>
        <v>0</v>
      </c>
      <c r="L121" s="28"/>
      <c r="M121" s="118">
        <v>0</v>
      </c>
      <c r="N121" s="119">
        <v>0</v>
      </c>
      <c r="O121" s="9"/>
      <c r="P121" s="357" t="s">
        <v>492</v>
      </c>
      <c r="Q121" s="119"/>
    </row>
    <row r="122" spans="1:17" ht="16.5" thickBot="1">
      <c r="A122" s="273">
        <v>107</v>
      </c>
      <c r="B122" s="326" t="s">
        <v>383</v>
      </c>
      <c r="C122" s="327" t="s">
        <v>15</v>
      </c>
      <c r="D122" s="330">
        <v>1</v>
      </c>
      <c r="E122" s="331">
        <v>1</v>
      </c>
      <c r="F122" s="216"/>
      <c r="G122" s="211">
        <f t="shared" si="32"/>
        <v>0</v>
      </c>
      <c r="H122" s="179">
        <f t="shared" si="33"/>
        <v>0</v>
      </c>
      <c r="I122" s="211">
        <f t="shared" si="34"/>
        <v>0</v>
      </c>
      <c r="J122" s="150">
        <f t="shared" si="35"/>
        <v>0</v>
      </c>
      <c r="K122" s="151">
        <f t="shared" si="36"/>
        <v>0</v>
      </c>
      <c r="L122" s="28"/>
      <c r="M122" s="159">
        <v>0</v>
      </c>
      <c r="N122" s="160">
        <v>0</v>
      </c>
      <c r="O122" s="9"/>
      <c r="P122" s="357" t="s">
        <v>492</v>
      </c>
      <c r="Q122" s="160"/>
    </row>
    <row r="123" spans="6:17" ht="16.5" thickBot="1">
      <c r="F123" s="34"/>
      <c r="G123" s="96">
        <f>SUM(G11:G122)</f>
        <v>217654.94258701286</v>
      </c>
      <c r="H123" s="83"/>
      <c r="I123" s="96">
        <f>SUM(I11:I122)</f>
        <v>19859.560350476182</v>
      </c>
      <c r="J123" s="97"/>
      <c r="K123" s="301"/>
      <c r="M123" s="36"/>
      <c r="N123" s="36"/>
      <c r="P123" s="36"/>
      <c r="Q123" s="36"/>
    </row>
    <row r="124" spans="6:17" ht="16.5" thickBot="1">
      <c r="F124" s="37"/>
      <c r="G124" s="85" t="s">
        <v>20</v>
      </c>
      <c r="H124" s="217">
        <v>0.05</v>
      </c>
      <c r="I124" s="249"/>
      <c r="J124" s="39">
        <f>H124*G123</f>
        <v>10882.747129350644</v>
      </c>
      <c r="K124" s="301"/>
      <c r="M124" s="36"/>
      <c r="N124" s="36"/>
      <c r="P124" s="36"/>
      <c r="Q124" s="36"/>
    </row>
    <row r="125" spans="6:17" ht="16.5" thickBot="1">
      <c r="F125" s="34"/>
      <c r="G125" s="40"/>
      <c r="H125" s="218"/>
      <c r="I125" s="250"/>
      <c r="J125" s="41"/>
      <c r="K125" s="301"/>
      <c r="M125" s="36"/>
      <c r="N125" s="36"/>
      <c r="P125" s="36"/>
      <c r="Q125" s="36"/>
    </row>
    <row r="126" spans="6:17" ht="16.5" thickBot="1">
      <c r="F126" s="37"/>
      <c r="G126" s="38" t="s">
        <v>21</v>
      </c>
      <c r="H126" s="217"/>
      <c r="I126" s="249"/>
      <c r="J126" s="39">
        <f>SUM(J11:J124)</f>
        <v>248397.25006683983</v>
      </c>
      <c r="K126" s="301"/>
      <c r="M126" s="36"/>
      <c r="N126" s="36"/>
      <c r="P126" s="36"/>
      <c r="Q126" s="36"/>
    </row>
    <row r="127" spans="6:17" ht="16.5" thickBot="1">
      <c r="F127" s="42"/>
      <c r="G127" s="43"/>
      <c r="H127" s="219"/>
      <c r="I127" s="251"/>
      <c r="J127" s="44"/>
      <c r="K127" s="301"/>
      <c r="M127" s="36"/>
      <c r="N127" s="36"/>
      <c r="P127" s="36"/>
      <c r="Q127" s="36"/>
    </row>
    <row r="128" spans="6:17" ht="15.75">
      <c r="F128" s="45"/>
      <c r="G128" s="86" t="s">
        <v>22</v>
      </c>
      <c r="H128" s="220">
        <v>0.08</v>
      </c>
      <c r="I128" s="252"/>
      <c r="J128" s="47">
        <f>J126*H128</f>
        <v>19871.780005347187</v>
      </c>
      <c r="K128" s="301"/>
      <c r="M128" s="36"/>
      <c r="N128" s="36"/>
      <c r="P128" s="36"/>
      <c r="Q128" s="36"/>
    </row>
    <row r="129" spans="6:17" ht="16.5" thickBot="1">
      <c r="F129" s="48"/>
      <c r="G129" s="87" t="s">
        <v>23</v>
      </c>
      <c r="H129" s="221"/>
      <c r="I129" s="253"/>
      <c r="J129" s="50">
        <f>J126+J128</f>
        <v>268269.030072187</v>
      </c>
      <c r="K129" s="301"/>
      <c r="M129" s="36"/>
      <c r="N129" s="36"/>
      <c r="P129" s="36"/>
      <c r="Q129" s="36"/>
    </row>
    <row r="130" spans="6:17" ht="16.5" thickBot="1">
      <c r="F130" s="51"/>
      <c r="G130" s="88"/>
      <c r="H130" s="222"/>
      <c r="I130" s="254"/>
      <c r="J130" s="53"/>
      <c r="K130" s="301"/>
      <c r="M130" s="36"/>
      <c r="N130" s="36"/>
      <c r="P130" s="36"/>
      <c r="Q130" s="36"/>
    </row>
    <row r="131" spans="6:17" ht="15.75">
      <c r="F131" s="54"/>
      <c r="G131" s="86" t="s">
        <v>24</v>
      </c>
      <c r="H131" s="220">
        <v>0.1</v>
      </c>
      <c r="I131" s="252"/>
      <c r="J131" s="47">
        <f>J129*H131</f>
        <v>26826.9030072187</v>
      </c>
      <c r="K131" s="301"/>
      <c r="M131" s="36"/>
      <c r="N131" s="36"/>
      <c r="P131" s="36"/>
      <c r="Q131" s="36"/>
    </row>
    <row r="132" spans="6:17" ht="16.5" thickBot="1">
      <c r="F132" s="48"/>
      <c r="G132" s="87" t="s">
        <v>23</v>
      </c>
      <c r="H132" s="221"/>
      <c r="I132" s="253"/>
      <c r="J132" s="50">
        <f>J129+J131</f>
        <v>295095.9330794057</v>
      </c>
      <c r="K132" s="301"/>
      <c r="M132" s="36"/>
      <c r="N132" s="36"/>
      <c r="P132" s="36"/>
      <c r="Q132" s="36"/>
    </row>
    <row r="133" spans="6:17" ht="16.5" thickBot="1">
      <c r="F133" s="51"/>
      <c r="G133" s="88"/>
      <c r="H133" s="222"/>
      <c r="I133" s="254"/>
      <c r="J133" s="53"/>
      <c r="K133" s="301"/>
      <c r="M133" s="36"/>
      <c r="N133" s="36"/>
      <c r="P133" s="36"/>
      <c r="Q133" s="36"/>
    </row>
    <row r="134" spans="6:17" ht="15.75">
      <c r="F134" s="54"/>
      <c r="G134" s="89" t="s">
        <v>25</v>
      </c>
      <c r="H134" s="220">
        <v>0.18</v>
      </c>
      <c r="I134" s="252"/>
      <c r="J134" s="55">
        <f>J132*H134</f>
        <v>53117.26795429302</v>
      </c>
      <c r="K134" s="301"/>
      <c r="M134" s="36"/>
      <c r="N134" s="36"/>
      <c r="P134" s="36"/>
      <c r="Q134" s="36"/>
    </row>
    <row r="135" spans="6:17" ht="16.5" thickBot="1">
      <c r="F135" s="48"/>
      <c r="G135" s="90" t="s">
        <v>26</v>
      </c>
      <c r="H135" s="223" t="s">
        <v>9</v>
      </c>
      <c r="I135" s="255"/>
      <c r="J135" s="58">
        <f>J132+J134</f>
        <v>348213.2010336987</v>
      </c>
      <c r="K135" s="301"/>
      <c r="M135" s="36"/>
      <c r="N135" s="36"/>
      <c r="P135" s="36"/>
      <c r="Q135" s="36"/>
    </row>
    <row r="136" spans="13:17" ht="15.75">
      <c r="M136" s="36"/>
      <c r="N136" s="36"/>
      <c r="P136" s="36"/>
      <c r="Q136" s="36"/>
    </row>
    <row r="137" spans="13:17" ht="15.75">
      <c r="M137" s="36"/>
      <c r="N137" s="36"/>
      <c r="P137" s="36"/>
      <c r="Q137" s="36"/>
    </row>
    <row r="138" spans="10:17" ht="15.75">
      <c r="J138" s="59"/>
      <c r="M138" s="36"/>
      <c r="N138" s="36"/>
      <c r="P138" s="36"/>
      <c r="Q138" s="36"/>
    </row>
    <row r="139" spans="13:17" ht="15.75">
      <c r="M139" s="36"/>
      <c r="N139" s="36"/>
      <c r="P139" s="36"/>
      <c r="Q139" s="36"/>
    </row>
  </sheetData>
  <sheetProtection algorithmName="SHA-512" hashValue="jtOQDwKLkKXL931t6dV0g2mQZi4TDlp9WmUYWd3od0D4ptUfKQJtfmkXhBONDxj39tmuT8U3R2Iifz/wD5MrCQ==" saltValue="nqb71PdBzGnygyeuED+O3g==" spinCount="100000" sheet="1" objects="1" scenarios="1"/>
  <autoFilter ref="A10:Q122"/>
  <mergeCells count="19">
    <mergeCell ref="A5:F5"/>
    <mergeCell ref="B1:D1"/>
    <mergeCell ref="A2:B2"/>
    <mergeCell ref="H2:J2"/>
    <mergeCell ref="A3:F3"/>
    <mergeCell ref="A4:F4"/>
    <mergeCell ref="A6:F6"/>
    <mergeCell ref="A7:A8"/>
    <mergeCell ref="B7:B8"/>
    <mergeCell ref="C7:C8"/>
    <mergeCell ref="D7:E7"/>
    <mergeCell ref="F7:G7"/>
    <mergeCell ref="Q7:Q8"/>
    <mergeCell ref="H7:I7"/>
    <mergeCell ref="J7:J8"/>
    <mergeCell ref="K7:K8"/>
    <mergeCell ref="M7:M8"/>
    <mergeCell ref="N7:N8"/>
    <mergeCell ref="P7:P8"/>
  </mergeCells>
  <printOptions/>
  <pageMargins left="0.7" right="0.7" top="0.75" bottom="0.75" header="0.3" footer="0.3"/>
  <pageSetup fitToHeight="1" fitToWidth="1" horizontalDpi="600" verticalDpi="600" orientation="portrait" paperSize="9" scale="2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Q168"/>
  <sheetViews>
    <sheetView showGridLines="0" zoomScale="80" zoomScaleNormal="80" workbookViewId="0" topLeftCell="C1">
      <pane ySplit="10" topLeftCell="A149" activePane="bottomLeft" state="frozen"/>
      <selection pane="topLeft" activeCell="A292" sqref="A292:XFD292"/>
      <selection pane="bottomLeft" activeCell="M13" sqref="M13:N151"/>
    </sheetView>
  </sheetViews>
  <sheetFormatPr defaultColWidth="9.00390625" defaultRowHeight="15.75"/>
  <cols>
    <col min="1" max="1" width="6.25390625" style="15" customWidth="1"/>
    <col min="2" max="2" width="80.75390625" style="100" customWidth="1"/>
    <col min="3" max="3" width="7.125" style="15" bestFit="1" customWidth="1"/>
    <col min="4" max="4" width="5.25390625" style="15" customWidth="1"/>
    <col min="5" max="5" width="6.50390625" style="15" bestFit="1" customWidth="1"/>
    <col min="6" max="6" width="8.50390625" style="15" bestFit="1" customWidth="1"/>
    <col min="7" max="7" width="18.00390625" style="15" bestFit="1" customWidth="1"/>
    <col min="8" max="8" width="9.125" style="15" customWidth="1"/>
    <col min="9" max="9" width="12.50390625" style="15" bestFit="1" customWidth="1"/>
    <col min="10" max="10" width="14.00390625" style="15" bestFit="1" customWidth="1"/>
    <col min="11" max="11" width="13.875" style="98" bestFit="1" customWidth="1"/>
    <col min="12" max="12" width="2.00390625" style="112" customWidth="1"/>
    <col min="13" max="13" width="15.00390625" style="15" bestFit="1" customWidth="1"/>
    <col min="14" max="14" width="10.625" style="15" customWidth="1"/>
    <col min="15" max="15" width="2.875" style="15" customWidth="1"/>
    <col min="16" max="16" width="15.00390625" style="15" bestFit="1" customWidth="1"/>
    <col min="17" max="17" width="9.50390625" style="15" customWidth="1"/>
    <col min="18" max="18" width="6.625" style="15" customWidth="1"/>
    <col min="19" max="19" width="6.75390625" style="15" customWidth="1"/>
    <col min="20" max="16384" width="9.00390625" style="15" customWidth="1"/>
  </cols>
  <sheetData>
    <row r="1" spans="1:17" ht="18.75" thickBot="1">
      <c r="A1" s="8"/>
      <c r="B1" s="385"/>
      <c r="C1" s="385"/>
      <c r="D1" s="385"/>
      <c r="E1" s="9"/>
      <c r="F1" s="10"/>
      <c r="G1" s="9"/>
      <c r="H1" s="11"/>
      <c r="I1" s="12"/>
      <c r="J1" s="11"/>
      <c r="K1" s="91"/>
      <c r="L1" s="93"/>
      <c r="M1" s="14"/>
      <c r="N1" s="14"/>
      <c r="P1" s="14"/>
      <c r="Q1" s="14"/>
    </row>
    <row r="2" spans="1:17" ht="18" customHeight="1" thickBot="1">
      <c r="A2" s="386" t="s">
        <v>452</v>
      </c>
      <c r="B2" s="387"/>
      <c r="C2" s="16"/>
      <c r="D2" s="10"/>
      <c r="E2" s="9"/>
      <c r="F2" s="10"/>
      <c r="G2" s="17"/>
      <c r="H2" s="388" t="s">
        <v>445</v>
      </c>
      <c r="I2" s="389"/>
      <c r="J2" s="390"/>
      <c r="K2" s="92"/>
      <c r="L2" s="111"/>
      <c r="M2" s="14"/>
      <c r="N2" s="19"/>
      <c r="P2" s="14"/>
      <c r="Q2" s="19"/>
    </row>
    <row r="3" spans="1:17" ht="16.5" customHeight="1" thickBot="1">
      <c r="A3" s="391"/>
      <c r="B3" s="391"/>
      <c r="C3" s="391"/>
      <c r="D3" s="391"/>
      <c r="E3" s="391"/>
      <c r="F3" s="391"/>
      <c r="G3" s="20"/>
      <c r="H3" s="74" t="s">
        <v>9</v>
      </c>
      <c r="I3" s="75" t="s">
        <v>8</v>
      </c>
      <c r="J3" s="76" t="s">
        <v>446</v>
      </c>
      <c r="K3" s="92"/>
      <c r="L3" s="111"/>
      <c r="M3" s="14"/>
      <c r="N3" s="19"/>
      <c r="P3" s="14"/>
      <c r="Q3" s="19"/>
    </row>
    <row r="4" spans="1:17" ht="16.5" thickBot="1">
      <c r="A4" s="391"/>
      <c r="B4" s="391"/>
      <c r="C4" s="391"/>
      <c r="D4" s="391"/>
      <c r="E4" s="391"/>
      <c r="F4" s="391"/>
      <c r="G4" s="21"/>
      <c r="H4" s="213">
        <f>J164</f>
        <v>205836.8214320001</v>
      </c>
      <c r="I4" s="214">
        <f>H4*J4</f>
        <v>555759.4178664003</v>
      </c>
      <c r="J4" s="79">
        <v>2.7</v>
      </c>
      <c r="K4" s="92"/>
      <c r="L4" s="111"/>
      <c r="M4" s="14"/>
      <c r="N4" s="19"/>
      <c r="P4" s="14"/>
      <c r="Q4" s="19"/>
    </row>
    <row r="5" spans="1:17" ht="15.75">
      <c r="A5" s="384"/>
      <c r="B5" s="384"/>
      <c r="C5" s="384"/>
      <c r="D5" s="384"/>
      <c r="E5" s="384"/>
      <c r="F5" s="384"/>
      <c r="G5" s="22"/>
      <c r="H5" s="23"/>
      <c r="I5" s="24"/>
      <c r="J5" s="25"/>
      <c r="K5" s="92"/>
      <c r="L5" s="111"/>
      <c r="M5" s="14"/>
      <c r="N5" s="19"/>
      <c r="P5" s="14"/>
      <c r="Q5" s="19"/>
    </row>
    <row r="6" spans="1:17" ht="16.5" thickBot="1">
      <c r="A6" s="379"/>
      <c r="B6" s="379"/>
      <c r="C6" s="379"/>
      <c r="D6" s="379"/>
      <c r="E6" s="379"/>
      <c r="F6" s="379"/>
      <c r="G6" s="26"/>
      <c r="H6" s="16"/>
      <c r="I6" s="9"/>
      <c r="J6" s="27"/>
      <c r="K6" s="93"/>
      <c r="L6" s="93"/>
      <c r="M6" s="29"/>
      <c r="N6" s="29"/>
      <c r="P6" s="29"/>
      <c r="Q6" s="29"/>
    </row>
    <row r="7" spans="1:17" ht="16.15" customHeight="1">
      <c r="A7" s="364" t="s">
        <v>429</v>
      </c>
      <c r="B7" s="366" t="s">
        <v>430</v>
      </c>
      <c r="C7" s="382" t="s">
        <v>434</v>
      </c>
      <c r="D7" s="372" t="s">
        <v>435</v>
      </c>
      <c r="E7" s="372"/>
      <c r="F7" s="372" t="s">
        <v>438</v>
      </c>
      <c r="G7" s="372"/>
      <c r="H7" s="372" t="s">
        <v>440</v>
      </c>
      <c r="I7" s="372"/>
      <c r="J7" s="373" t="s">
        <v>433</v>
      </c>
      <c r="K7" s="375" t="s">
        <v>441</v>
      </c>
      <c r="L7" s="80"/>
      <c r="M7" s="377" t="s">
        <v>443</v>
      </c>
      <c r="N7" s="370" t="s">
        <v>444</v>
      </c>
      <c r="O7" s="30"/>
      <c r="P7" s="377" t="s">
        <v>447</v>
      </c>
      <c r="Q7" s="370" t="s">
        <v>448</v>
      </c>
    </row>
    <row r="8" spans="1:17" ht="15.75">
      <c r="A8" s="365"/>
      <c r="B8" s="367"/>
      <c r="C8" s="396"/>
      <c r="D8" s="131" t="s">
        <v>436</v>
      </c>
      <c r="E8" s="132" t="s">
        <v>437</v>
      </c>
      <c r="F8" s="131" t="s">
        <v>439</v>
      </c>
      <c r="G8" s="132" t="s">
        <v>437</v>
      </c>
      <c r="H8" s="131" t="s">
        <v>439</v>
      </c>
      <c r="I8" s="132" t="s">
        <v>437</v>
      </c>
      <c r="J8" s="394"/>
      <c r="K8" s="395"/>
      <c r="L8" s="80"/>
      <c r="M8" s="378"/>
      <c r="N8" s="371"/>
      <c r="O8" s="30"/>
      <c r="P8" s="378"/>
      <c r="Q8" s="371"/>
    </row>
    <row r="9" spans="1:17" ht="15.75">
      <c r="A9" s="143" t="s">
        <v>0</v>
      </c>
      <c r="B9" s="134" t="s">
        <v>344</v>
      </c>
      <c r="C9" s="133" t="s">
        <v>1</v>
      </c>
      <c r="D9" s="133" t="s">
        <v>2</v>
      </c>
      <c r="E9" s="133" t="s">
        <v>10</v>
      </c>
      <c r="F9" s="133" t="s">
        <v>3</v>
      </c>
      <c r="G9" s="133" t="s">
        <v>4</v>
      </c>
      <c r="H9" s="133" t="s">
        <v>5</v>
      </c>
      <c r="I9" s="133" t="s">
        <v>6</v>
      </c>
      <c r="J9" s="133" t="s">
        <v>7</v>
      </c>
      <c r="K9" s="144">
        <v>11</v>
      </c>
      <c r="L9" s="80"/>
      <c r="M9" s="143" t="s">
        <v>442</v>
      </c>
      <c r="N9" s="144" t="s">
        <v>12</v>
      </c>
      <c r="O9" s="30"/>
      <c r="P9" s="143" t="s">
        <v>11</v>
      </c>
      <c r="Q9" s="144" t="s">
        <v>13</v>
      </c>
    </row>
    <row r="10" spans="1:17" ht="16.5" thickBot="1">
      <c r="A10" s="259"/>
      <c r="B10" s="226"/>
      <c r="C10" s="227"/>
      <c r="D10" s="226"/>
      <c r="E10" s="226"/>
      <c r="F10" s="226"/>
      <c r="G10" s="226"/>
      <c r="H10" s="226"/>
      <c r="I10" s="226"/>
      <c r="J10" s="226"/>
      <c r="K10" s="260"/>
      <c r="L10" s="228"/>
      <c r="M10" s="229"/>
      <c r="N10" s="230"/>
      <c r="O10" s="30"/>
      <c r="P10" s="229"/>
      <c r="Q10" s="230"/>
    </row>
    <row r="11" spans="1:17" s="94" customFormat="1" ht="12.75">
      <c r="A11" s="392"/>
      <c r="B11" s="393"/>
      <c r="C11" s="393"/>
      <c r="D11" s="231"/>
      <c r="E11" s="231"/>
      <c r="F11" s="231"/>
      <c r="G11" s="231"/>
      <c r="H11" s="231"/>
      <c r="I11" s="231"/>
      <c r="J11" s="231"/>
      <c r="K11" s="277"/>
      <c r="L11" s="232"/>
      <c r="M11" s="233"/>
      <c r="N11" s="234"/>
      <c r="O11" s="235"/>
      <c r="P11" s="233"/>
      <c r="Q11" s="234"/>
    </row>
    <row r="12" spans="1:17" ht="15.75">
      <c r="A12" s="262">
        <v>1</v>
      </c>
      <c r="B12" s="236" t="s">
        <v>117</v>
      </c>
      <c r="C12" s="237"/>
      <c r="D12" s="162"/>
      <c r="E12" s="162"/>
      <c r="F12" s="224"/>
      <c r="G12" s="164"/>
      <c r="H12" s="162"/>
      <c r="I12" s="164"/>
      <c r="J12" s="166"/>
      <c r="K12" s="342"/>
      <c r="L12" s="113"/>
      <c r="M12" s="171"/>
      <c r="N12" s="172"/>
      <c r="O12" s="9"/>
      <c r="P12" s="171"/>
      <c r="Q12" s="172"/>
    </row>
    <row r="13" spans="1:17" ht="27">
      <c r="A13" s="262">
        <f>A12+1</f>
        <v>2</v>
      </c>
      <c r="B13" s="238" t="s">
        <v>118</v>
      </c>
      <c r="C13" s="239" t="s">
        <v>125</v>
      </c>
      <c r="D13" s="162">
        <v>1</v>
      </c>
      <c r="E13" s="162">
        <v>1</v>
      </c>
      <c r="F13" s="224">
        <f>M13/$J$4</f>
        <v>22993.611111111106</v>
      </c>
      <c r="G13" s="167">
        <f aca="true" t="shared" si="0" ref="G13">F13*E13</f>
        <v>22993.611111111106</v>
      </c>
      <c r="H13" s="225">
        <f>N13/$J$4</f>
        <v>555.5555555555555</v>
      </c>
      <c r="I13" s="167">
        <f aca="true" t="shared" si="1" ref="I13">H13*E13</f>
        <v>555.5555555555555</v>
      </c>
      <c r="J13" s="168">
        <f aca="true" t="shared" si="2" ref="J13">G13+I13</f>
        <v>23549.16666666666</v>
      </c>
      <c r="K13" s="343">
        <f>J13/E13</f>
        <v>23549.16666666666</v>
      </c>
      <c r="L13" s="113"/>
      <c r="M13" s="171">
        <v>62082.749999999985</v>
      </c>
      <c r="N13" s="172">
        <v>1500</v>
      </c>
      <c r="O13" s="9"/>
      <c r="P13" s="171"/>
      <c r="Q13" s="172"/>
    </row>
    <row r="14" spans="1:17" ht="27">
      <c r="A14" s="262">
        <f aca="true" t="shared" si="3" ref="A14:A19">A13+1</f>
        <v>3</v>
      </c>
      <c r="B14" s="238" t="s">
        <v>119</v>
      </c>
      <c r="C14" s="239" t="s">
        <v>126</v>
      </c>
      <c r="D14" s="162">
        <v>1</v>
      </c>
      <c r="E14" s="162">
        <v>1</v>
      </c>
      <c r="F14" s="224">
        <f aca="true" t="shared" si="4" ref="F14:F19">M14/$J$4</f>
        <v>0</v>
      </c>
      <c r="G14" s="167">
        <f aca="true" t="shared" si="5" ref="G14:G19">F14*E14</f>
        <v>0</v>
      </c>
      <c r="H14" s="225">
        <f aca="true" t="shared" si="6" ref="H14:H19">N14/$J$4</f>
        <v>0</v>
      </c>
      <c r="I14" s="167">
        <f aca="true" t="shared" si="7" ref="I14:I19">H14*E14</f>
        <v>0</v>
      </c>
      <c r="J14" s="168">
        <f aca="true" t="shared" si="8" ref="J14:J19">G14+I14</f>
        <v>0</v>
      </c>
      <c r="K14" s="343">
        <f aca="true" t="shared" si="9" ref="K14:K18">J14/E14</f>
        <v>0</v>
      </c>
      <c r="L14" s="113"/>
      <c r="M14" s="171">
        <v>0</v>
      </c>
      <c r="N14" s="172">
        <v>0</v>
      </c>
      <c r="O14" s="9"/>
      <c r="P14" s="171"/>
      <c r="Q14" s="172"/>
    </row>
    <row r="15" spans="1:17" ht="15.75">
      <c r="A15" s="262">
        <f t="shared" si="3"/>
        <v>4</v>
      </c>
      <c r="B15" s="238" t="s">
        <v>120</v>
      </c>
      <c r="C15" s="239" t="s">
        <v>126</v>
      </c>
      <c r="D15" s="162">
        <v>1</v>
      </c>
      <c r="E15" s="162">
        <v>1</v>
      </c>
      <c r="F15" s="224">
        <f t="shared" si="4"/>
        <v>0</v>
      </c>
      <c r="G15" s="167">
        <f t="shared" si="5"/>
        <v>0</v>
      </c>
      <c r="H15" s="225">
        <f t="shared" si="6"/>
        <v>0</v>
      </c>
      <c r="I15" s="167">
        <f t="shared" si="7"/>
        <v>0</v>
      </c>
      <c r="J15" s="168">
        <f t="shared" si="8"/>
        <v>0</v>
      </c>
      <c r="K15" s="343">
        <f t="shared" si="9"/>
        <v>0</v>
      </c>
      <c r="L15" s="113"/>
      <c r="M15" s="171">
        <v>0</v>
      </c>
      <c r="N15" s="172">
        <v>0</v>
      </c>
      <c r="O15" s="9"/>
      <c r="P15" s="171"/>
      <c r="Q15" s="172"/>
    </row>
    <row r="16" spans="1:17" ht="15.75">
      <c r="A16" s="262">
        <f t="shared" si="3"/>
        <v>5</v>
      </c>
      <c r="B16" s="238" t="s">
        <v>121</v>
      </c>
      <c r="C16" s="239" t="s">
        <v>126</v>
      </c>
      <c r="D16" s="162">
        <v>1</v>
      </c>
      <c r="E16" s="162">
        <v>1</v>
      </c>
      <c r="F16" s="224">
        <f t="shared" si="4"/>
        <v>0</v>
      </c>
      <c r="G16" s="167">
        <f t="shared" si="5"/>
        <v>0</v>
      </c>
      <c r="H16" s="225">
        <f t="shared" si="6"/>
        <v>0</v>
      </c>
      <c r="I16" s="167">
        <f t="shared" si="7"/>
        <v>0</v>
      </c>
      <c r="J16" s="168">
        <f t="shared" si="8"/>
        <v>0</v>
      </c>
      <c r="K16" s="343">
        <f t="shared" si="9"/>
        <v>0</v>
      </c>
      <c r="L16" s="113"/>
      <c r="M16" s="171">
        <v>0</v>
      </c>
      <c r="N16" s="172">
        <v>0</v>
      </c>
      <c r="O16" s="9"/>
      <c r="P16" s="171"/>
      <c r="Q16" s="172"/>
    </row>
    <row r="17" spans="1:17" ht="15.75">
      <c r="A17" s="262">
        <f t="shared" si="3"/>
        <v>6</v>
      </c>
      <c r="B17" s="238" t="s">
        <v>122</v>
      </c>
      <c r="C17" s="239" t="s">
        <v>126</v>
      </c>
      <c r="D17" s="162">
        <v>1</v>
      </c>
      <c r="E17" s="162">
        <v>1</v>
      </c>
      <c r="F17" s="224">
        <f t="shared" si="4"/>
        <v>0</v>
      </c>
      <c r="G17" s="167">
        <f t="shared" si="5"/>
        <v>0</v>
      </c>
      <c r="H17" s="225">
        <f t="shared" si="6"/>
        <v>0</v>
      </c>
      <c r="I17" s="167">
        <f t="shared" si="7"/>
        <v>0</v>
      </c>
      <c r="J17" s="168">
        <f t="shared" si="8"/>
        <v>0</v>
      </c>
      <c r="K17" s="343">
        <f t="shared" si="9"/>
        <v>0</v>
      </c>
      <c r="L17" s="113"/>
      <c r="M17" s="171">
        <v>0</v>
      </c>
      <c r="N17" s="172">
        <v>0</v>
      </c>
      <c r="O17" s="9"/>
      <c r="P17" s="171"/>
      <c r="Q17" s="172"/>
    </row>
    <row r="18" spans="1:17" ht="15.75">
      <c r="A18" s="262">
        <f t="shared" si="3"/>
        <v>7</v>
      </c>
      <c r="B18" s="238" t="s">
        <v>123</v>
      </c>
      <c r="C18" s="239" t="s">
        <v>126</v>
      </c>
      <c r="D18" s="162">
        <v>1</v>
      </c>
      <c r="E18" s="162">
        <v>2</v>
      </c>
      <c r="F18" s="224">
        <f t="shared" si="4"/>
        <v>0</v>
      </c>
      <c r="G18" s="167">
        <f t="shared" si="5"/>
        <v>0</v>
      </c>
      <c r="H18" s="225">
        <f t="shared" si="6"/>
        <v>0</v>
      </c>
      <c r="I18" s="167">
        <f t="shared" si="7"/>
        <v>0</v>
      </c>
      <c r="J18" s="168">
        <f t="shared" si="8"/>
        <v>0</v>
      </c>
      <c r="K18" s="343">
        <f t="shared" si="9"/>
        <v>0</v>
      </c>
      <c r="L18" s="113"/>
      <c r="M18" s="171">
        <v>0</v>
      </c>
      <c r="N18" s="172">
        <v>0</v>
      </c>
      <c r="O18" s="9"/>
      <c r="P18" s="171"/>
      <c r="Q18" s="172"/>
    </row>
    <row r="19" spans="1:17" ht="27">
      <c r="A19" s="262">
        <f t="shared" si="3"/>
        <v>8</v>
      </c>
      <c r="B19" s="238" t="s">
        <v>124</v>
      </c>
      <c r="C19" s="239" t="s">
        <v>126</v>
      </c>
      <c r="D19" s="162">
        <v>1</v>
      </c>
      <c r="E19" s="162">
        <v>1</v>
      </c>
      <c r="F19" s="224">
        <f t="shared" si="4"/>
        <v>0</v>
      </c>
      <c r="G19" s="167">
        <f t="shared" si="5"/>
        <v>0</v>
      </c>
      <c r="H19" s="225">
        <f t="shared" si="6"/>
        <v>0</v>
      </c>
      <c r="I19" s="167">
        <f t="shared" si="7"/>
        <v>0</v>
      </c>
      <c r="J19" s="168">
        <f t="shared" si="8"/>
        <v>0</v>
      </c>
      <c r="K19" s="343">
        <f>J19/E19</f>
        <v>0</v>
      </c>
      <c r="L19" s="113"/>
      <c r="M19" s="171">
        <v>0</v>
      </c>
      <c r="N19" s="172">
        <v>0</v>
      </c>
      <c r="O19" s="9"/>
      <c r="P19" s="171"/>
      <c r="Q19" s="172"/>
    </row>
    <row r="20" spans="1:17" ht="15.75">
      <c r="A20" s="262"/>
      <c r="B20" s="240" t="s">
        <v>375</v>
      </c>
      <c r="C20" s="237"/>
      <c r="D20" s="162"/>
      <c r="E20" s="162"/>
      <c r="F20" s="224"/>
      <c r="G20" s="167"/>
      <c r="H20" s="225"/>
      <c r="I20" s="167"/>
      <c r="J20" s="168"/>
      <c r="K20" s="343"/>
      <c r="L20" s="113"/>
      <c r="M20" s="171">
        <v>0</v>
      </c>
      <c r="N20" s="172">
        <v>0</v>
      </c>
      <c r="O20" s="9"/>
      <c r="P20" s="171"/>
      <c r="Q20" s="172"/>
    </row>
    <row r="21" spans="1:17" ht="52.5">
      <c r="A21" s="262">
        <f>A19+1</f>
        <v>9</v>
      </c>
      <c r="B21" s="241" t="s">
        <v>376</v>
      </c>
      <c r="C21" s="239" t="s">
        <v>125</v>
      </c>
      <c r="D21" s="162">
        <v>1</v>
      </c>
      <c r="E21" s="162">
        <v>2</v>
      </c>
      <c r="F21" s="224">
        <f>M21/$J$4</f>
        <v>1487.037037037037</v>
      </c>
      <c r="G21" s="167">
        <f aca="true" t="shared" si="10" ref="G21:G24">F21*E21</f>
        <v>2974.074074074074</v>
      </c>
      <c r="H21" s="225">
        <f>N21/$J$4</f>
        <v>120.37037037037037</v>
      </c>
      <c r="I21" s="167">
        <f aca="true" t="shared" si="11" ref="I21:I24">H21*E21</f>
        <v>240.74074074074073</v>
      </c>
      <c r="J21" s="168">
        <f aca="true" t="shared" si="12" ref="J21:J24">G21+I21</f>
        <v>3214.814814814815</v>
      </c>
      <c r="K21" s="343">
        <f>J21/E21</f>
        <v>1607.4074074074074</v>
      </c>
      <c r="L21" s="113"/>
      <c r="M21" s="171">
        <v>4015</v>
      </c>
      <c r="N21" s="172">
        <v>325</v>
      </c>
      <c r="O21" s="9"/>
      <c r="P21" s="171"/>
      <c r="Q21" s="172"/>
    </row>
    <row r="22" spans="1:17" ht="15.75">
      <c r="A22" s="262">
        <f aca="true" t="shared" si="13" ref="A22:A24">A21+1</f>
        <v>10</v>
      </c>
      <c r="B22" s="238" t="s">
        <v>377</v>
      </c>
      <c r="C22" s="239"/>
      <c r="D22" s="162"/>
      <c r="E22" s="162"/>
      <c r="F22" s="224">
        <f aca="true" t="shared" si="14" ref="F22:F24">M22/$J$4</f>
        <v>0</v>
      </c>
      <c r="G22" s="167">
        <f t="shared" si="10"/>
        <v>0</v>
      </c>
      <c r="H22" s="225">
        <f aca="true" t="shared" si="15" ref="H22:H24">N22/$J$4</f>
        <v>0</v>
      </c>
      <c r="I22" s="167">
        <f t="shared" si="11"/>
        <v>0</v>
      </c>
      <c r="J22" s="168">
        <f t="shared" si="12"/>
        <v>0</v>
      </c>
      <c r="K22" s="343" t="e">
        <f aca="true" t="shared" si="16" ref="K22:K24">J22/E22</f>
        <v>#DIV/0!</v>
      </c>
      <c r="L22" s="113"/>
      <c r="M22" s="171">
        <v>0</v>
      </c>
      <c r="N22" s="172">
        <v>0</v>
      </c>
      <c r="O22" s="9"/>
      <c r="P22" s="171"/>
      <c r="Q22" s="172"/>
    </row>
    <row r="23" spans="1:17" ht="15.75">
      <c r="A23" s="262">
        <f t="shared" si="13"/>
        <v>11</v>
      </c>
      <c r="B23" s="238" t="s">
        <v>378</v>
      </c>
      <c r="C23" s="239"/>
      <c r="D23" s="162"/>
      <c r="E23" s="162"/>
      <c r="F23" s="224">
        <f t="shared" si="14"/>
        <v>0</v>
      </c>
      <c r="G23" s="167">
        <f t="shared" si="10"/>
        <v>0</v>
      </c>
      <c r="H23" s="225">
        <f t="shared" si="15"/>
        <v>0</v>
      </c>
      <c r="I23" s="167">
        <f t="shared" si="11"/>
        <v>0</v>
      </c>
      <c r="J23" s="168">
        <f t="shared" si="12"/>
        <v>0</v>
      </c>
      <c r="K23" s="343" t="e">
        <f t="shared" si="16"/>
        <v>#DIV/0!</v>
      </c>
      <c r="L23" s="113"/>
      <c r="M23" s="171">
        <v>0</v>
      </c>
      <c r="N23" s="172">
        <v>0</v>
      </c>
      <c r="O23" s="9"/>
      <c r="P23" s="171"/>
      <c r="Q23" s="172"/>
    </row>
    <row r="24" spans="1:17" ht="15.75">
      <c r="A24" s="262">
        <f t="shared" si="13"/>
        <v>12</v>
      </c>
      <c r="B24" s="238" t="s">
        <v>379</v>
      </c>
      <c r="C24" s="239"/>
      <c r="D24" s="162"/>
      <c r="E24" s="162"/>
      <c r="F24" s="224">
        <f t="shared" si="14"/>
        <v>0</v>
      </c>
      <c r="G24" s="167">
        <f t="shared" si="10"/>
        <v>0</v>
      </c>
      <c r="H24" s="225">
        <f t="shared" si="15"/>
        <v>0</v>
      </c>
      <c r="I24" s="167">
        <f t="shared" si="11"/>
        <v>0</v>
      </c>
      <c r="J24" s="168">
        <f t="shared" si="12"/>
        <v>0</v>
      </c>
      <c r="K24" s="343" t="e">
        <f t="shared" si="16"/>
        <v>#DIV/0!</v>
      </c>
      <c r="L24" s="113"/>
      <c r="M24" s="171">
        <v>0</v>
      </c>
      <c r="N24" s="172">
        <v>0</v>
      </c>
      <c r="O24" s="9"/>
      <c r="P24" s="171"/>
      <c r="Q24" s="172"/>
    </row>
    <row r="25" spans="1:17" ht="15.75">
      <c r="A25" s="262"/>
      <c r="B25" s="240" t="s">
        <v>380</v>
      </c>
      <c r="C25" s="237"/>
      <c r="D25" s="162"/>
      <c r="E25" s="162"/>
      <c r="F25" s="224"/>
      <c r="G25" s="164"/>
      <c r="H25" s="162"/>
      <c r="I25" s="164"/>
      <c r="J25" s="166"/>
      <c r="K25" s="342"/>
      <c r="L25" s="113"/>
      <c r="M25" s="171"/>
      <c r="N25" s="172"/>
      <c r="O25" s="9"/>
      <c r="P25" s="171"/>
      <c r="Q25" s="172"/>
    </row>
    <row r="26" spans="1:17" ht="52.5">
      <c r="A26" s="262">
        <f>A24+1</f>
        <v>13</v>
      </c>
      <c r="B26" s="241" t="s">
        <v>381</v>
      </c>
      <c r="C26" s="239" t="s">
        <v>125</v>
      </c>
      <c r="D26" s="162">
        <v>1</v>
      </c>
      <c r="E26" s="162">
        <v>2</v>
      </c>
      <c r="F26" s="224">
        <f>M26/$J$4</f>
        <v>1487.037037037037</v>
      </c>
      <c r="G26" s="167">
        <f aca="true" t="shared" si="17" ref="G26">F26*E26</f>
        <v>2974.074074074074</v>
      </c>
      <c r="H26" s="225">
        <f>N26/$J$4</f>
        <v>120.37037037037037</v>
      </c>
      <c r="I26" s="167">
        <f aca="true" t="shared" si="18" ref="I26">H26*E26</f>
        <v>240.74074074074073</v>
      </c>
      <c r="J26" s="168">
        <f aca="true" t="shared" si="19" ref="J26">G26+I26</f>
        <v>3214.814814814815</v>
      </c>
      <c r="K26" s="343">
        <f>J26/E26</f>
        <v>1607.4074074074074</v>
      </c>
      <c r="L26" s="113"/>
      <c r="M26" s="171">
        <v>4015</v>
      </c>
      <c r="N26" s="172">
        <v>325</v>
      </c>
      <c r="O26" s="9"/>
      <c r="P26" s="171"/>
      <c r="Q26" s="172"/>
    </row>
    <row r="27" spans="1:17" ht="15.75">
      <c r="A27" s="262">
        <f aca="true" t="shared" si="20" ref="A27:A29">A26+1</f>
        <v>14</v>
      </c>
      <c r="B27" s="238" t="s">
        <v>377</v>
      </c>
      <c r="C27" s="239"/>
      <c r="D27" s="162"/>
      <c r="E27" s="162"/>
      <c r="F27" s="224">
        <f aca="true" t="shared" si="21" ref="F27:F29">M27/$J$4</f>
        <v>0</v>
      </c>
      <c r="G27" s="167">
        <f aca="true" t="shared" si="22" ref="G27:G29">F27*E27</f>
        <v>0</v>
      </c>
      <c r="H27" s="225">
        <f aca="true" t="shared" si="23" ref="H27:H29">N27/$J$4</f>
        <v>0</v>
      </c>
      <c r="I27" s="167">
        <f aca="true" t="shared" si="24" ref="I27:I29">H27*E27</f>
        <v>0</v>
      </c>
      <c r="J27" s="168">
        <f aca="true" t="shared" si="25" ref="J27:J29">G27+I27</f>
        <v>0</v>
      </c>
      <c r="K27" s="343" t="e">
        <f aca="true" t="shared" si="26" ref="K27:K29">J27/E27</f>
        <v>#DIV/0!</v>
      </c>
      <c r="L27" s="113"/>
      <c r="M27" s="171"/>
      <c r="N27" s="172"/>
      <c r="O27" s="9"/>
      <c r="P27" s="171"/>
      <c r="Q27" s="172"/>
    </row>
    <row r="28" spans="1:17" ht="15.75">
      <c r="A28" s="262">
        <f t="shared" si="20"/>
        <v>15</v>
      </c>
      <c r="B28" s="238" t="s">
        <v>378</v>
      </c>
      <c r="C28" s="239"/>
      <c r="D28" s="162"/>
      <c r="E28" s="162"/>
      <c r="F28" s="224">
        <f t="shared" si="21"/>
        <v>0</v>
      </c>
      <c r="G28" s="167">
        <f t="shared" si="22"/>
        <v>0</v>
      </c>
      <c r="H28" s="225">
        <f t="shared" si="23"/>
        <v>0</v>
      </c>
      <c r="I28" s="167">
        <f t="shared" si="24"/>
        <v>0</v>
      </c>
      <c r="J28" s="168">
        <f t="shared" si="25"/>
        <v>0</v>
      </c>
      <c r="K28" s="343" t="e">
        <f t="shared" si="26"/>
        <v>#DIV/0!</v>
      </c>
      <c r="L28" s="113"/>
      <c r="M28" s="171"/>
      <c r="N28" s="172"/>
      <c r="O28" s="9"/>
      <c r="P28" s="171"/>
      <c r="Q28" s="172"/>
    </row>
    <row r="29" spans="1:17" ht="15.75">
      <c r="A29" s="262">
        <f t="shared" si="20"/>
        <v>16</v>
      </c>
      <c r="B29" s="238" t="s">
        <v>379</v>
      </c>
      <c r="C29" s="239"/>
      <c r="D29" s="162"/>
      <c r="E29" s="162"/>
      <c r="F29" s="224">
        <f t="shared" si="21"/>
        <v>0</v>
      </c>
      <c r="G29" s="167">
        <f t="shared" si="22"/>
        <v>0</v>
      </c>
      <c r="H29" s="225">
        <f t="shared" si="23"/>
        <v>0</v>
      </c>
      <c r="I29" s="167">
        <f t="shared" si="24"/>
        <v>0</v>
      </c>
      <c r="J29" s="168">
        <f t="shared" si="25"/>
        <v>0</v>
      </c>
      <c r="K29" s="343" t="e">
        <f t="shared" si="26"/>
        <v>#DIV/0!</v>
      </c>
      <c r="L29" s="113"/>
      <c r="M29" s="171"/>
      <c r="N29" s="172"/>
      <c r="O29" s="9"/>
      <c r="P29" s="171"/>
      <c r="Q29" s="172"/>
    </row>
    <row r="30" spans="1:17" ht="15.75">
      <c r="A30" s="262"/>
      <c r="B30" s="242" t="s">
        <v>127</v>
      </c>
      <c r="C30" s="240"/>
      <c r="D30" s="332"/>
      <c r="E30" s="332"/>
      <c r="F30" s="224"/>
      <c r="G30" s="164"/>
      <c r="H30" s="162"/>
      <c r="I30" s="164"/>
      <c r="J30" s="166"/>
      <c r="K30" s="342"/>
      <c r="L30" s="113"/>
      <c r="M30" s="171"/>
      <c r="N30" s="172"/>
      <c r="O30" s="9"/>
      <c r="P30" s="171"/>
      <c r="Q30" s="172"/>
    </row>
    <row r="31" spans="1:17" ht="31.5">
      <c r="A31" s="262">
        <f>A29+1</f>
        <v>17</v>
      </c>
      <c r="B31" s="243" t="s">
        <v>128</v>
      </c>
      <c r="C31" s="244" t="s">
        <v>29</v>
      </c>
      <c r="D31" s="162">
        <v>1</v>
      </c>
      <c r="E31" s="162">
        <v>1</v>
      </c>
      <c r="F31" s="224">
        <f aca="true" t="shared" si="27" ref="F31">M31/$J$4</f>
        <v>2407.4074074074074</v>
      </c>
      <c r="G31" s="167">
        <f aca="true" t="shared" si="28" ref="G31">F31*E31</f>
        <v>2407.4074074074074</v>
      </c>
      <c r="H31" s="225">
        <f aca="true" t="shared" si="29" ref="H31">N31/$J$4</f>
        <v>192.59259259259258</v>
      </c>
      <c r="I31" s="167">
        <f aca="true" t="shared" si="30" ref="I31">H31*E31</f>
        <v>192.59259259259258</v>
      </c>
      <c r="J31" s="168">
        <f aca="true" t="shared" si="31" ref="J31">G31+I31</f>
        <v>2600</v>
      </c>
      <c r="K31" s="343">
        <f aca="true" t="shared" si="32" ref="K31">J31/E31</f>
        <v>2600</v>
      </c>
      <c r="L31" s="113"/>
      <c r="M31" s="171">
        <v>6500</v>
      </c>
      <c r="N31" s="172">
        <v>520</v>
      </c>
      <c r="O31" s="9"/>
      <c r="P31" s="171"/>
      <c r="Q31" s="172"/>
    </row>
    <row r="32" spans="1:17" ht="31.5">
      <c r="A32" s="262">
        <f>A31+1</f>
        <v>18</v>
      </c>
      <c r="B32" s="243" t="s">
        <v>129</v>
      </c>
      <c r="C32" s="244" t="s">
        <v>29</v>
      </c>
      <c r="D32" s="162">
        <v>1</v>
      </c>
      <c r="E32" s="162">
        <v>1</v>
      </c>
      <c r="F32" s="224">
        <f aca="true" t="shared" si="33" ref="F32:F49">M32/$J$4</f>
        <v>2407.4074074074074</v>
      </c>
      <c r="G32" s="167">
        <f aca="true" t="shared" si="34" ref="G32:G49">F32*E32</f>
        <v>2407.4074074074074</v>
      </c>
      <c r="H32" s="225">
        <f aca="true" t="shared" si="35" ref="H32:H49">N32/$J$4</f>
        <v>192.59259259259258</v>
      </c>
      <c r="I32" s="167">
        <f aca="true" t="shared" si="36" ref="I32:I49">H32*E32</f>
        <v>192.59259259259258</v>
      </c>
      <c r="J32" s="168">
        <f aca="true" t="shared" si="37" ref="J32:J49">G32+I32</f>
        <v>2600</v>
      </c>
      <c r="K32" s="343">
        <f aca="true" t="shared" si="38" ref="K32:K49">J32/E32</f>
        <v>2600</v>
      </c>
      <c r="L32" s="113"/>
      <c r="M32" s="171">
        <v>6500</v>
      </c>
      <c r="N32" s="172">
        <v>520</v>
      </c>
      <c r="O32" s="9"/>
      <c r="P32" s="171"/>
      <c r="Q32" s="172"/>
    </row>
    <row r="33" spans="1:17" ht="31.5">
      <c r="A33" s="262">
        <f aca="true" t="shared" si="39" ref="A33:A47">A32+1</f>
        <v>19</v>
      </c>
      <c r="B33" s="243" t="s">
        <v>130</v>
      </c>
      <c r="C33" s="244" t="s">
        <v>29</v>
      </c>
      <c r="D33" s="162">
        <v>1</v>
      </c>
      <c r="E33" s="162">
        <v>1</v>
      </c>
      <c r="F33" s="224">
        <f t="shared" si="33"/>
        <v>1290.7407407407406</v>
      </c>
      <c r="G33" s="167">
        <f t="shared" si="34"/>
        <v>1290.7407407407406</v>
      </c>
      <c r="H33" s="225">
        <f t="shared" si="35"/>
        <v>72.22222222222221</v>
      </c>
      <c r="I33" s="167">
        <f t="shared" si="36"/>
        <v>72.22222222222221</v>
      </c>
      <c r="J33" s="168">
        <f t="shared" si="37"/>
        <v>1362.9629629629628</v>
      </c>
      <c r="K33" s="343">
        <f t="shared" si="38"/>
        <v>1362.9629629629628</v>
      </c>
      <c r="L33" s="113"/>
      <c r="M33" s="171">
        <v>3485</v>
      </c>
      <c r="N33" s="172">
        <v>195</v>
      </c>
      <c r="O33" s="9"/>
      <c r="P33" s="171"/>
      <c r="Q33" s="172"/>
    </row>
    <row r="34" spans="1:17" ht="31.5">
      <c r="A34" s="262">
        <f t="shared" si="39"/>
        <v>20</v>
      </c>
      <c r="B34" s="243" t="s">
        <v>131</v>
      </c>
      <c r="C34" s="244" t="s">
        <v>29</v>
      </c>
      <c r="D34" s="162">
        <v>1</v>
      </c>
      <c r="E34" s="162">
        <v>2</v>
      </c>
      <c r="F34" s="224">
        <f t="shared" si="33"/>
        <v>659.6296296296296</v>
      </c>
      <c r="G34" s="167">
        <f t="shared" si="34"/>
        <v>1319.2592592592591</v>
      </c>
      <c r="H34" s="225">
        <f t="shared" si="35"/>
        <v>24.074074074074073</v>
      </c>
      <c r="I34" s="167">
        <f t="shared" si="36"/>
        <v>48.148148148148145</v>
      </c>
      <c r="J34" s="168">
        <f t="shared" si="37"/>
        <v>1367.4074074074072</v>
      </c>
      <c r="K34" s="343">
        <f t="shared" si="38"/>
        <v>683.7037037037036</v>
      </c>
      <c r="L34" s="113"/>
      <c r="M34" s="171">
        <v>1781</v>
      </c>
      <c r="N34" s="172">
        <v>65</v>
      </c>
      <c r="O34" s="9"/>
      <c r="P34" s="171"/>
      <c r="Q34" s="172"/>
    </row>
    <row r="35" spans="1:17" ht="31.5">
      <c r="A35" s="262">
        <f t="shared" si="39"/>
        <v>21</v>
      </c>
      <c r="B35" s="243" t="s">
        <v>132</v>
      </c>
      <c r="C35" s="244" t="s">
        <v>29</v>
      </c>
      <c r="D35" s="162">
        <v>1</v>
      </c>
      <c r="E35" s="162">
        <v>1</v>
      </c>
      <c r="F35" s="224">
        <f t="shared" si="33"/>
        <v>2407.4074074074074</v>
      </c>
      <c r="G35" s="167">
        <f t="shared" si="34"/>
        <v>2407.4074074074074</v>
      </c>
      <c r="H35" s="225">
        <f t="shared" si="35"/>
        <v>192.59259259259258</v>
      </c>
      <c r="I35" s="167">
        <f t="shared" si="36"/>
        <v>192.59259259259258</v>
      </c>
      <c r="J35" s="168">
        <f t="shared" si="37"/>
        <v>2600</v>
      </c>
      <c r="K35" s="343">
        <f t="shared" si="38"/>
        <v>2600</v>
      </c>
      <c r="L35" s="113"/>
      <c r="M35" s="171">
        <v>6500</v>
      </c>
      <c r="N35" s="172">
        <v>520</v>
      </c>
      <c r="O35" s="9"/>
      <c r="P35" s="171"/>
      <c r="Q35" s="172"/>
    </row>
    <row r="36" spans="1:17" ht="31.5">
      <c r="A36" s="262">
        <f t="shared" si="39"/>
        <v>22</v>
      </c>
      <c r="B36" s="243" t="s">
        <v>133</v>
      </c>
      <c r="C36" s="244" t="s">
        <v>29</v>
      </c>
      <c r="D36" s="162">
        <v>1</v>
      </c>
      <c r="E36" s="162">
        <v>1</v>
      </c>
      <c r="F36" s="224">
        <f t="shared" si="33"/>
        <v>850</v>
      </c>
      <c r="G36" s="167">
        <f t="shared" si="34"/>
        <v>850</v>
      </c>
      <c r="H36" s="225">
        <f t="shared" si="35"/>
        <v>35.18518518518518</v>
      </c>
      <c r="I36" s="167">
        <f t="shared" si="36"/>
        <v>35.18518518518518</v>
      </c>
      <c r="J36" s="168">
        <f t="shared" si="37"/>
        <v>885.1851851851852</v>
      </c>
      <c r="K36" s="343">
        <f t="shared" si="38"/>
        <v>885.1851851851852</v>
      </c>
      <c r="L36" s="113"/>
      <c r="M36" s="171">
        <v>2295</v>
      </c>
      <c r="N36" s="172">
        <v>95</v>
      </c>
      <c r="O36" s="9"/>
      <c r="P36" s="171"/>
      <c r="Q36" s="172"/>
    </row>
    <row r="37" spans="1:17" ht="31.5">
      <c r="A37" s="262">
        <f t="shared" si="39"/>
        <v>23</v>
      </c>
      <c r="B37" s="243" t="s">
        <v>134</v>
      </c>
      <c r="C37" s="244" t="s">
        <v>29</v>
      </c>
      <c r="D37" s="162">
        <v>1</v>
      </c>
      <c r="E37" s="162">
        <v>1</v>
      </c>
      <c r="F37" s="224">
        <f aca="true" t="shared" si="40" ref="F37:F44">M37/$J$4</f>
        <v>194.07407407407405</v>
      </c>
      <c r="G37" s="167">
        <f aca="true" t="shared" si="41" ref="G37:G44">F37*E37</f>
        <v>194.07407407407405</v>
      </c>
      <c r="H37" s="225">
        <f aca="true" t="shared" si="42" ref="H37:H44">N37/$J$4</f>
        <v>24.074074074074073</v>
      </c>
      <c r="I37" s="167">
        <f aca="true" t="shared" si="43" ref="I37:I44">H37*E37</f>
        <v>24.074074074074073</v>
      </c>
      <c r="J37" s="168">
        <f aca="true" t="shared" si="44" ref="J37:J44">G37+I37</f>
        <v>218.14814814814812</v>
      </c>
      <c r="K37" s="343">
        <f aca="true" t="shared" si="45" ref="K37:K44">J37/E37</f>
        <v>218.14814814814812</v>
      </c>
      <c r="L37" s="113"/>
      <c r="M37" s="171">
        <v>524</v>
      </c>
      <c r="N37" s="172">
        <v>65</v>
      </c>
      <c r="O37" s="9"/>
      <c r="P37" s="171"/>
      <c r="Q37" s="172"/>
    </row>
    <row r="38" spans="1:17" ht="31.5">
      <c r="A38" s="262">
        <f t="shared" si="39"/>
        <v>24</v>
      </c>
      <c r="B38" s="243" t="s">
        <v>135</v>
      </c>
      <c r="C38" s="244" t="s">
        <v>29</v>
      </c>
      <c r="D38" s="162">
        <v>1</v>
      </c>
      <c r="E38" s="162">
        <v>1</v>
      </c>
      <c r="F38" s="224">
        <f t="shared" si="40"/>
        <v>95.18518518518518</v>
      </c>
      <c r="G38" s="167">
        <f t="shared" si="41"/>
        <v>95.18518518518518</v>
      </c>
      <c r="H38" s="225">
        <f t="shared" si="42"/>
        <v>24.074074074074073</v>
      </c>
      <c r="I38" s="167">
        <f t="shared" si="43"/>
        <v>24.074074074074073</v>
      </c>
      <c r="J38" s="168">
        <f t="shared" si="44"/>
        <v>119.25925925925925</v>
      </c>
      <c r="K38" s="343">
        <f t="shared" si="45"/>
        <v>119.25925925925925</v>
      </c>
      <c r="L38" s="113"/>
      <c r="M38" s="171">
        <v>257</v>
      </c>
      <c r="N38" s="172">
        <v>65</v>
      </c>
      <c r="O38" s="9"/>
      <c r="P38" s="171"/>
      <c r="Q38" s="172"/>
    </row>
    <row r="39" spans="1:17" ht="31.5">
      <c r="A39" s="262">
        <f t="shared" si="39"/>
        <v>25</v>
      </c>
      <c r="B39" s="243" t="s">
        <v>136</v>
      </c>
      <c r="C39" s="244" t="s">
        <v>29</v>
      </c>
      <c r="D39" s="162">
        <v>1</v>
      </c>
      <c r="E39" s="162">
        <v>1</v>
      </c>
      <c r="F39" s="224">
        <f t="shared" si="40"/>
        <v>1290.7407407407406</v>
      </c>
      <c r="G39" s="167">
        <f t="shared" si="41"/>
        <v>1290.7407407407406</v>
      </c>
      <c r="H39" s="225">
        <f t="shared" si="42"/>
        <v>192.59259259259258</v>
      </c>
      <c r="I39" s="167">
        <f t="shared" si="43"/>
        <v>192.59259259259258</v>
      </c>
      <c r="J39" s="168">
        <f t="shared" si="44"/>
        <v>1483.3333333333333</v>
      </c>
      <c r="K39" s="343">
        <f t="shared" si="45"/>
        <v>1483.3333333333333</v>
      </c>
      <c r="L39" s="113"/>
      <c r="M39" s="171">
        <v>3485</v>
      </c>
      <c r="N39" s="172">
        <v>520</v>
      </c>
      <c r="O39" s="9"/>
      <c r="P39" s="171"/>
      <c r="Q39" s="172"/>
    </row>
    <row r="40" spans="1:17" ht="31.5">
      <c r="A40" s="262">
        <f>A39+1</f>
        <v>26</v>
      </c>
      <c r="B40" s="243" t="s">
        <v>138</v>
      </c>
      <c r="C40" s="244" t="s">
        <v>29</v>
      </c>
      <c r="D40" s="162">
        <v>1</v>
      </c>
      <c r="E40" s="162">
        <v>1</v>
      </c>
      <c r="F40" s="224">
        <f t="shared" si="40"/>
        <v>1263.3333333333333</v>
      </c>
      <c r="G40" s="167">
        <f t="shared" si="41"/>
        <v>1263.3333333333333</v>
      </c>
      <c r="H40" s="225">
        <f t="shared" si="42"/>
        <v>35.18518518518518</v>
      </c>
      <c r="I40" s="167">
        <f t="shared" si="43"/>
        <v>35.18518518518518</v>
      </c>
      <c r="J40" s="168">
        <f t="shared" si="44"/>
        <v>1298.5185185185185</v>
      </c>
      <c r="K40" s="343">
        <f t="shared" si="45"/>
        <v>1298.5185185185185</v>
      </c>
      <c r="L40" s="113"/>
      <c r="M40" s="171">
        <v>3411</v>
      </c>
      <c r="N40" s="172">
        <v>95</v>
      </c>
      <c r="O40" s="9"/>
      <c r="P40" s="171"/>
      <c r="Q40" s="172"/>
    </row>
    <row r="41" spans="1:17" ht="31.5">
      <c r="A41" s="262">
        <f t="shared" si="39"/>
        <v>27</v>
      </c>
      <c r="B41" s="243" t="s">
        <v>139</v>
      </c>
      <c r="C41" s="244" t="s">
        <v>29</v>
      </c>
      <c r="D41" s="162">
        <v>1</v>
      </c>
      <c r="E41" s="162">
        <v>1</v>
      </c>
      <c r="F41" s="224">
        <f t="shared" si="40"/>
        <v>223.7037037037037</v>
      </c>
      <c r="G41" s="167">
        <f t="shared" si="41"/>
        <v>223.7037037037037</v>
      </c>
      <c r="H41" s="225">
        <f t="shared" si="42"/>
        <v>24.074074074074073</v>
      </c>
      <c r="I41" s="167">
        <f t="shared" si="43"/>
        <v>24.074074074074073</v>
      </c>
      <c r="J41" s="168">
        <f t="shared" si="44"/>
        <v>247.77777777777777</v>
      </c>
      <c r="K41" s="343">
        <f t="shared" si="45"/>
        <v>247.77777777777777</v>
      </c>
      <c r="L41" s="113"/>
      <c r="M41" s="171">
        <v>604</v>
      </c>
      <c r="N41" s="172">
        <v>65</v>
      </c>
      <c r="O41" s="9"/>
      <c r="P41" s="171"/>
      <c r="Q41" s="172"/>
    </row>
    <row r="42" spans="1:17" ht="31.5">
      <c r="A42" s="262">
        <f t="shared" si="39"/>
        <v>28</v>
      </c>
      <c r="B42" s="243" t="s">
        <v>140</v>
      </c>
      <c r="C42" s="244" t="s">
        <v>29</v>
      </c>
      <c r="D42" s="162">
        <v>1</v>
      </c>
      <c r="E42" s="162">
        <v>1</v>
      </c>
      <c r="F42" s="224">
        <f t="shared" si="40"/>
        <v>1290.7407407407406</v>
      </c>
      <c r="G42" s="167">
        <f t="shared" si="41"/>
        <v>1290.7407407407406</v>
      </c>
      <c r="H42" s="225">
        <f t="shared" si="42"/>
        <v>192.59259259259258</v>
      </c>
      <c r="I42" s="167">
        <f t="shared" si="43"/>
        <v>192.59259259259258</v>
      </c>
      <c r="J42" s="168">
        <f t="shared" si="44"/>
        <v>1483.3333333333333</v>
      </c>
      <c r="K42" s="343">
        <f t="shared" si="45"/>
        <v>1483.3333333333333</v>
      </c>
      <c r="L42" s="113"/>
      <c r="M42" s="171">
        <v>3485</v>
      </c>
      <c r="N42" s="172">
        <v>520</v>
      </c>
      <c r="O42" s="9"/>
      <c r="P42" s="171"/>
      <c r="Q42" s="172"/>
    </row>
    <row r="43" spans="1:17" ht="31.5">
      <c r="A43" s="262">
        <f t="shared" si="39"/>
        <v>29</v>
      </c>
      <c r="B43" s="243" t="s">
        <v>141</v>
      </c>
      <c r="C43" s="244" t="s">
        <v>29</v>
      </c>
      <c r="D43" s="162">
        <v>1</v>
      </c>
      <c r="E43" s="162">
        <v>1</v>
      </c>
      <c r="F43" s="224">
        <f t="shared" si="40"/>
        <v>223.7037037037037</v>
      </c>
      <c r="G43" s="167">
        <f t="shared" si="41"/>
        <v>223.7037037037037</v>
      </c>
      <c r="H43" s="225">
        <f t="shared" si="42"/>
        <v>24.074074074074073</v>
      </c>
      <c r="I43" s="167">
        <f t="shared" si="43"/>
        <v>24.074074074074073</v>
      </c>
      <c r="J43" s="168">
        <f t="shared" si="44"/>
        <v>247.77777777777777</v>
      </c>
      <c r="K43" s="343">
        <f t="shared" si="45"/>
        <v>247.77777777777777</v>
      </c>
      <c r="L43" s="113"/>
      <c r="M43" s="171">
        <v>604</v>
      </c>
      <c r="N43" s="172">
        <v>65</v>
      </c>
      <c r="O43" s="9"/>
      <c r="P43" s="171"/>
      <c r="Q43" s="172"/>
    </row>
    <row r="44" spans="1:17" ht="31.5">
      <c r="A44" s="262">
        <f t="shared" si="39"/>
        <v>30</v>
      </c>
      <c r="B44" s="243" t="s">
        <v>142</v>
      </c>
      <c r="C44" s="244" t="s">
        <v>29</v>
      </c>
      <c r="D44" s="162">
        <v>1</v>
      </c>
      <c r="E44" s="162">
        <v>1</v>
      </c>
      <c r="F44" s="224">
        <f t="shared" si="40"/>
        <v>120.37037037037037</v>
      </c>
      <c r="G44" s="167">
        <f t="shared" si="41"/>
        <v>120.37037037037037</v>
      </c>
      <c r="H44" s="225">
        <f t="shared" si="42"/>
        <v>24.074074074074073</v>
      </c>
      <c r="I44" s="167">
        <f t="shared" si="43"/>
        <v>24.074074074074073</v>
      </c>
      <c r="J44" s="168">
        <f t="shared" si="44"/>
        <v>144.44444444444443</v>
      </c>
      <c r="K44" s="343">
        <f t="shared" si="45"/>
        <v>144.44444444444443</v>
      </c>
      <c r="L44" s="113"/>
      <c r="M44" s="171">
        <v>325</v>
      </c>
      <c r="N44" s="172">
        <v>65</v>
      </c>
      <c r="O44" s="9"/>
      <c r="P44" s="171"/>
      <c r="Q44" s="172"/>
    </row>
    <row r="45" spans="1:17" ht="27">
      <c r="A45" s="262">
        <f t="shared" si="39"/>
        <v>31</v>
      </c>
      <c r="B45" s="238" t="s">
        <v>143</v>
      </c>
      <c r="C45" s="244" t="s">
        <v>29</v>
      </c>
      <c r="D45" s="162">
        <v>1</v>
      </c>
      <c r="E45" s="162">
        <v>1</v>
      </c>
      <c r="F45" s="224">
        <f aca="true" t="shared" si="46" ref="F45:F48">M45/$J$4</f>
        <v>2871.939736346516</v>
      </c>
      <c r="G45" s="167">
        <f aca="true" t="shared" si="47" ref="G45:G48">F45*E45</f>
        <v>2871.939736346516</v>
      </c>
      <c r="H45" s="225">
        <f aca="true" t="shared" si="48" ref="H45:H48">N45/$J$4</f>
        <v>192.59259259259258</v>
      </c>
      <c r="I45" s="167">
        <f aca="true" t="shared" si="49" ref="I45:I48">H45*E45</f>
        <v>192.59259259259258</v>
      </c>
      <c r="J45" s="168">
        <f aca="true" t="shared" si="50" ref="J45:J48">G45+I45</f>
        <v>3064.5323289391085</v>
      </c>
      <c r="K45" s="343">
        <f aca="true" t="shared" si="51" ref="K45:K48">J45/E45</f>
        <v>3064.5323289391085</v>
      </c>
      <c r="L45" s="113"/>
      <c r="M45" s="171">
        <v>7754.237288135593</v>
      </c>
      <c r="N45" s="172">
        <v>520</v>
      </c>
      <c r="O45" s="9"/>
      <c r="P45" s="171"/>
      <c r="Q45" s="172"/>
    </row>
    <row r="46" spans="1:17" ht="27">
      <c r="A46" s="262">
        <f t="shared" si="39"/>
        <v>32</v>
      </c>
      <c r="B46" s="238" t="s">
        <v>144</v>
      </c>
      <c r="C46" s="244" t="s">
        <v>29</v>
      </c>
      <c r="D46" s="162">
        <v>1</v>
      </c>
      <c r="E46" s="162">
        <v>1</v>
      </c>
      <c r="F46" s="224">
        <f t="shared" si="46"/>
        <v>1531.7011927181418</v>
      </c>
      <c r="G46" s="167">
        <f t="shared" si="47"/>
        <v>1531.7011927181418</v>
      </c>
      <c r="H46" s="225">
        <f t="shared" si="48"/>
        <v>192.59259259259258</v>
      </c>
      <c r="I46" s="167">
        <f t="shared" si="49"/>
        <v>192.59259259259258</v>
      </c>
      <c r="J46" s="168">
        <f t="shared" si="50"/>
        <v>1724.2937853107344</v>
      </c>
      <c r="K46" s="343">
        <f t="shared" si="51"/>
        <v>1724.2937853107344</v>
      </c>
      <c r="L46" s="113"/>
      <c r="M46" s="171">
        <v>4135.593220338983</v>
      </c>
      <c r="N46" s="172">
        <v>520</v>
      </c>
      <c r="O46" s="9"/>
      <c r="P46" s="171"/>
      <c r="Q46" s="172"/>
    </row>
    <row r="47" spans="1:17" ht="16.5">
      <c r="A47" s="262">
        <f t="shared" si="39"/>
        <v>33</v>
      </c>
      <c r="B47" s="243" t="s">
        <v>145</v>
      </c>
      <c r="C47" s="244" t="s">
        <v>29</v>
      </c>
      <c r="D47" s="162">
        <v>1</v>
      </c>
      <c r="E47" s="162">
        <v>3</v>
      </c>
      <c r="F47" s="224">
        <f t="shared" si="46"/>
        <v>91.85185185185185</v>
      </c>
      <c r="G47" s="167">
        <f t="shared" si="47"/>
        <v>275.55555555555554</v>
      </c>
      <c r="H47" s="225">
        <f t="shared" si="48"/>
        <v>24.074074074074073</v>
      </c>
      <c r="I47" s="167">
        <f t="shared" si="49"/>
        <v>72.22222222222221</v>
      </c>
      <c r="J47" s="168">
        <f t="shared" si="50"/>
        <v>347.77777777777777</v>
      </c>
      <c r="K47" s="343">
        <f t="shared" si="51"/>
        <v>115.92592592592592</v>
      </c>
      <c r="L47" s="113"/>
      <c r="M47" s="171">
        <v>248</v>
      </c>
      <c r="N47" s="172">
        <v>65</v>
      </c>
      <c r="O47" s="9"/>
      <c r="P47" s="171"/>
      <c r="Q47" s="172"/>
    </row>
    <row r="48" spans="1:17" ht="15.75">
      <c r="A48" s="262">
        <f>A47+1</f>
        <v>34</v>
      </c>
      <c r="B48" s="243" t="s">
        <v>137</v>
      </c>
      <c r="C48" s="237" t="s">
        <v>15</v>
      </c>
      <c r="D48" s="162">
        <v>1</v>
      </c>
      <c r="E48" s="162">
        <v>2</v>
      </c>
      <c r="F48" s="224">
        <f t="shared" si="46"/>
        <v>177.03703703703704</v>
      </c>
      <c r="G48" s="167">
        <f t="shared" si="47"/>
        <v>354.0740740740741</v>
      </c>
      <c r="H48" s="225">
        <f t="shared" si="48"/>
        <v>24.074074074074073</v>
      </c>
      <c r="I48" s="167">
        <f t="shared" si="49"/>
        <v>48.148148148148145</v>
      </c>
      <c r="J48" s="168">
        <f t="shared" si="50"/>
        <v>402.22222222222223</v>
      </c>
      <c r="K48" s="343">
        <f t="shared" si="51"/>
        <v>201.11111111111111</v>
      </c>
      <c r="L48" s="113"/>
      <c r="M48" s="171">
        <v>478</v>
      </c>
      <c r="N48" s="172">
        <v>65</v>
      </c>
      <c r="O48" s="9"/>
      <c r="P48" s="171"/>
      <c r="Q48" s="172"/>
    </row>
    <row r="49" spans="1:17" ht="16.5">
      <c r="A49" s="262">
        <f>A48+1</f>
        <v>35</v>
      </c>
      <c r="B49" s="243" t="s">
        <v>261</v>
      </c>
      <c r="C49" s="244" t="s">
        <v>29</v>
      </c>
      <c r="D49" s="162">
        <v>1</v>
      </c>
      <c r="E49" s="162">
        <v>1</v>
      </c>
      <c r="F49" s="224">
        <f t="shared" si="33"/>
        <v>2041.734463276836</v>
      </c>
      <c r="G49" s="167">
        <f t="shared" si="34"/>
        <v>2041.734463276836</v>
      </c>
      <c r="H49" s="225">
        <f t="shared" si="35"/>
        <v>0</v>
      </c>
      <c r="I49" s="167">
        <f t="shared" si="36"/>
        <v>0</v>
      </c>
      <c r="J49" s="168">
        <f t="shared" si="37"/>
        <v>2041.734463276836</v>
      </c>
      <c r="K49" s="343">
        <f t="shared" si="38"/>
        <v>2041.734463276836</v>
      </c>
      <c r="L49" s="113"/>
      <c r="M49" s="171">
        <v>5512.683050847458</v>
      </c>
      <c r="N49" s="172">
        <v>0</v>
      </c>
      <c r="O49" s="9"/>
      <c r="P49" s="171"/>
      <c r="Q49" s="172"/>
    </row>
    <row r="50" spans="1:17" ht="16.5">
      <c r="A50" s="262"/>
      <c r="B50" s="245" t="s">
        <v>146</v>
      </c>
      <c r="C50" s="244"/>
      <c r="D50" s="162"/>
      <c r="E50" s="162"/>
      <c r="F50" s="224"/>
      <c r="G50" s="164"/>
      <c r="H50" s="162"/>
      <c r="I50" s="164"/>
      <c r="J50" s="166"/>
      <c r="K50" s="342"/>
      <c r="L50" s="113"/>
      <c r="M50" s="171"/>
      <c r="N50" s="172"/>
      <c r="O50" s="9"/>
      <c r="P50" s="171"/>
      <c r="Q50" s="172"/>
    </row>
    <row r="51" spans="1:17" ht="16.5">
      <c r="A51" s="262">
        <f>A49+1</f>
        <v>36</v>
      </c>
      <c r="B51" s="241" t="s">
        <v>147</v>
      </c>
      <c r="C51" s="244" t="s">
        <v>158</v>
      </c>
      <c r="D51" s="162">
        <v>1</v>
      </c>
      <c r="E51" s="162">
        <v>730</v>
      </c>
      <c r="F51" s="224">
        <f aca="true" t="shared" si="52" ref="F51:F53">M51/$J$4</f>
        <v>11.481481481481481</v>
      </c>
      <c r="G51" s="167">
        <f aca="true" t="shared" si="53" ref="G51:G53">F51*E51</f>
        <v>8381.481481481482</v>
      </c>
      <c r="H51" s="225">
        <f aca="true" t="shared" si="54" ref="H51:H53">N51/$J$4</f>
        <v>4.814814814814815</v>
      </c>
      <c r="I51" s="167">
        <f aca="true" t="shared" si="55" ref="I51:I53">H51*E51</f>
        <v>3514.814814814815</v>
      </c>
      <c r="J51" s="168">
        <f aca="true" t="shared" si="56" ref="J51:J53">G51+I51</f>
        <v>11896.296296296296</v>
      </c>
      <c r="K51" s="343">
        <f aca="true" t="shared" si="57" ref="K51:K53">J51/E51</f>
        <v>16.296296296296294</v>
      </c>
      <c r="L51" s="113"/>
      <c r="M51" s="171">
        <v>31</v>
      </c>
      <c r="N51" s="172">
        <v>13</v>
      </c>
      <c r="O51" s="9"/>
      <c r="P51" s="171"/>
      <c r="Q51" s="172"/>
    </row>
    <row r="52" spans="1:17" ht="16.5">
      <c r="A52" s="262">
        <f aca="true" t="shared" si="58" ref="A52:A53">A51+1</f>
        <v>37</v>
      </c>
      <c r="B52" s="241" t="s">
        <v>148</v>
      </c>
      <c r="C52" s="244" t="s">
        <v>158</v>
      </c>
      <c r="D52" s="162">
        <v>1</v>
      </c>
      <c r="E52" s="162">
        <v>700</v>
      </c>
      <c r="F52" s="224">
        <f t="shared" si="52"/>
        <v>12.222222222222221</v>
      </c>
      <c r="G52" s="167">
        <f t="shared" si="53"/>
        <v>8555.555555555555</v>
      </c>
      <c r="H52" s="225">
        <f t="shared" si="54"/>
        <v>4.814814814814815</v>
      </c>
      <c r="I52" s="167">
        <f t="shared" si="55"/>
        <v>3370.3703703703704</v>
      </c>
      <c r="J52" s="168">
        <f t="shared" si="56"/>
        <v>11925.925925925925</v>
      </c>
      <c r="K52" s="343">
        <f t="shared" si="57"/>
        <v>17.037037037037035</v>
      </c>
      <c r="L52" s="113"/>
      <c r="M52" s="171">
        <v>33</v>
      </c>
      <c r="N52" s="172">
        <v>13</v>
      </c>
      <c r="O52" s="9"/>
      <c r="P52" s="171"/>
      <c r="Q52" s="172"/>
    </row>
    <row r="53" spans="1:17" ht="16.5">
      <c r="A53" s="262">
        <f t="shared" si="58"/>
        <v>38</v>
      </c>
      <c r="B53" s="241" t="s">
        <v>149</v>
      </c>
      <c r="C53" s="244" t="s">
        <v>158</v>
      </c>
      <c r="D53" s="162">
        <v>1</v>
      </c>
      <c r="E53" s="162">
        <v>300</v>
      </c>
      <c r="F53" s="224">
        <f t="shared" si="52"/>
        <v>14.444444444444443</v>
      </c>
      <c r="G53" s="167">
        <f t="shared" si="53"/>
        <v>4333.333333333333</v>
      </c>
      <c r="H53" s="225">
        <f t="shared" si="54"/>
        <v>4.814814814814815</v>
      </c>
      <c r="I53" s="167">
        <f t="shared" si="55"/>
        <v>1444.4444444444446</v>
      </c>
      <c r="J53" s="168">
        <f t="shared" si="56"/>
        <v>5777.777777777777</v>
      </c>
      <c r="K53" s="343">
        <f t="shared" si="57"/>
        <v>19.25925925925926</v>
      </c>
      <c r="L53" s="113"/>
      <c r="M53" s="171">
        <v>39</v>
      </c>
      <c r="N53" s="172">
        <v>13</v>
      </c>
      <c r="O53" s="9"/>
      <c r="P53" s="171"/>
      <c r="Q53" s="172"/>
    </row>
    <row r="54" spans="1:17" ht="16.5">
      <c r="A54" s="262">
        <f>A53+1</f>
        <v>39</v>
      </c>
      <c r="B54" s="241" t="s">
        <v>150</v>
      </c>
      <c r="C54" s="244" t="s">
        <v>158</v>
      </c>
      <c r="D54" s="162">
        <v>1</v>
      </c>
      <c r="E54" s="162">
        <v>180</v>
      </c>
      <c r="F54" s="224">
        <f aca="true" t="shared" si="59" ref="F54:F61">M54/$J$4</f>
        <v>16.296296296296294</v>
      </c>
      <c r="G54" s="167">
        <f aca="true" t="shared" si="60" ref="G54:G61">F54*E54</f>
        <v>2933.333333333333</v>
      </c>
      <c r="H54" s="225">
        <f aca="true" t="shared" si="61" ref="H54:H61">N54/$J$4</f>
        <v>4.814814814814815</v>
      </c>
      <c r="I54" s="167">
        <f aca="true" t="shared" si="62" ref="I54:I61">H54*E54</f>
        <v>866.6666666666666</v>
      </c>
      <c r="J54" s="168">
        <f aca="true" t="shared" si="63" ref="J54:J61">G54+I54</f>
        <v>3799.9999999999995</v>
      </c>
      <c r="K54" s="343">
        <f aca="true" t="shared" si="64" ref="K54:K61">J54/E54</f>
        <v>21.111111111111107</v>
      </c>
      <c r="L54" s="113"/>
      <c r="M54" s="171">
        <v>44</v>
      </c>
      <c r="N54" s="172">
        <v>13</v>
      </c>
      <c r="O54" s="9"/>
      <c r="P54" s="171"/>
      <c r="Q54" s="172"/>
    </row>
    <row r="55" spans="1:17" ht="16.5">
      <c r="A55" s="262">
        <f aca="true" t="shared" si="65" ref="A55:A58">A54+1</f>
        <v>40</v>
      </c>
      <c r="B55" s="241" t="s">
        <v>151</v>
      </c>
      <c r="C55" s="244" t="s">
        <v>158</v>
      </c>
      <c r="D55" s="162">
        <v>1</v>
      </c>
      <c r="E55" s="162">
        <v>7</v>
      </c>
      <c r="F55" s="224">
        <f t="shared" si="59"/>
        <v>0.7777777777777778</v>
      </c>
      <c r="G55" s="167">
        <f t="shared" si="60"/>
        <v>5.444444444444445</v>
      </c>
      <c r="H55" s="225">
        <f t="shared" si="61"/>
        <v>1.8518518518518516</v>
      </c>
      <c r="I55" s="167">
        <f t="shared" si="62"/>
        <v>12.962962962962962</v>
      </c>
      <c r="J55" s="168">
        <f t="shared" si="63"/>
        <v>18.407407407407405</v>
      </c>
      <c r="K55" s="343">
        <f t="shared" si="64"/>
        <v>2.6296296296296293</v>
      </c>
      <c r="L55" s="113"/>
      <c r="M55" s="171">
        <v>2.1</v>
      </c>
      <c r="N55" s="172">
        <v>5</v>
      </c>
      <c r="O55" s="9"/>
      <c r="P55" s="171"/>
      <c r="Q55" s="172"/>
    </row>
    <row r="56" spans="1:17" ht="16.5">
      <c r="A56" s="262">
        <f>A55+1</f>
        <v>41</v>
      </c>
      <c r="B56" s="241" t="s">
        <v>152</v>
      </c>
      <c r="C56" s="244" t="s">
        <v>158</v>
      </c>
      <c r="D56" s="162">
        <v>1</v>
      </c>
      <c r="E56" s="162">
        <v>2</v>
      </c>
      <c r="F56" s="224">
        <f aca="true" t="shared" si="66" ref="F56:F58">M56/$J$4</f>
        <v>1.074074074074074</v>
      </c>
      <c r="G56" s="167">
        <f aca="true" t="shared" si="67" ref="G56:G58">F56*E56</f>
        <v>2.148148148148148</v>
      </c>
      <c r="H56" s="225">
        <f aca="true" t="shared" si="68" ref="H56:H58">N56/$J$4</f>
        <v>1.8518518518518516</v>
      </c>
      <c r="I56" s="167">
        <f aca="true" t="shared" si="69" ref="I56:I58">H56*E56</f>
        <v>3.7037037037037033</v>
      </c>
      <c r="J56" s="168">
        <f aca="true" t="shared" si="70" ref="J56:J58">G56+I56</f>
        <v>5.851851851851851</v>
      </c>
      <c r="K56" s="343">
        <f aca="true" t="shared" si="71" ref="K56:K58">J56/E56</f>
        <v>2.9259259259259256</v>
      </c>
      <c r="L56" s="113"/>
      <c r="M56" s="171">
        <v>2.9</v>
      </c>
      <c r="N56" s="172">
        <v>5</v>
      </c>
      <c r="O56" s="9"/>
      <c r="P56" s="171"/>
      <c r="Q56" s="172"/>
    </row>
    <row r="57" spans="1:17" ht="16.5">
      <c r="A57" s="262">
        <f t="shared" si="65"/>
        <v>42</v>
      </c>
      <c r="B57" s="241" t="s">
        <v>153</v>
      </c>
      <c r="C57" s="244" t="s">
        <v>158</v>
      </c>
      <c r="D57" s="162">
        <v>1</v>
      </c>
      <c r="E57" s="162">
        <v>215</v>
      </c>
      <c r="F57" s="224">
        <f t="shared" si="66"/>
        <v>1.7777777777777777</v>
      </c>
      <c r="G57" s="167">
        <f t="shared" si="67"/>
        <v>382.22222222222223</v>
      </c>
      <c r="H57" s="225">
        <f t="shared" si="68"/>
        <v>1.8518518518518516</v>
      </c>
      <c r="I57" s="167">
        <f t="shared" si="69"/>
        <v>398.1481481481481</v>
      </c>
      <c r="J57" s="168">
        <f t="shared" si="70"/>
        <v>780.3703703703703</v>
      </c>
      <c r="K57" s="343">
        <f t="shared" si="71"/>
        <v>3.6296296296296293</v>
      </c>
      <c r="L57" s="113"/>
      <c r="M57" s="171">
        <v>4.8</v>
      </c>
      <c r="N57" s="172">
        <v>5</v>
      </c>
      <c r="O57" s="9"/>
      <c r="P57" s="171"/>
      <c r="Q57" s="172"/>
    </row>
    <row r="58" spans="1:17" ht="16.5">
      <c r="A58" s="262">
        <f t="shared" si="65"/>
        <v>43</v>
      </c>
      <c r="B58" s="241" t="s">
        <v>154</v>
      </c>
      <c r="C58" s="244" t="s">
        <v>158</v>
      </c>
      <c r="D58" s="162">
        <v>1</v>
      </c>
      <c r="E58" s="162">
        <v>35</v>
      </c>
      <c r="F58" s="224">
        <f t="shared" si="66"/>
        <v>1.8333333333333333</v>
      </c>
      <c r="G58" s="167">
        <f t="shared" si="67"/>
        <v>64.16666666666666</v>
      </c>
      <c r="H58" s="225">
        <f t="shared" si="68"/>
        <v>1.8518518518518516</v>
      </c>
      <c r="I58" s="167">
        <f t="shared" si="69"/>
        <v>64.81481481481481</v>
      </c>
      <c r="J58" s="168">
        <f t="shared" si="70"/>
        <v>128.98148148148147</v>
      </c>
      <c r="K58" s="343">
        <f t="shared" si="71"/>
        <v>3.6851851851851847</v>
      </c>
      <c r="L58" s="113"/>
      <c r="M58" s="171">
        <v>4.95</v>
      </c>
      <c r="N58" s="172">
        <v>5</v>
      </c>
      <c r="O58" s="9"/>
      <c r="P58" s="171"/>
      <c r="Q58" s="172"/>
    </row>
    <row r="59" spans="1:17" ht="16.5">
      <c r="A59" s="262">
        <f>A58+1</f>
        <v>44</v>
      </c>
      <c r="B59" s="246" t="s">
        <v>155</v>
      </c>
      <c r="C59" s="244" t="s">
        <v>158</v>
      </c>
      <c r="D59" s="162">
        <v>1</v>
      </c>
      <c r="E59" s="162">
        <v>480</v>
      </c>
      <c r="F59" s="224">
        <f t="shared" si="59"/>
        <v>2.0370370370370368</v>
      </c>
      <c r="G59" s="167">
        <f t="shared" si="60"/>
        <v>977.7777777777776</v>
      </c>
      <c r="H59" s="225">
        <f t="shared" si="61"/>
        <v>1.8518518518518516</v>
      </c>
      <c r="I59" s="167">
        <f t="shared" si="62"/>
        <v>888.8888888888888</v>
      </c>
      <c r="J59" s="168">
        <f t="shared" si="63"/>
        <v>1866.6666666666665</v>
      </c>
      <c r="K59" s="343">
        <f t="shared" si="64"/>
        <v>3.8888888888888884</v>
      </c>
      <c r="L59" s="113"/>
      <c r="M59" s="171">
        <v>5.5</v>
      </c>
      <c r="N59" s="172">
        <v>5</v>
      </c>
      <c r="O59" s="9"/>
      <c r="P59" s="171"/>
      <c r="Q59" s="172"/>
    </row>
    <row r="60" spans="1:17" ht="16.5">
      <c r="A60" s="262">
        <f>A59+1</f>
        <v>45</v>
      </c>
      <c r="B60" s="241" t="s">
        <v>156</v>
      </c>
      <c r="C60" s="244" t="s">
        <v>158</v>
      </c>
      <c r="D60" s="162">
        <v>1</v>
      </c>
      <c r="E60" s="162">
        <v>1100</v>
      </c>
      <c r="F60" s="224">
        <f aca="true" t="shared" si="72" ref="F60">M60/$J$4</f>
        <v>7.962962962962963</v>
      </c>
      <c r="G60" s="167">
        <f aca="true" t="shared" si="73" ref="G60">F60*E60</f>
        <v>8759.25925925926</v>
      </c>
      <c r="H60" s="225">
        <f aca="true" t="shared" si="74" ref="H60">N60/$J$4</f>
        <v>1.4814814814814814</v>
      </c>
      <c r="I60" s="167">
        <f aca="true" t="shared" si="75" ref="I60">H60*E60</f>
        <v>1629.6296296296296</v>
      </c>
      <c r="J60" s="168">
        <f aca="true" t="shared" si="76" ref="J60">G60+I60</f>
        <v>10388.888888888889</v>
      </c>
      <c r="K60" s="343">
        <f aca="true" t="shared" si="77" ref="K60">J60/E60</f>
        <v>9.444444444444445</v>
      </c>
      <c r="L60" s="113"/>
      <c r="M60" s="171">
        <v>21.5</v>
      </c>
      <c r="N60" s="172">
        <v>4</v>
      </c>
      <c r="O60" s="9"/>
      <c r="P60" s="171"/>
      <c r="Q60" s="172"/>
    </row>
    <row r="61" spans="1:17" ht="16.5">
      <c r="A61" s="262">
        <f>A60+1</f>
        <v>46</v>
      </c>
      <c r="B61" s="243" t="s">
        <v>261</v>
      </c>
      <c r="C61" s="244" t="s">
        <v>29</v>
      </c>
      <c r="D61" s="162">
        <v>1</v>
      </c>
      <c r="E61" s="162">
        <v>1</v>
      </c>
      <c r="F61" s="224">
        <f t="shared" si="59"/>
        <v>5659.259259259259</v>
      </c>
      <c r="G61" s="167">
        <f t="shared" si="60"/>
        <v>5659.259259259259</v>
      </c>
      <c r="H61" s="225">
        <f t="shared" si="61"/>
        <v>0</v>
      </c>
      <c r="I61" s="167">
        <f t="shared" si="62"/>
        <v>0</v>
      </c>
      <c r="J61" s="168">
        <f t="shared" si="63"/>
        <v>5659.259259259259</v>
      </c>
      <c r="K61" s="343">
        <f t="shared" si="64"/>
        <v>5659.259259259259</v>
      </c>
      <c r="L61" s="113"/>
      <c r="M61" s="171">
        <v>15280</v>
      </c>
      <c r="N61" s="172">
        <v>0</v>
      </c>
      <c r="O61" s="9"/>
      <c r="P61" s="171"/>
      <c r="Q61" s="172"/>
    </row>
    <row r="62" spans="1:17" ht="16.5">
      <c r="A62" s="262"/>
      <c r="B62" s="245" t="s">
        <v>159</v>
      </c>
      <c r="C62" s="244"/>
      <c r="D62" s="162"/>
      <c r="E62" s="162"/>
      <c r="F62" s="224"/>
      <c r="G62" s="164"/>
      <c r="H62" s="162"/>
      <c r="I62" s="164"/>
      <c r="J62" s="166"/>
      <c r="K62" s="342"/>
      <c r="L62" s="113"/>
      <c r="M62" s="171"/>
      <c r="N62" s="172"/>
      <c r="O62" s="9"/>
      <c r="P62" s="171"/>
      <c r="Q62" s="172"/>
    </row>
    <row r="63" spans="1:17" ht="16.5">
      <c r="A63" s="262">
        <f>A61+1</f>
        <v>47</v>
      </c>
      <c r="B63" s="241" t="s">
        <v>160</v>
      </c>
      <c r="C63" s="244" t="s">
        <v>15</v>
      </c>
      <c r="D63" s="162">
        <v>1</v>
      </c>
      <c r="E63" s="162">
        <v>33</v>
      </c>
      <c r="F63" s="224">
        <f aca="true" t="shared" si="78" ref="F63:F79">M63/$J$4</f>
        <v>129.62962962962962</v>
      </c>
      <c r="G63" s="167">
        <f aca="true" t="shared" si="79" ref="G63:G79">F63*E63</f>
        <v>4277.777777777777</v>
      </c>
      <c r="H63" s="225">
        <f aca="true" t="shared" si="80" ref="H63:H79">N63/$J$4</f>
        <v>14.444444444444443</v>
      </c>
      <c r="I63" s="167">
        <f aca="true" t="shared" si="81" ref="I63:I79">H63*E63</f>
        <v>476.66666666666663</v>
      </c>
      <c r="J63" s="168">
        <f aca="true" t="shared" si="82" ref="J63:J79">G63+I63</f>
        <v>4754.444444444444</v>
      </c>
      <c r="K63" s="343">
        <f aca="true" t="shared" si="83" ref="K63:K79">J63/E63</f>
        <v>144.07407407407408</v>
      </c>
      <c r="L63" s="113"/>
      <c r="M63" s="171">
        <v>350</v>
      </c>
      <c r="N63" s="172">
        <v>39</v>
      </c>
      <c r="O63" s="9"/>
      <c r="P63" s="171"/>
      <c r="Q63" s="172"/>
    </row>
    <row r="64" spans="1:17" ht="16.5">
      <c r="A64" s="262">
        <f aca="true" t="shared" si="84" ref="A64">A63+1</f>
        <v>48</v>
      </c>
      <c r="B64" s="241" t="s">
        <v>161</v>
      </c>
      <c r="C64" s="244" t="s">
        <v>15</v>
      </c>
      <c r="D64" s="162">
        <v>1</v>
      </c>
      <c r="E64" s="162">
        <v>4</v>
      </c>
      <c r="F64" s="224">
        <f aca="true" t="shared" si="85" ref="F64:F73">M64/$J$4</f>
        <v>83.7037037037037</v>
      </c>
      <c r="G64" s="167">
        <f aca="true" t="shared" si="86" ref="G64:G73">F64*E64</f>
        <v>334.8148148148148</v>
      </c>
      <c r="H64" s="225">
        <f aca="true" t="shared" si="87" ref="H64:H73">N64/$J$4</f>
        <v>14.444444444444443</v>
      </c>
      <c r="I64" s="167">
        <f aca="true" t="shared" si="88" ref="I64:I73">H64*E64</f>
        <v>57.77777777777777</v>
      </c>
      <c r="J64" s="168">
        <f aca="true" t="shared" si="89" ref="J64:J73">G64+I64</f>
        <v>392.59259259259255</v>
      </c>
      <c r="K64" s="343">
        <f aca="true" t="shared" si="90" ref="K64:K73">J64/E64</f>
        <v>98.14814814814814</v>
      </c>
      <c r="L64" s="113"/>
      <c r="M64" s="171">
        <v>226</v>
      </c>
      <c r="N64" s="172">
        <v>39</v>
      </c>
      <c r="O64" s="9"/>
      <c r="P64" s="171"/>
      <c r="Q64" s="172"/>
    </row>
    <row r="65" spans="1:17" ht="16.5">
      <c r="A65" s="262">
        <f aca="true" t="shared" si="91" ref="A65:A67">A64+1</f>
        <v>49</v>
      </c>
      <c r="B65" s="241" t="s">
        <v>162</v>
      </c>
      <c r="C65" s="244" t="s">
        <v>15</v>
      </c>
      <c r="D65" s="162">
        <v>1</v>
      </c>
      <c r="E65" s="162">
        <v>2</v>
      </c>
      <c r="F65" s="224">
        <f t="shared" si="85"/>
        <v>42.22222222222222</v>
      </c>
      <c r="G65" s="167">
        <f t="shared" si="86"/>
        <v>84.44444444444444</v>
      </c>
      <c r="H65" s="225">
        <f t="shared" si="87"/>
        <v>14.444444444444443</v>
      </c>
      <c r="I65" s="167">
        <f t="shared" si="88"/>
        <v>28.888888888888886</v>
      </c>
      <c r="J65" s="168">
        <f t="shared" si="89"/>
        <v>113.33333333333333</v>
      </c>
      <c r="K65" s="343">
        <f t="shared" si="90"/>
        <v>56.666666666666664</v>
      </c>
      <c r="L65" s="113"/>
      <c r="M65" s="171">
        <v>114</v>
      </c>
      <c r="N65" s="172">
        <v>39</v>
      </c>
      <c r="O65" s="9"/>
      <c r="P65" s="171"/>
      <c r="Q65" s="172"/>
    </row>
    <row r="66" spans="1:17" ht="16.5">
      <c r="A66" s="262">
        <f t="shared" si="91"/>
        <v>50</v>
      </c>
      <c r="B66" s="241" t="s">
        <v>163</v>
      </c>
      <c r="C66" s="244" t="s">
        <v>15</v>
      </c>
      <c r="D66" s="162">
        <v>1</v>
      </c>
      <c r="E66" s="162">
        <v>3</v>
      </c>
      <c r="F66" s="224">
        <f t="shared" si="85"/>
        <v>17.777777777777775</v>
      </c>
      <c r="G66" s="167">
        <f t="shared" si="86"/>
        <v>53.33333333333333</v>
      </c>
      <c r="H66" s="225">
        <f t="shared" si="87"/>
        <v>9.62962962962963</v>
      </c>
      <c r="I66" s="167">
        <f t="shared" si="88"/>
        <v>28.88888888888889</v>
      </c>
      <c r="J66" s="168">
        <f t="shared" si="89"/>
        <v>82.22222222222221</v>
      </c>
      <c r="K66" s="343">
        <f t="shared" si="90"/>
        <v>27.407407407407405</v>
      </c>
      <c r="L66" s="113"/>
      <c r="M66" s="171">
        <v>48</v>
      </c>
      <c r="N66" s="172">
        <v>26</v>
      </c>
      <c r="O66" s="9"/>
      <c r="P66" s="171"/>
      <c r="Q66" s="172"/>
    </row>
    <row r="67" spans="1:17" ht="16.5">
      <c r="A67" s="262">
        <f t="shared" si="91"/>
        <v>51</v>
      </c>
      <c r="B67" s="241" t="s">
        <v>164</v>
      </c>
      <c r="C67" s="244" t="s">
        <v>15</v>
      </c>
      <c r="D67" s="162">
        <v>1</v>
      </c>
      <c r="E67" s="162">
        <v>30</v>
      </c>
      <c r="F67" s="224">
        <f t="shared" si="85"/>
        <v>33.7037037037037</v>
      </c>
      <c r="G67" s="167">
        <f t="shared" si="86"/>
        <v>1011.1111111111111</v>
      </c>
      <c r="H67" s="225">
        <f t="shared" si="87"/>
        <v>9.62962962962963</v>
      </c>
      <c r="I67" s="167">
        <f t="shared" si="88"/>
        <v>288.8888888888889</v>
      </c>
      <c r="J67" s="168">
        <f t="shared" si="89"/>
        <v>1300</v>
      </c>
      <c r="K67" s="343">
        <f t="shared" si="90"/>
        <v>43.333333333333336</v>
      </c>
      <c r="L67" s="113"/>
      <c r="M67" s="171">
        <v>91</v>
      </c>
      <c r="N67" s="172">
        <v>26</v>
      </c>
      <c r="O67" s="9"/>
      <c r="P67" s="171"/>
      <c r="Q67" s="172"/>
    </row>
    <row r="68" spans="1:17" ht="16.5">
      <c r="A68" s="262">
        <f>A67+1</f>
        <v>52</v>
      </c>
      <c r="B68" s="241" t="s">
        <v>165</v>
      </c>
      <c r="C68" s="244" t="s">
        <v>15</v>
      </c>
      <c r="D68" s="162">
        <v>1</v>
      </c>
      <c r="E68" s="162">
        <v>1</v>
      </c>
      <c r="F68" s="224">
        <f t="shared" si="85"/>
        <v>30.370370370370367</v>
      </c>
      <c r="G68" s="167">
        <f t="shared" si="86"/>
        <v>30.370370370370367</v>
      </c>
      <c r="H68" s="225">
        <f t="shared" si="87"/>
        <v>9.62962962962963</v>
      </c>
      <c r="I68" s="167">
        <f t="shared" si="88"/>
        <v>9.62962962962963</v>
      </c>
      <c r="J68" s="168">
        <f t="shared" si="89"/>
        <v>40</v>
      </c>
      <c r="K68" s="343">
        <f t="shared" si="90"/>
        <v>40</v>
      </c>
      <c r="L68" s="113"/>
      <c r="M68" s="171">
        <v>82</v>
      </c>
      <c r="N68" s="172">
        <v>26</v>
      </c>
      <c r="O68" s="9"/>
      <c r="P68" s="171"/>
      <c r="Q68" s="172"/>
    </row>
    <row r="69" spans="1:17" ht="16.5">
      <c r="A69" s="262">
        <f aca="true" t="shared" si="92" ref="A69:A72">A68+1</f>
        <v>53</v>
      </c>
      <c r="B69" s="241" t="s">
        <v>166</v>
      </c>
      <c r="C69" s="244" t="s">
        <v>15</v>
      </c>
      <c r="D69" s="162">
        <v>1</v>
      </c>
      <c r="E69" s="162">
        <v>1</v>
      </c>
      <c r="F69" s="224">
        <f t="shared" si="85"/>
        <v>41.85185185185185</v>
      </c>
      <c r="G69" s="167">
        <f t="shared" si="86"/>
        <v>41.85185185185185</v>
      </c>
      <c r="H69" s="225">
        <f t="shared" si="87"/>
        <v>9.62962962962963</v>
      </c>
      <c r="I69" s="167">
        <f t="shared" si="88"/>
        <v>9.62962962962963</v>
      </c>
      <c r="J69" s="168">
        <f t="shared" si="89"/>
        <v>51.48148148148148</v>
      </c>
      <c r="K69" s="343">
        <f t="shared" si="90"/>
        <v>51.48148148148148</v>
      </c>
      <c r="L69" s="113"/>
      <c r="M69" s="171">
        <v>113</v>
      </c>
      <c r="N69" s="172">
        <v>26</v>
      </c>
      <c r="O69" s="9"/>
      <c r="P69" s="171"/>
      <c r="Q69" s="172"/>
    </row>
    <row r="70" spans="1:17" ht="16.5">
      <c r="A70" s="262">
        <f>A69+1</f>
        <v>54</v>
      </c>
      <c r="B70" s="241" t="s">
        <v>167</v>
      </c>
      <c r="C70" s="244" t="s">
        <v>15</v>
      </c>
      <c r="D70" s="162">
        <v>1</v>
      </c>
      <c r="E70" s="162">
        <v>14</v>
      </c>
      <c r="F70" s="224">
        <f t="shared" si="85"/>
        <v>4.0740740740740735</v>
      </c>
      <c r="G70" s="167">
        <f t="shared" si="86"/>
        <v>57.03703703703703</v>
      </c>
      <c r="H70" s="225">
        <f t="shared" si="87"/>
        <v>9.62962962962963</v>
      </c>
      <c r="I70" s="167">
        <f t="shared" si="88"/>
        <v>134.8148148148148</v>
      </c>
      <c r="J70" s="168">
        <f t="shared" si="89"/>
        <v>191.85185185185185</v>
      </c>
      <c r="K70" s="343">
        <f t="shared" si="90"/>
        <v>13.703703703703704</v>
      </c>
      <c r="L70" s="113"/>
      <c r="M70" s="171">
        <v>11</v>
      </c>
      <c r="N70" s="172">
        <v>26</v>
      </c>
      <c r="O70" s="9"/>
      <c r="P70" s="171"/>
      <c r="Q70" s="172"/>
    </row>
    <row r="71" spans="1:17" ht="16.5">
      <c r="A71" s="262">
        <f t="shared" si="92"/>
        <v>55</v>
      </c>
      <c r="B71" s="241" t="s">
        <v>168</v>
      </c>
      <c r="C71" s="244" t="s">
        <v>15</v>
      </c>
      <c r="D71" s="162">
        <v>1</v>
      </c>
      <c r="E71" s="162">
        <v>5</v>
      </c>
      <c r="F71" s="224">
        <f t="shared" si="85"/>
        <v>17.777777777777775</v>
      </c>
      <c r="G71" s="167">
        <f t="shared" si="86"/>
        <v>88.88888888888887</v>
      </c>
      <c r="H71" s="225">
        <f t="shared" si="87"/>
        <v>9.62962962962963</v>
      </c>
      <c r="I71" s="167">
        <f t="shared" si="88"/>
        <v>48.14814814814815</v>
      </c>
      <c r="J71" s="168">
        <f t="shared" si="89"/>
        <v>137.037037037037</v>
      </c>
      <c r="K71" s="343">
        <f t="shared" si="90"/>
        <v>27.4074074074074</v>
      </c>
      <c r="L71" s="113"/>
      <c r="M71" s="171">
        <v>48</v>
      </c>
      <c r="N71" s="172">
        <v>26</v>
      </c>
      <c r="O71" s="9"/>
      <c r="P71" s="171"/>
      <c r="Q71" s="172"/>
    </row>
    <row r="72" spans="1:17" ht="16.5">
      <c r="A72" s="262">
        <f t="shared" si="92"/>
        <v>56</v>
      </c>
      <c r="B72" s="241" t="s">
        <v>169</v>
      </c>
      <c r="C72" s="244" t="s">
        <v>15</v>
      </c>
      <c r="D72" s="162">
        <v>1</v>
      </c>
      <c r="E72" s="162">
        <v>8</v>
      </c>
      <c r="F72" s="224">
        <f t="shared" si="85"/>
        <v>15.555555555555555</v>
      </c>
      <c r="G72" s="167">
        <f t="shared" si="86"/>
        <v>124.44444444444444</v>
      </c>
      <c r="H72" s="225">
        <f t="shared" si="87"/>
        <v>9.62962962962963</v>
      </c>
      <c r="I72" s="167">
        <f t="shared" si="88"/>
        <v>77.03703703703704</v>
      </c>
      <c r="J72" s="168">
        <f t="shared" si="89"/>
        <v>201.48148148148147</v>
      </c>
      <c r="K72" s="343">
        <f t="shared" si="90"/>
        <v>25.185185185185183</v>
      </c>
      <c r="L72" s="113"/>
      <c r="M72" s="171">
        <v>42</v>
      </c>
      <c r="N72" s="172">
        <v>26</v>
      </c>
      <c r="O72" s="9"/>
      <c r="P72" s="171"/>
      <c r="Q72" s="172"/>
    </row>
    <row r="73" spans="1:17" ht="16.5">
      <c r="A73" s="262">
        <f>A72+1</f>
        <v>57</v>
      </c>
      <c r="B73" s="241" t="s">
        <v>170</v>
      </c>
      <c r="C73" s="244" t="s">
        <v>15</v>
      </c>
      <c r="D73" s="162">
        <v>1</v>
      </c>
      <c r="E73" s="162">
        <v>2</v>
      </c>
      <c r="F73" s="224">
        <f t="shared" si="85"/>
        <v>17.777777777777775</v>
      </c>
      <c r="G73" s="167">
        <f t="shared" si="86"/>
        <v>35.55555555555555</v>
      </c>
      <c r="H73" s="225">
        <f t="shared" si="87"/>
        <v>14.444444444444443</v>
      </c>
      <c r="I73" s="167">
        <f t="shared" si="88"/>
        <v>28.888888888888886</v>
      </c>
      <c r="J73" s="168">
        <f t="shared" si="89"/>
        <v>64.44444444444443</v>
      </c>
      <c r="K73" s="343">
        <f t="shared" si="90"/>
        <v>32.222222222222214</v>
      </c>
      <c r="L73" s="113"/>
      <c r="M73" s="171">
        <v>48</v>
      </c>
      <c r="N73" s="172">
        <v>39</v>
      </c>
      <c r="O73" s="9"/>
      <c r="P73" s="171"/>
      <c r="Q73" s="172"/>
    </row>
    <row r="74" spans="1:17" ht="16.5">
      <c r="A74" s="262">
        <f>A73+1</f>
        <v>58</v>
      </c>
      <c r="B74" s="241" t="s">
        <v>171</v>
      </c>
      <c r="C74" s="244" t="s">
        <v>15</v>
      </c>
      <c r="D74" s="162">
        <v>1</v>
      </c>
      <c r="E74" s="162">
        <v>81</v>
      </c>
      <c r="F74" s="224">
        <f t="shared" si="78"/>
        <v>48.888888888888886</v>
      </c>
      <c r="G74" s="167">
        <f t="shared" si="79"/>
        <v>3959.9999999999995</v>
      </c>
      <c r="H74" s="225">
        <f t="shared" si="80"/>
        <v>14.444444444444443</v>
      </c>
      <c r="I74" s="167">
        <f t="shared" si="81"/>
        <v>1169.9999999999998</v>
      </c>
      <c r="J74" s="168">
        <f t="shared" si="82"/>
        <v>5129.999999999999</v>
      </c>
      <c r="K74" s="343">
        <f t="shared" si="83"/>
        <v>63.33333333333332</v>
      </c>
      <c r="L74" s="113"/>
      <c r="M74" s="171">
        <v>132</v>
      </c>
      <c r="N74" s="172">
        <v>39</v>
      </c>
      <c r="O74" s="9"/>
      <c r="P74" s="171"/>
      <c r="Q74" s="172"/>
    </row>
    <row r="75" spans="1:17" ht="16.5">
      <c r="A75" s="262">
        <f aca="true" t="shared" si="93" ref="A75:A77">A74+1</f>
        <v>59</v>
      </c>
      <c r="B75" s="241" t="s">
        <v>172</v>
      </c>
      <c r="C75" s="244" t="s">
        <v>15</v>
      </c>
      <c r="D75" s="162">
        <v>1</v>
      </c>
      <c r="E75" s="162">
        <v>11</v>
      </c>
      <c r="F75" s="224">
        <f t="shared" si="78"/>
        <v>58.51851851851851</v>
      </c>
      <c r="G75" s="167">
        <f t="shared" si="79"/>
        <v>643.7037037037036</v>
      </c>
      <c r="H75" s="225">
        <f t="shared" si="80"/>
        <v>14.444444444444443</v>
      </c>
      <c r="I75" s="167">
        <f t="shared" si="81"/>
        <v>158.88888888888886</v>
      </c>
      <c r="J75" s="168">
        <f t="shared" si="82"/>
        <v>802.5925925925924</v>
      </c>
      <c r="K75" s="343">
        <f t="shared" si="83"/>
        <v>72.96296296296295</v>
      </c>
      <c r="L75" s="113"/>
      <c r="M75" s="171">
        <v>158</v>
      </c>
      <c r="N75" s="172">
        <v>39</v>
      </c>
      <c r="O75" s="9"/>
      <c r="P75" s="171"/>
      <c r="Q75" s="172"/>
    </row>
    <row r="76" spans="1:17" ht="16.5">
      <c r="A76" s="262">
        <f t="shared" si="93"/>
        <v>60</v>
      </c>
      <c r="B76" s="241" t="s">
        <v>173</v>
      </c>
      <c r="C76" s="244" t="s">
        <v>15</v>
      </c>
      <c r="D76" s="162">
        <v>1</v>
      </c>
      <c r="E76" s="162">
        <v>3</v>
      </c>
      <c r="F76" s="224">
        <f t="shared" si="78"/>
        <v>33.7037037037037</v>
      </c>
      <c r="G76" s="167">
        <f t="shared" si="79"/>
        <v>101.11111111111111</v>
      </c>
      <c r="H76" s="225">
        <f t="shared" si="80"/>
        <v>14.444444444444443</v>
      </c>
      <c r="I76" s="167">
        <f t="shared" si="81"/>
        <v>43.33333333333333</v>
      </c>
      <c r="J76" s="168">
        <f t="shared" si="82"/>
        <v>144.44444444444446</v>
      </c>
      <c r="K76" s="343">
        <f t="shared" si="83"/>
        <v>48.14814814814815</v>
      </c>
      <c r="L76" s="113"/>
      <c r="M76" s="171">
        <v>91</v>
      </c>
      <c r="N76" s="172">
        <v>39</v>
      </c>
      <c r="O76" s="9"/>
      <c r="P76" s="171"/>
      <c r="Q76" s="172"/>
    </row>
    <row r="77" spans="1:17" ht="16.5">
      <c r="A77" s="262">
        <f t="shared" si="93"/>
        <v>61</v>
      </c>
      <c r="B77" s="241" t="s">
        <v>174</v>
      </c>
      <c r="C77" s="244" t="s">
        <v>15</v>
      </c>
      <c r="D77" s="162">
        <v>1</v>
      </c>
      <c r="E77" s="162">
        <v>6</v>
      </c>
      <c r="F77" s="224">
        <f t="shared" si="78"/>
        <v>43.7037037037037</v>
      </c>
      <c r="G77" s="167">
        <f t="shared" si="79"/>
        <v>262.22222222222223</v>
      </c>
      <c r="H77" s="225">
        <f t="shared" si="80"/>
        <v>14.444444444444443</v>
      </c>
      <c r="I77" s="167">
        <f t="shared" si="81"/>
        <v>86.66666666666666</v>
      </c>
      <c r="J77" s="168">
        <f t="shared" si="82"/>
        <v>348.8888888888889</v>
      </c>
      <c r="K77" s="343">
        <f t="shared" si="83"/>
        <v>58.14814814814815</v>
      </c>
      <c r="L77" s="113"/>
      <c r="M77" s="171">
        <v>118</v>
      </c>
      <c r="N77" s="172">
        <v>39</v>
      </c>
      <c r="O77" s="9"/>
      <c r="P77" s="171"/>
      <c r="Q77" s="172"/>
    </row>
    <row r="78" spans="1:17" ht="16.5">
      <c r="A78" s="262">
        <f>A77+1</f>
        <v>62</v>
      </c>
      <c r="B78" s="241" t="s">
        <v>175</v>
      </c>
      <c r="C78" s="244" t="s">
        <v>15</v>
      </c>
      <c r="D78" s="162">
        <v>1</v>
      </c>
      <c r="E78" s="162">
        <v>2</v>
      </c>
      <c r="F78" s="224">
        <f t="shared" si="78"/>
        <v>31.11111111111111</v>
      </c>
      <c r="G78" s="167">
        <f t="shared" si="79"/>
        <v>62.22222222222222</v>
      </c>
      <c r="H78" s="225">
        <f t="shared" si="80"/>
        <v>14.444444444444443</v>
      </c>
      <c r="I78" s="167">
        <f t="shared" si="81"/>
        <v>28.888888888888886</v>
      </c>
      <c r="J78" s="168">
        <f t="shared" si="82"/>
        <v>91.11111111111111</v>
      </c>
      <c r="K78" s="343">
        <f t="shared" si="83"/>
        <v>45.55555555555556</v>
      </c>
      <c r="L78" s="113"/>
      <c r="M78" s="171">
        <v>84</v>
      </c>
      <c r="N78" s="172">
        <v>39</v>
      </c>
      <c r="O78" s="9"/>
      <c r="P78" s="171"/>
      <c r="Q78" s="172"/>
    </row>
    <row r="79" spans="1:17" ht="16.5">
      <c r="A79" s="262">
        <f aca="true" t="shared" si="94" ref="A79">A78+1</f>
        <v>63</v>
      </c>
      <c r="B79" s="241" t="s">
        <v>176</v>
      </c>
      <c r="C79" s="244" t="s">
        <v>15</v>
      </c>
      <c r="D79" s="162">
        <v>1</v>
      </c>
      <c r="E79" s="162">
        <v>1</v>
      </c>
      <c r="F79" s="224">
        <f t="shared" si="78"/>
        <v>39.25925925925926</v>
      </c>
      <c r="G79" s="167">
        <f t="shared" si="79"/>
        <v>39.25925925925926</v>
      </c>
      <c r="H79" s="225">
        <f t="shared" si="80"/>
        <v>14.444444444444443</v>
      </c>
      <c r="I79" s="167">
        <f t="shared" si="81"/>
        <v>14.444444444444443</v>
      </c>
      <c r="J79" s="168">
        <f t="shared" si="82"/>
        <v>53.7037037037037</v>
      </c>
      <c r="K79" s="343">
        <f t="shared" si="83"/>
        <v>53.7037037037037</v>
      </c>
      <c r="L79" s="113"/>
      <c r="M79" s="171">
        <v>106</v>
      </c>
      <c r="N79" s="172">
        <v>39</v>
      </c>
      <c r="O79" s="9"/>
      <c r="P79" s="171"/>
      <c r="Q79" s="172"/>
    </row>
    <row r="80" spans="1:17" ht="16.5">
      <c r="A80" s="262"/>
      <c r="B80" s="245" t="s">
        <v>177</v>
      </c>
      <c r="C80" s="244"/>
      <c r="D80" s="162"/>
      <c r="E80" s="162"/>
      <c r="F80" s="224"/>
      <c r="G80" s="164"/>
      <c r="H80" s="162"/>
      <c r="I80" s="164"/>
      <c r="J80" s="166"/>
      <c r="K80" s="342"/>
      <c r="L80" s="113"/>
      <c r="M80" s="171"/>
      <c r="N80" s="172"/>
      <c r="O80" s="9"/>
      <c r="P80" s="171"/>
      <c r="Q80" s="172"/>
    </row>
    <row r="81" spans="1:17" ht="16.5">
      <c r="A81" s="262">
        <f>A79+1</f>
        <v>64</v>
      </c>
      <c r="B81" s="247" t="s">
        <v>178</v>
      </c>
      <c r="C81" s="244" t="s">
        <v>15</v>
      </c>
      <c r="D81" s="162">
        <v>1</v>
      </c>
      <c r="E81" s="162">
        <v>1</v>
      </c>
      <c r="F81" s="224">
        <f aca="true" t="shared" si="95" ref="F81:F89">M81/$J$4</f>
        <v>38.148148148148145</v>
      </c>
      <c r="G81" s="167">
        <f aca="true" t="shared" si="96" ref="G81:G89">F81*E81</f>
        <v>38.148148148148145</v>
      </c>
      <c r="H81" s="225">
        <f aca="true" t="shared" si="97" ref="H81:H89">N81/$J$4</f>
        <v>9.62962962962963</v>
      </c>
      <c r="I81" s="167">
        <f aca="true" t="shared" si="98" ref="I81:I89">H81*E81</f>
        <v>9.62962962962963</v>
      </c>
      <c r="J81" s="168">
        <f aca="true" t="shared" si="99" ref="J81:J89">G81+I81</f>
        <v>47.77777777777777</v>
      </c>
      <c r="K81" s="343">
        <f aca="true" t="shared" si="100" ref="K81:K89">J81/E81</f>
        <v>47.77777777777777</v>
      </c>
      <c r="L81" s="113"/>
      <c r="M81" s="171">
        <v>103</v>
      </c>
      <c r="N81" s="172">
        <v>26</v>
      </c>
      <c r="O81" s="9"/>
      <c r="P81" s="171"/>
      <c r="Q81" s="172"/>
    </row>
    <row r="82" spans="1:17" ht="16.5">
      <c r="A82" s="262">
        <f aca="true" t="shared" si="101" ref="A82:A85">A81+1</f>
        <v>65</v>
      </c>
      <c r="B82" s="247" t="s">
        <v>179</v>
      </c>
      <c r="C82" s="244" t="s">
        <v>15</v>
      </c>
      <c r="D82" s="162">
        <v>1</v>
      </c>
      <c r="E82" s="162">
        <v>1</v>
      </c>
      <c r="F82" s="224">
        <f t="shared" si="95"/>
        <v>112.96296296296296</v>
      </c>
      <c r="G82" s="167">
        <f t="shared" si="96"/>
        <v>112.96296296296296</v>
      </c>
      <c r="H82" s="225">
        <f t="shared" si="97"/>
        <v>9.62962962962963</v>
      </c>
      <c r="I82" s="167">
        <f t="shared" si="98"/>
        <v>9.62962962962963</v>
      </c>
      <c r="J82" s="168">
        <f t="shared" si="99"/>
        <v>122.5925925925926</v>
      </c>
      <c r="K82" s="343">
        <f t="shared" si="100"/>
        <v>122.5925925925926</v>
      </c>
      <c r="L82" s="113"/>
      <c r="M82" s="171">
        <v>305</v>
      </c>
      <c r="N82" s="172">
        <v>26</v>
      </c>
      <c r="O82" s="9"/>
      <c r="P82" s="171"/>
      <c r="Q82" s="172"/>
    </row>
    <row r="83" spans="1:17" ht="16.5">
      <c r="A83" s="262">
        <f t="shared" si="101"/>
        <v>66</v>
      </c>
      <c r="B83" s="247" t="s">
        <v>180</v>
      </c>
      <c r="C83" s="244" t="s">
        <v>15</v>
      </c>
      <c r="D83" s="162">
        <v>1</v>
      </c>
      <c r="E83" s="162">
        <v>1</v>
      </c>
      <c r="F83" s="224">
        <f t="shared" si="95"/>
        <v>101.85185185185185</v>
      </c>
      <c r="G83" s="167">
        <f t="shared" si="96"/>
        <v>101.85185185185185</v>
      </c>
      <c r="H83" s="225">
        <f t="shared" si="97"/>
        <v>9.62962962962963</v>
      </c>
      <c r="I83" s="167">
        <f t="shared" si="98"/>
        <v>9.62962962962963</v>
      </c>
      <c r="J83" s="168">
        <f t="shared" si="99"/>
        <v>111.48148148148148</v>
      </c>
      <c r="K83" s="343">
        <f t="shared" si="100"/>
        <v>111.48148148148148</v>
      </c>
      <c r="L83" s="113"/>
      <c r="M83" s="171">
        <v>275</v>
      </c>
      <c r="N83" s="172">
        <v>26</v>
      </c>
      <c r="O83" s="9"/>
      <c r="P83" s="171"/>
      <c r="Q83" s="172"/>
    </row>
    <row r="84" spans="1:17" ht="16.5">
      <c r="A84" s="262">
        <f t="shared" si="101"/>
        <v>67</v>
      </c>
      <c r="B84" s="247" t="s">
        <v>181</v>
      </c>
      <c r="C84" s="244" t="s">
        <v>15</v>
      </c>
      <c r="D84" s="162">
        <v>1</v>
      </c>
      <c r="E84" s="162">
        <v>1</v>
      </c>
      <c r="F84" s="224">
        <f t="shared" si="95"/>
        <v>86.66666666666666</v>
      </c>
      <c r="G84" s="167">
        <f t="shared" si="96"/>
        <v>86.66666666666666</v>
      </c>
      <c r="H84" s="225">
        <f t="shared" si="97"/>
        <v>9.62962962962963</v>
      </c>
      <c r="I84" s="167">
        <f t="shared" si="98"/>
        <v>9.62962962962963</v>
      </c>
      <c r="J84" s="168">
        <f t="shared" si="99"/>
        <v>96.29629629629629</v>
      </c>
      <c r="K84" s="343">
        <f t="shared" si="100"/>
        <v>96.29629629629629</v>
      </c>
      <c r="L84" s="113"/>
      <c r="M84" s="171">
        <v>234</v>
      </c>
      <c r="N84" s="172">
        <v>26</v>
      </c>
      <c r="O84" s="9"/>
      <c r="P84" s="171"/>
      <c r="Q84" s="172"/>
    </row>
    <row r="85" spans="1:17" ht="16.5">
      <c r="A85" s="262">
        <f t="shared" si="101"/>
        <v>68</v>
      </c>
      <c r="B85" s="247" t="s">
        <v>182</v>
      </c>
      <c r="C85" s="244" t="s">
        <v>15</v>
      </c>
      <c r="D85" s="162">
        <v>1</v>
      </c>
      <c r="E85" s="162">
        <v>2</v>
      </c>
      <c r="F85" s="224">
        <f t="shared" si="95"/>
        <v>17.407407407407405</v>
      </c>
      <c r="G85" s="167">
        <f t="shared" si="96"/>
        <v>34.81481481481481</v>
      </c>
      <c r="H85" s="225">
        <f t="shared" si="97"/>
        <v>9.62962962962963</v>
      </c>
      <c r="I85" s="167">
        <f t="shared" si="98"/>
        <v>19.25925925925926</v>
      </c>
      <c r="J85" s="168">
        <f t="shared" si="99"/>
        <v>54.07407407407407</v>
      </c>
      <c r="K85" s="343">
        <f t="shared" si="100"/>
        <v>27.037037037037035</v>
      </c>
      <c r="L85" s="113"/>
      <c r="M85" s="171">
        <v>47</v>
      </c>
      <c r="N85" s="172">
        <v>26</v>
      </c>
      <c r="O85" s="9"/>
      <c r="P85" s="171"/>
      <c r="Q85" s="172"/>
    </row>
    <row r="86" spans="1:17" ht="16.5">
      <c r="A86" s="262">
        <f>A85+1</f>
        <v>69</v>
      </c>
      <c r="B86" s="247" t="s">
        <v>183</v>
      </c>
      <c r="C86" s="244" t="s">
        <v>15</v>
      </c>
      <c r="D86" s="162">
        <v>1</v>
      </c>
      <c r="E86" s="162">
        <v>1</v>
      </c>
      <c r="F86" s="224">
        <f t="shared" si="95"/>
        <v>15.925925925925926</v>
      </c>
      <c r="G86" s="167">
        <f t="shared" si="96"/>
        <v>15.925925925925926</v>
      </c>
      <c r="H86" s="225">
        <f t="shared" si="97"/>
        <v>9.62962962962963</v>
      </c>
      <c r="I86" s="167">
        <f t="shared" si="98"/>
        <v>9.62962962962963</v>
      </c>
      <c r="J86" s="168">
        <f t="shared" si="99"/>
        <v>25.555555555555557</v>
      </c>
      <c r="K86" s="343">
        <f t="shared" si="100"/>
        <v>25.555555555555557</v>
      </c>
      <c r="L86" s="113"/>
      <c r="M86" s="171">
        <v>43</v>
      </c>
      <c r="N86" s="172">
        <v>26</v>
      </c>
      <c r="O86" s="9"/>
      <c r="P86" s="171"/>
      <c r="Q86" s="172"/>
    </row>
    <row r="87" spans="1:17" ht="16.5">
      <c r="A87" s="262">
        <f aca="true" t="shared" si="102" ref="A87:A89">A86+1</f>
        <v>70</v>
      </c>
      <c r="B87" s="247" t="s">
        <v>184</v>
      </c>
      <c r="C87" s="244" t="s">
        <v>15</v>
      </c>
      <c r="D87" s="162">
        <v>1</v>
      </c>
      <c r="E87" s="162">
        <v>1</v>
      </c>
      <c r="F87" s="224">
        <f t="shared" si="95"/>
        <v>8.888888888888888</v>
      </c>
      <c r="G87" s="167">
        <f t="shared" si="96"/>
        <v>8.888888888888888</v>
      </c>
      <c r="H87" s="225">
        <f t="shared" si="97"/>
        <v>9.62962962962963</v>
      </c>
      <c r="I87" s="167">
        <f t="shared" si="98"/>
        <v>9.62962962962963</v>
      </c>
      <c r="J87" s="168">
        <f t="shared" si="99"/>
        <v>18.51851851851852</v>
      </c>
      <c r="K87" s="343">
        <f t="shared" si="100"/>
        <v>18.51851851851852</v>
      </c>
      <c r="L87" s="113"/>
      <c r="M87" s="171">
        <v>24</v>
      </c>
      <c r="N87" s="172">
        <v>26</v>
      </c>
      <c r="O87" s="9"/>
      <c r="P87" s="171"/>
      <c r="Q87" s="172"/>
    </row>
    <row r="88" spans="1:17" ht="16.5">
      <c r="A88" s="262">
        <f>A87+1</f>
        <v>71</v>
      </c>
      <c r="B88" s="247" t="s">
        <v>185</v>
      </c>
      <c r="C88" s="244" t="s">
        <v>15</v>
      </c>
      <c r="D88" s="162">
        <v>1</v>
      </c>
      <c r="E88" s="162">
        <v>2</v>
      </c>
      <c r="F88" s="224">
        <f t="shared" si="95"/>
        <v>48.888888888888886</v>
      </c>
      <c r="G88" s="167">
        <f t="shared" si="96"/>
        <v>97.77777777777777</v>
      </c>
      <c r="H88" s="225">
        <f t="shared" si="97"/>
        <v>9.62962962962963</v>
      </c>
      <c r="I88" s="167">
        <f t="shared" si="98"/>
        <v>19.25925925925926</v>
      </c>
      <c r="J88" s="168">
        <f t="shared" si="99"/>
        <v>117.03703703703704</v>
      </c>
      <c r="K88" s="343">
        <f t="shared" si="100"/>
        <v>58.51851851851852</v>
      </c>
      <c r="L88" s="113"/>
      <c r="M88" s="171">
        <v>132</v>
      </c>
      <c r="N88" s="172">
        <v>26</v>
      </c>
      <c r="O88" s="9"/>
      <c r="P88" s="171"/>
      <c r="Q88" s="172"/>
    </row>
    <row r="89" spans="1:17" ht="16.5">
      <c r="A89" s="262">
        <f t="shared" si="102"/>
        <v>72</v>
      </c>
      <c r="B89" s="247" t="s">
        <v>186</v>
      </c>
      <c r="C89" s="244" t="s">
        <v>15</v>
      </c>
      <c r="D89" s="162">
        <v>1</v>
      </c>
      <c r="E89" s="162">
        <v>1</v>
      </c>
      <c r="F89" s="224">
        <f t="shared" si="95"/>
        <v>86.29629629629629</v>
      </c>
      <c r="G89" s="167">
        <f t="shared" si="96"/>
        <v>86.29629629629629</v>
      </c>
      <c r="H89" s="225">
        <f t="shared" si="97"/>
        <v>9.62962962962963</v>
      </c>
      <c r="I89" s="167">
        <f t="shared" si="98"/>
        <v>9.62962962962963</v>
      </c>
      <c r="J89" s="168">
        <f t="shared" si="99"/>
        <v>95.92592592592592</v>
      </c>
      <c r="K89" s="343">
        <f t="shared" si="100"/>
        <v>95.92592592592592</v>
      </c>
      <c r="L89" s="113"/>
      <c r="M89" s="171">
        <v>233</v>
      </c>
      <c r="N89" s="172">
        <v>26</v>
      </c>
      <c r="O89" s="9"/>
      <c r="P89" s="171"/>
      <c r="Q89" s="172"/>
    </row>
    <row r="90" spans="1:17" ht="16.5">
      <c r="A90" s="262" t="s">
        <v>385</v>
      </c>
      <c r="B90" s="245" t="s">
        <v>187</v>
      </c>
      <c r="C90" s="244"/>
      <c r="D90" s="162"/>
      <c r="E90" s="162"/>
      <c r="F90" s="224"/>
      <c r="G90" s="164"/>
      <c r="H90" s="162"/>
      <c r="I90" s="164"/>
      <c r="J90" s="166"/>
      <c r="K90" s="342"/>
      <c r="L90" s="113"/>
      <c r="M90" s="171"/>
      <c r="N90" s="172"/>
      <c r="O90" s="9"/>
      <c r="P90" s="171"/>
      <c r="Q90" s="172"/>
    </row>
    <row r="91" spans="1:17" ht="16.5">
      <c r="A91" s="262">
        <f>A89+1</f>
        <v>73</v>
      </c>
      <c r="B91" s="247" t="s">
        <v>188</v>
      </c>
      <c r="C91" s="244" t="s">
        <v>15</v>
      </c>
      <c r="D91" s="162">
        <v>1</v>
      </c>
      <c r="E91" s="162">
        <v>2</v>
      </c>
      <c r="F91" s="224">
        <f aca="true" t="shared" si="103" ref="F91:F109">M91/$J$4</f>
        <v>240.37037037037035</v>
      </c>
      <c r="G91" s="167">
        <f aca="true" t="shared" si="104" ref="G91:G109">F91*E91</f>
        <v>480.7407407407407</v>
      </c>
      <c r="H91" s="225">
        <f aca="true" t="shared" si="105" ref="H91:H109">N91/$J$4</f>
        <v>14.444444444444443</v>
      </c>
      <c r="I91" s="167">
        <f aca="true" t="shared" si="106" ref="I91:I109">H91*E91</f>
        <v>28.888888888888886</v>
      </c>
      <c r="J91" s="168">
        <f aca="true" t="shared" si="107" ref="J91:J109">G91+I91</f>
        <v>509.62962962962956</v>
      </c>
      <c r="K91" s="343">
        <f aca="true" t="shared" si="108" ref="K91:K109">J91/E91</f>
        <v>254.81481481481478</v>
      </c>
      <c r="L91" s="113"/>
      <c r="M91" s="171">
        <v>649</v>
      </c>
      <c r="N91" s="172">
        <v>39</v>
      </c>
      <c r="O91" s="9"/>
      <c r="P91" s="171"/>
      <c r="Q91" s="172"/>
    </row>
    <row r="92" spans="1:17" ht="16.5">
      <c r="A92" s="262">
        <f aca="true" t="shared" si="109" ref="A92:A95">A91+1</f>
        <v>74</v>
      </c>
      <c r="B92" s="247" t="s">
        <v>189</v>
      </c>
      <c r="C92" s="244" t="s">
        <v>15</v>
      </c>
      <c r="D92" s="162">
        <v>1</v>
      </c>
      <c r="E92" s="162">
        <v>1</v>
      </c>
      <c r="F92" s="224">
        <f t="shared" si="103"/>
        <v>274.0740740740741</v>
      </c>
      <c r="G92" s="167">
        <f t="shared" si="104"/>
        <v>274.0740740740741</v>
      </c>
      <c r="H92" s="225">
        <f t="shared" si="105"/>
        <v>14.444444444444443</v>
      </c>
      <c r="I92" s="167">
        <f t="shared" si="106"/>
        <v>14.444444444444443</v>
      </c>
      <c r="J92" s="168">
        <f t="shared" si="107"/>
        <v>288.51851851851853</v>
      </c>
      <c r="K92" s="343">
        <f t="shared" si="108"/>
        <v>288.51851851851853</v>
      </c>
      <c r="L92" s="113"/>
      <c r="M92" s="171">
        <v>740</v>
      </c>
      <c r="N92" s="172">
        <v>39</v>
      </c>
      <c r="O92" s="9"/>
      <c r="P92" s="171"/>
      <c r="Q92" s="172"/>
    </row>
    <row r="93" spans="1:17" ht="16.5">
      <c r="A93" s="262">
        <f t="shared" si="109"/>
        <v>75</v>
      </c>
      <c r="B93" s="247" t="s">
        <v>190</v>
      </c>
      <c r="C93" s="244" t="s">
        <v>15</v>
      </c>
      <c r="D93" s="162">
        <v>1</v>
      </c>
      <c r="E93" s="162">
        <v>2</v>
      </c>
      <c r="F93" s="224">
        <f t="shared" si="103"/>
        <v>412.2222222222222</v>
      </c>
      <c r="G93" s="167">
        <f t="shared" si="104"/>
        <v>824.4444444444443</v>
      </c>
      <c r="H93" s="225">
        <f t="shared" si="105"/>
        <v>14.444444444444443</v>
      </c>
      <c r="I93" s="167">
        <f t="shared" si="106"/>
        <v>28.888888888888886</v>
      </c>
      <c r="J93" s="168">
        <f t="shared" si="107"/>
        <v>853.3333333333333</v>
      </c>
      <c r="K93" s="343">
        <f t="shared" si="108"/>
        <v>426.66666666666663</v>
      </c>
      <c r="L93" s="113"/>
      <c r="M93" s="171">
        <v>1113</v>
      </c>
      <c r="N93" s="172">
        <v>39</v>
      </c>
      <c r="O93" s="9"/>
      <c r="P93" s="171"/>
      <c r="Q93" s="172"/>
    </row>
    <row r="94" spans="1:17" ht="16.5">
      <c r="A94" s="262">
        <f t="shared" si="109"/>
        <v>76</v>
      </c>
      <c r="B94" s="247" t="s">
        <v>191</v>
      </c>
      <c r="C94" s="244" t="s">
        <v>15</v>
      </c>
      <c r="D94" s="162">
        <v>1</v>
      </c>
      <c r="E94" s="162">
        <v>2</v>
      </c>
      <c r="F94" s="224">
        <f t="shared" si="103"/>
        <v>265.18518518518516</v>
      </c>
      <c r="G94" s="167">
        <f t="shared" si="104"/>
        <v>530.3703703703703</v>
      </c>
      <c r="H94" s="225">
        <f t="shared" si="105"/>
        <v>14.444444444444443</v>
      </c>
      <c r="I94" s="167">
        <f t="shared" si="106"/>
        <v>28.888888888888886</v>
      </c>
      <c r="J94" s="168">
        <f t="shared" si="107"/>
        <v>559.2592592592592</v>
      </c>
      <c r="K94" s="343">
        <f t="shared" si="108"/>
        <v>279.6296296296296</v>
      </c>
      <c r="L94" s="113"/>
      <c r="M94" s="171">
        <v>716</v>
      </c>
      <c r="N94" s="172">
        <v>39</v>
      </c>
      <c r="O94" s="9"/>
      <c r="P94" s="171"/>
      <c r="Q94" s="172"/>
    </row>
    <row r="95" spans="1:17" ht="16.5">
      <c r="A95" s="262">
        <f t="shared" si="109"/>
        <v>77</v>
      </c>
      <c r="B95" s="247" t="s">
        <v>192</v>
      </c>
      <c r="C95" s="244" t="s">
        <v>15</v>
      </c>
      <c r="D95" s="162">
        <v>1</v>
      </c>
      <c r="E95" s="162">
        <v>4</v>
      </c>
      <c r="F95" s="224">
        <f t="shared" si="103"/>
        <v>231.1111111111111</v>
      </c>
      <c r="G95" s="167">
        <f t="shared" si="104"/>
        <v>924.4444444444443</v>
      </c>
      <c r="H95" s="225">
        <f t="shared" si="105"/>
        <v>14.444444444444443</v>
      </c>
      <c r="I95" s="167">
        <f t="shared" si="106"/>
        <v>57.77777777777777</v>
      </c>
      <c r="J95" s="168">
        <f t="shared" si="107"/>
        <v>982.2222222222222</v>
      </c>
      <c r="K95" s="343">
        <f t="shared" si="108"/>
        <v>245.55555555555554</v>
      </c>
      <c r="L95" s="113"/>
      <c r="M95" s="171">
        <v>624</v>
      </c>
      <c r="N95" s="172">
        <v>39</v>
      </c>
      <c r="O95" s="9"/>
      <c r="P95" s="171"/>
      <c r="Q95" s="172"/>
    </row>
    <row r="96" spans="1:17" ht="16.5">
      <c r="A96" s="262">
        <f>A95+1</f>
        <v>78</v>
      </c>
      <c r="B96" s="247" t="s">
        <v>193</v>
      </c>
      <c r="C96" s="244" t="s">
        <v>15</v>
      </c>
      <c r="D96" s="162">
        <v>1</v>
      </c>
      <c r="E96" s="162">
        <v>1</v>
      </c>
      <c r="F96" s="224">
        <f t="shared" si="103"/>
        <v>241.85185185185185</v>
      </c>
      <c r="G96" s="167">
        <f t="shared" si="104"/>
        <v>241.85185185185185</v>
      </c>
      <c r="H96" s="225">
        <f t="shared" si="105"/>
        <v>14.444444444444443</v>
      </c>
      <c r="I96" s="167">
        <f t="shared" si="106"/>
        <v>14.444444444444443</v>
      </c>
      <c r="J96" s="168">
        <f t="shared" si="107"/>
        <v>256.2962962962963</v>
      </c>
      <c r="K96" s="343">
        <f t="shared" si="108"/>
        <v>256.2962962962963</v>
      </c>
      <c r="L96" s="113"/>
      <c r="M96" s="171">
        <v>653</v>
      </c>
      <c r="N96" s="172">
        <v>39</v>
      </c>
      <c r="O96" s="9"/>
      <c r="P96" s="171"/>
      <c r="Q96" s="172"/>
    </row>
    <row r="97" spans="1:17" ht="16.5">
      <c r="A97" s="262">
        <f aca="true" t="shared" si="110" ref="A97:A100">A96+1</f>
        <v>79</v>
      </c>
      <c r="B97" s="247" t="s">
        <v>194</v>
      </c>
      <c r="C97" s="244" t="s">
        <v>15</v>
      </c>
      <c r="D97" s="162">
        <v>1</v>
      </c>
      <c r="E97" s="162">
        <v>2</v>
      </c>
      <c r="F97" s="224">
        <f t="shared" si="103"/>
        <v>250.74074074074073</v>
      </c>
      <c r="G97" s="167">
        <f t="shared" si="104"/>
        <v>501.48148148148147</v>
      </c>
      <c r="H97" s="225">
        <f t="shared" si="105"/>
        <v>14.444444444444443</v>
      </c>
      <c r="I97" s="167">
        <f t="shared" si="106"/>
        <v>28.888888888888886</v>
      </c>
      <c r="J97" s="168">
        <f t="shared" si="107"/>
        <v>530.3703703703703</v>
      </c>
      <c r="K97" s="343">
        <f t="shared" si="108"/>
        <v>265.18518518518516</v>
      </c>
      <c r="L97" s="113"/>
      <c r="M97" s="171">
        <v>677</v>
      </c>
      <c r="N97" s="172">
        <v>39</v>
      </c>
      <c r="O97" s="9"/>
      <c r="P97" s="171"/>
      <c r="Q97" s="172"/>
    </row>
    <row r="98" spans="1:17" ht="16.5">
      <c r="A98" s="262">
        <f>A97+1</f>
        <v>80</v>
      </c>
      <c r="B98" s="247" t="s">
        <v>195</v>
      </c>
      <c r="C98" s="244" t="s">
        <v>15</v>
      </c>
      <c r="D98" s="162">
        <v>1</v>
      </c>
      <c r="E98" s="162">
        <v>10</v>
      </c>
      <c r="F98" s="224">
        <f t="shared" si="103"/>
        <v>285.9259259259259</v>
      </c>
      <c r="G98" s="167">
        <f t="shared" si="104"/>
        <v>2859.259259259259</v>
      </c>
      <c r="H98" s="225">
        <f t="shared" si="105"/>
        <v>14.444444444444443</v>
      </c>
      <c r="I98" s="167">
        <f t="shared" si="106"/>
        <v>144.44444444444443</v>
      </c>
      <c r="J98" s="168">
        <f t="shared" si="107"/>
        <v>3003.7037037037035</v>
      </c>
      <c r="K98" s="343">
        <f t="shared" si="108"/>
        <v>300.3703703703703</v>
      </c>
      <c r="L98" s="113"/>
      <c r="M98" s="171">
        <v>772</v>
      </c>
      <c r="N98" s="172">
        <v>39</v>
      </c>
      <c r="O98" s="9"/>
      <c r="P98" s="171"/>
      <c r="Q98" s="172"/>
    </row>
    <row r="99" spans="1:17" ht="16.5">
      <c r="A99" s="262">
        <f t="shared" si="110"/>
        <v>81</v>
      </c>
      <c r="B99" s="247" t="s">
        <v>196</v>
      </c>
      <c r="C99" s="244" t="s">
        <v>15</v>
      </c>
      <c r="D99" s="162">
        <v>1</v>
      </c>
      <c r="E99" s="162">
        <v>1</v>
      </c>
      <c r="F99" s="224">
        <f t="shared" si="103"/>
        <v>255.18518518518516</v>
      </c>
      <c r="G99" s="167">
        <f t="shared" si="104"/>
        <v>255.18518518518516</v>
      </c>
      <c r="H99" s="225">
        <f t="shared" si="105"/>
        <v>14.444444444444443</v>
      </c>
      <c r="I99" s="167">
        <f t="shared" si="106"/>
        <v>14.444444444444443</v>
      </c>
      <c r="J99" s="168">
        <f t="shared" si="107"/>
        <v>269.6296296296296</v>
      </c>
      <c r="K99" s="343">
        <f t="shared" si="108"/>
        <v>269.6296296296296</v>
      </c>
      <c r="L99" s="113"/>
      <c r="M99" s="171">
        <v>689</v>
      </c>
      <c r="N99" s="172">
        <v>39</v>
      </c>
      <c r="O99" s="9"/>
      <c r="P99" s="171"/>
      <c r="Q99" s="172"/>
    </row>
    <row r="100" spans="1:17" ht="16.5">
      <c r="A100" s="262">
        <f t="shared" si="110"/>
        <v>82</v>
      </c>
      <c r="B100" s="247" t="s">
        <v>197</v>
      </c>
      <c r="C100" s="244" t="s">
        <v>15</v>
      </c>
      <c r="D100" s="162">
        <v>1</v>
      </c>
      <c r="E100" s="162">
        <v>2</v>
      </c>
      <c r="F100" s="224">
        <f t="shared" si="103"/>
        <v>222.2222222222222</v>
      </c>
      <c r="G100" s="167">
        <f t="shared" si="104"/>
        <v>444.4444444444444</v>
      </c>
      <c r="H100" s="225">
        <f t="shared" si="105"/>
        <v>14.444444444444443</v>
      </c>
      <c r="I100" s="167">
        <f t="shared" si="106"/>
        <v>28.888888888888886</v>
      </c>
      <c r="J100" s="168">
        <f t="shared" si="107"/>
        <v>473.33333333333326</v>
      </c>
      <c r="K100" s="343">
        <f t="shared" si="108"/>
        <v>236.66666666666663</v>
      </c>
      <c r="L100" s="113"/>
      <c r="M100" s="171">
        <v>600</v>
      </c>
      <c r="N100" s="172">
        <v>39</v>
      </c>
      <c r="O100" s="9"/>
      <c r="P100" s="171"/>
      <c r="Q100" s="172"/>
    </row>
    <row r="101" spans="1:17" ht="16.5">
      <c r="A101" s="262">
        <f>A100+1</f>
        <v>83</v>
      </c>
      <c r="B101" s="247" t="s">
        <v>198</v>
      </c>
      <c r="C101" s="244" t="s">
        <v>15</v>
      </c>
      <c r="D101" s="162">
        <v>1</v>
      </c>
      <c r="E101" s="162">
        <v>2</v>
      </c>
      <c r="F101" s="224">
        <f t="shared" si="103"/>
        <v>231.1111111111111</v>
      </c>
      <c r="G101" s="167">
        <f t="shared" si="104"/>
        <v>462.2222222222222</v>
      </c>
      <c r="H101" s="225">
        <f t="shared" si="105"/>
        <v>14.444444444444443</v>
      </c>
      <c r="I101" s="167">
        <f t="shared" si="106"/>
        <v>28.888888888888886</v>
      </c>
      <c r="J101" s="168">
        <f t="shared" si="107"/>
        <v>491.1111111111111</v>
      </c>
      <c r="K101" s="343">
        <f t="shared" si="108"/>
        <v>245.55555555555554</v>
      </c>
      <c r="L101" s="113"/>
      <c r="M101" s="171">
        <v>624</v>
      </c>
      <c r="N101" s="172">
        <v>39</v>
      </c>
      <c r="O101" s="9"/>
      <c r="P101" s="171"/>
      <c r="Q101" s="172"/>
    </row>
    <row r="102" spans="1:17" ht="16.5">
      <c r="A102" s="262">
        <f>A101+1</f>
        <v>84</v>
      </c>
      <c r="B102" s="247" t="s">
        <v>199</v>
      </c>
      <c r="C102" s="244" t="s">
        <v>15</v>
      </c>
      <c r="D102" s="162">
        <v>1</v>
      </c>
      <c r="E102" s="162">
        <v>2</v>
      </c>
      <c r="F102" s="224">
        <f t="shared" si="103"/>
        <v>233.7037037037037</v>
      </c>
      <c r="G102" s="167">
        <f t="shared" si="104"/>
        <v>467.4074074074074</v>
      </c>
      <c r="H102" s="225">
        <f t="shared" si="105"/>
        <v>14.444444444444443</v>
      </c>
      <c r="I102" s="167">
        <f t="shared" si="106"/>
        <v>28.888888888888886</v>
      </c>
      <c r="J102" s="168">
        <f t="shared" si="107"/>
        <v>496.2962962962963</v>
      </c>
      <c r="K102" s="343">
        <f t="shared" si="108"/>
        <v>248.14814814814815</v>
      </c>
      <c r="L102" s="113"/>
      <c r="M102" s="171">
        <v>631</v>
      </c>
      <c r="N102" s="172">
        <v>39</v>
      </c>
      <c r="O102" s="9"/>
      <c r="P102" s="171"/>
      <c r="Q102" s="172"/>
    </row>
    <row r="103" spans="1:17" ht="16.5">
      <c r="A103" s="262">
        <f>A102+1</f>
        <v>85</v>
      </c>
      <c r="B103" s="247" t="s">
        <v>200</v>
      </c>
      <c r="C103" s="244" t="s">
        <v>15</v>
      </c>
      <c r="D103" s="162">
        <v>1</v>
      </c>
      <c r="E103" s="162">
        <v>3</v>
      </c>
      <c r="F103" s="224">
        <f aca="true" t="shared" si="111" ref="F103:F106">M103/$J$4</f>
        <v>239.99999999999997</v>
      </c>
      <c r="G103" s="167">
        <f aca="true" t="shared" si="112" ref="G103:G106">F103*E103</f>
        <v>719.9999999999999</v>
      </c>
      <c r="H103" s="225">
        <f aca="true" t="shared" si="113" ref="H103:H106">N103/$J$4</f>
        <v>14.444444444444443</v>
      </c>
      <c r="I103" s="167">
        <f aca="true" t="shared" si="114" ref="I103:I106">H103*E103</f>
        <v>43.33333333333333</v>
      </c>
      <c r="J103" s="168">
        <f aca="true" t="shared" si="115" ref="J103:J106">G103+I103</f>
        <v>763.3333333333333</v>
      </c>
      <c r="K103" s="343">
        <f aca="true" t="shared" si="116" ref="K103:K106">J103/E103</f>
        <v>254.44444444444443</v>
      </c>
      <c r="L103" s="113"/>
      <c r="M103" s="171">
        <v>648</v>
      </c>
      <c r="N103" s="172">
        <v>39</v>
      </c>
      <c r="O103" s="9"/>
      <c r="P103" s="171"/>
      <c r="Q103" s="172"/>
    </row>
    <row r="104" spans="1:17" ht="16.5">
      <c r="A104" s="262">
        <f aca="true" t="shared" si="117" ref="A104:A105">A103+1</f>
        <v>86</v>
      </c>
      <c r="B104" s="247" t="s">
        <v>201</v>
      </c>
      <c r="C104" s="244" t="s">
        <v>15</v>
      </c>
      <c r="D104" s="162">
        <v>1</v>
      </c>
      <c r="E104" s="162">
        <v>2</v>
      </c>
      <c r="F104" s="224">
        <f t="shared" si="111"/>
        <v>251.1111111111111</v>
      </c>
      <c r="G104" s="167">
        <f t="shared" si="112"/>
        <v>502.2222222222222</v>
      </c>
      <c r="H104" s="225">
        <f t="shared" si="113"/>
        <v>14.444444444444443</v>
      </c>
      <c r="I104" s="167">
        <f t="shared" si="114"/>
        <v>28.888888888888886</v>
      </c>
      <c r="J104" s="168">
        <f t="shared" si="115"/>
        <v>531.1111111111111</v>
      </c>
      <c r="K104" s="343">
        <f t="shared" si="116"/>
        <v>265.55555555555554</v>
      </c>
      <c r="L104" s="113"/>
      <c r="M104" s="171">
        <v>678</v>
      </c>
      <c r="N104" s="172">
        <v>39</v>
      </c>
      <c r="O104" s="9"/>
      <c r="P104" s="171"/>
      <c r="Q104" s="172"/>
    </row>
    <row r="105" spans="1:17" ht="16.5">
      <c r="A105" s="262">
        <f t="shared" si="117"/>
        <v>87</v>
      </c>
      <c r="B105" s="247" t="s">
        <v>202</v>
      </c>
      <c r="C105" s="244" t="s">
        <v>15</v>
      </c>
      <c r="D105" s="162">
        <v>1</v>
      </c>
      <c r="E105" s="162">
        <v>3</v>
      </c>
      <c r="F105" s="224">
        <f t="shared" si="111"/>
        <v>282.59259259259255</v>
      </c>
      <c r="G105" s="167">
        <f t="shared" si="112"/>
        <v>847.7777777777776</v>
      </c>
      <c r="H105" s="225">
        <f t="shared" si="113"/>
        <v>14.444444444444443</v>
      </c>
      <c r="I105" s="167">
        <f t="shared" si="114"/>
        <v>43.33333333333333</v>
      </c>
      <c r="J105" s="168">
        <f t="shared" si="115"/>
        <v>891.111111111111</v>
      </c>
      <c r="K105" s="343">
        <f t="shared" si="116"/>
        <v>297.037037037037</v>
      </c>
      <c r="L105" s="113"/>
      <c r="M105" s="171">
        <v>763</v>
      </c>
      <c r="N105" s="172">
        <v>39</v>
      </c>
      <c r="O105" s="9"/>
      <c r="P105" s="171"/>
      <c r="Q105" s="172"/>
    </row>
    <row r="106" spans="1:17" ht="16.5">
      <c r="A106" s="262">
        <f>A105+1</f>
        <v>88</v>
      </c>
      <c r="B106" s="247" t="s">
        <v>203</v>
      </c>
      <c r="C106" s="244" t="s">
        <v>15</v>
      </c>
      <c r="D106" s="162">
        <v>1</v>
      </c>
      <c r="E106" s="162">
        <v>2</v>
      </c>
      <c r="F106" s="224">
        <f t="shared" si="111"/>
        <v>425.55555555555554</v>
      </c>
      <c r="G106" s="167">
        <f t="shared" si="112"/>
        <v>851.1111111111111</v>
      </c>
      <c r="H106" s="225">
        <f t="shared" si="113"/>
        <v>14.444444444444443</v>
      </c>
      <c r="I106" s="167">
        <f t="shared" si="114"/>
        <v>28.888888888888886</v>
      </c>
      <c r="J106" s="168">
        <f t="shared" si="115"/>
        <v>880</v>
      </c>
      <c r="K106" s="343">
        <f t="shared" si="116"/>
        <v>440</v>
      </c>
      <c r="L106" s="113"/>
      <c r="M106" s="171">
        <v>1149</v>
      </c>
      <c r="N106" s="172">
        <v>39</v>
      </c>
      <c r="O106" s="9"/>
      <c r="P106" s="171"/>
      <c r="Q106" s="172"/>
    </row>
    <row r="107" spans="1:17" ht="16.5">
      <c r="A107" s="262">
        <f>A106+1</f>
        <v>89</v>
      </c>
      <c r="B107" s="247" t="s">
        <v>204</v>
      </c>
      <c r="C107" s="244" t="s">
        <v>15</v>
      </c>
      <c r="D107" s="162">
        <v>1</v>
      </c>
      <c r="E107" s="162">
        <v>1</v>
      </c>
      <c r="F107" s="224">
        <f t="shared" si="103"/>
        <v>376.66666666666663</v>
      </c>
      <c r="G107" s="167">
        <f t="shared" si="104"/>
        <v>376.66666666666663</v>
      </c>
      <c r="H107" s="225">
        <f t="shared" si="105"/>
        <v>14.444444444444443</v>
      </c>
      <c r="I107" s="167">
        <f t="shared" si="106"/>
        <v>14.444444444444443</v>
      </c>
      <c r="J107" s="168">
        <f t="shared" si="107"/>
        <v>391.1111111111111</v>
      </c>
      <c r="K107" s="343">
        <f t="shared" si="108"/>
        <v>391.1111111111111</v>
      </c>
      <c r="L107" s="113"/>
      <c r="M107" s="171">
        <v>1017</v>
      </c>
      <c r="N107" s="172">
        <v>39</v>
      </c>
      <c r="O107" s="9"/>
      <c r="P107" s="171"/>
      <c r="Q107" s="172"/>
    </row>
    <row r="108" spans="1:17" ht="16.5">
      <c r="A108" s="262">
        <f aca="true" t="shared" si="118" ref="A108:A109">A107+1</f>
        <v>90</v>
      </c>
      <c r="B108" s="247" t="s">
        <v>205</v>
      </c>
      <c r="C108" s="244" t="s">
        <v>15</v>
      </c>
      <c r="D108" s="162">
        <v>1</v>
      </c>
      <c r="E108" s="162">
        <v>1</v>
      </c>
      <c r="F108" s="224">
        <f t="shared" si="103"/>
        <v>320.3703703703703</v>
      </c>
      <c r="G108" s="167">
        <f t="shared" si="104"/>
        <v>320.3703703703703</v>
      </c>
      <c r="H108" s="225">
        <f t="shared" si="105"/>
        <v>14.444444444444443</v>
      </c>
      <c r="I108" s="167">
        <f t="shared" si="106"/>
        <v>14.444444444444443</v>
      </c>
      <c r="J108" s="168">
        <f t="shared" si="107"/>
        <v>334.8148148148148</v>
      </c>
      <c r="K108" s="343">
        <f t="shared" si="108"/>
        <v>334.8148148148148</v>
      </c>
      <c r="L108" s="113"/>
      <c r="M108" s="171">
        <v>865</v>
      </c>
      <c r="N108" s="172">
        <v>39</v>
      </c>
      <c r="O108" s="9"/>
      <c r="P108" s="171"/>
      <c r="Q108" s="172"/>
    </row>
    <row r="109" spans="1:17" ht="16.5">
      <c r="A109" s="262">
        <f t="shared" si="118"/>
        <v>91</v>
      </c>
      <c r="B109" s="247" t="s">
        <v>206</v>
      </c>
      <c r="C109" s="244" t="s">
        <v>15</v>
      </c>
      <c r="D109" s="162">
        <v>1</v>
      </c>
      <c r="E109" s="162">
        <v>1</v>
      </c>
      <c r="F109" s="224">
        <f t="shared" si="103"/>
        <v>219.62962962962962</v>
      </c>
      <c r="G109" s="167">
        <f t="shared" si="104"/>
        <v>219.62962962962962</v>
      </c>
      <c r="H109" s="225">
        <f t="shared" si="105"/>
        <v>14.444444444444443</v>
      </c>
      <c r="I109" s="167">
        <f t="shared" si="106"/>
        <v>14.444444444444443</v>
      </c>
      <c r="J109" s="168">
        <f t="shared" si="107"/>
        <v>234.07407407407408</v>
      </c>
      <c r="K109" s="343">
        <f t="shared" si="108"/>
        <v>234.07407407407408</v>
      </c>
      <c r="L109" s="113"/>
      <c r="M109" s="171">
        <v>593</v>
      </c>
      <c r="N109" s="172">
        <v>39</v>
      </c>
      <c r="O109" s="9"/>
      <c r="P109" s="171"/>
      <c r="Q109" s="172"/>
    </row>
    <row r="110" spans="1:17" ht="16.5">
      <c r="A110" s="262"/>
      <c r="B110" s="245" t="s">
        <v>207</v>
      </c>
      <c r="C110" s="244"/>
      <c r="D110" s="162"/>
      <c r="E110" s="162"/>
      <c r="F110" s="224"/>
      <c r="G110" s="164"/>
      <c r="H110" s="162"/>
      <c r="I110" s="164"/>
      <c r="J110" s="166"/>
      <c r="K110" s="342"/>
      <c r="L110" s="113"/>
      <c r="M110" s="171"/>
      <c r="N110" s="172"/>
      <c r="O110" s="9"/>
      <c r="P110" s="171"/>
      <c r="Q110" s="172"/>
    </row>
    <row r="111" spans="1:17" ht="16.5">
      <c r="A111" s="262">
        <f>A109+1</f>
        <v>92</v>
      </c>
      <c r="B111" s="247" t="s">
        <v>192</v>
      </c>
      <c r="C111" s="244" t="s">
        <v>15</v>
      </c>
      <c r="D111" s="162">
        <v>1</v>
      </c>
      <c r="E111" s="162">
        <v>4</v>
      </c>
      <c r="F111" s="224">
        <f aca="true" t="shared" si="119" ref="F111:F125">M111/$J$4</f>
        <v>52.22222222222222</v>
      </c>
      <c r="G111" s="167">
        <f aca="true" t="shared" si="120" ref="G111:G125">F111*E111</f>
        <v>208.88888888888889</v>
      </c>
      <c r="H111" s="225">
        <f aca="true" t="shared" si="121" ref="H111:H125">N111/$J$4</f>
        <v>14.444444444444443</v>
      </c>
      <c r="I111" s="167">
        <f aca="true" t="shared" si="122" ref="I111:I125">H111*E111</f>
        <v>57.77777777777777</v>
      </c>
      <c r="J111" s="168">
        <f aca="true" t="shared" si="123" ref="J111:J125">G111+I111</f>
        <v>266.66666666666663</v>
      </c>
      <c r="K111" s="343">
        <f aca="true" t="shared" si="124" ref="K111:K125">J111/E111</f>
        <v>66.66666666666666</v>
      </c>
      <c r="L111" s="113"/>
      <c r="M111" s="171">
        <v>141</v>
      </c>
      <c r="N111" s="172">
        <v>39</v>
      </c>
      <c r="O111" s="9"/>
      <c r="P111" s="171"/>
      <c r="Q111" s="172"/>
    </row>
    <row r="112" spans="1:17" ht="16.5">
      <c r="A112" s="262">
        <f aca="true" t="shared" si="125" ref="A112:A115">A111+1</f>
        <v>93</v>
      </c>
      <c r="B112" s="247" t="s">
        <v>208</v>
      </c>
      <c r="C112" s="244" t="s">
        <v>15</v>
      </c>
      <c r="D112" s="162">
        <v>1</v>
      </c>
      <c r="E112" s="162">
        <v>4</v>
      </c>
      <c r="F112" s="224">
        <f t="shared" si="119"/>
        <v>61.85185185185185</v>
      </c>
      <c r="G112" s="167">
        <f t="shared" si="120"/>
        <v>247.4074074074074</v>
      </c>
      <c r="H112" s="225">
        <f t="shared" si="121"/>
        <v>14.444444444444443</v>
      </c>
      <c r="I112" s="167">
        <f t="shared" si="122"/>
        <v>57.77777777777777</v>
      </c>
      <c r="J112" s="168">
        <f t="shared" si="123"/>
        <v>305.18518518518516</v>
      </c>
      <c r="K112" s="343">
        <f t="shared" si="124"/>
        <v>76.29629629629629</v>
      </c>
      <c r="L112" s="113"/>
      <c r="M112" s="171">
        <v>167</v>
      </c>
      <c r="N112" s="172">
        <v>39</v>
      </c>
      <c r="O112" s="9"/>
      <c r="P112" s="171"/>
      <c r="Q112" s="172"/>
    </row>
    <row r="113" spans="1:17" ht="16.5">
      <c r="A113" s="262">
        <f t="shared" si="125"/>
        <v>94</v>
      </c>
      <c r="B113" s="247" t="s">
        <v>209</v>
      </c>
      <c r="C113" s="244" t="s">
        <v>15</v>
      </c>
      <c r="D113" s="162">
        <v>1</v>
      </c>
      <c r="E113" s="162">
        <v>1</v>
      </c>
      <c r="F113" s="224">
        <f t="shared" si="119"/>
        <v>89.25925925925925</v>
      </c>
      <c r="G113" s="167">
        <f t="shared" si="120"/>
        <v>89.25925925925925</v>
      </c>
      <c r="H113" s="225">
        <f t="shared" si="121"/>
        <v>14.444444444444443</v>
      </c>
      <c r="I113" s="167">
        <f t="shared" si="122"/>
        <v>14.444444444444443</v>
      </c>
      <c r="J113" s="168">
        <f t="shared" si="123"/>
        <v>103.7037037037037</v>
      </c>
      <c r="K113" s="343">
        <f t="shared" si="124"/>
        <v>103.7037037037037</v>
      </c>
      <c r="L113" s="113"/>
      <c r="M113" s="171">
        <v>241</v>
      </c>
      <c r="N113" s="172">
        <v>39</v>
      </c>
      <c r="O113" s="9"/>
      <c r="P113" s="171"/>
      <c r="Q113" s="172"/>
    </row>
    <row r="114" spans="1:17" ht="16.5">
      <c r="A114" s="262">
        <f t="shared" si="125"/>
        <v>95</v>
      </c>
      <c r="B114" s="247" t="s">
        <v>210</v>
      </c>
      <c r="C114" s="244" t="s">
        <v>15</v>
      </c>
      <c r="D114" s="162">
        <v>1</v>
      </c>
      <c r="E114" s="162">
        <v>4</v>
      </c>
      <c r="F114" s="224">
        <f t="shared" si="119"/>
        <v>75.18518518518518</v>
      </c>
      <c r="G114" s="167">
        <f t="shared" si="120"/>
        <v>300.7407407407407</v>
      </c>
      <c r="H114" s="225">
        <f t="shared" si="121"/>
        <v>14.444444444444443</v>
      </c>
      <c r="I114" s="167">
        <f t="shared" si="122"/>
        <v>57.77777777777777</v>
      </c>
      <c r="J114" s="168">
        <f t="shared" si="123"/>
        <v>358.5185185185185</v>
      </c>
      <c r="K114" s="343">
        <f t="shared" si="124"/>
        <v>89.62962962962962</v>
      </c>
      <c r="L114" s="113"/>
      <c r="M114" s="171">
        <v>203</v>
      </c>
      <c r="N114" s="172">
        <v>39</v>
      </c>
      <c r="O114" s="9"/>
      <c r="P114" s="171"/>
      <c r="Q114" s="172"/>
    </row>
    <row r="115" spans="1:17" ht="16.5">
      <c r="A115" s="262">
        <f t="shared" si="125"/>
        <v>96</v>
      </c>
      <c r="B115" s="247" t="s">
        <v>184</v>
      </c>
      <c r="C115" s="244" t="s">
        <v>15</v>
      </c>
      <c r="D115" s="162">
        <v>1</v>
      </c>
      <c r="E115" s="162">
        <v>1</v>
      </c>
      <c r="F115" s="224">
        <f t="shared" si="119"/>
        <v>40</v>
      </c>
      <c r="G115" s="167">
        <f t="shared" si="120"/>
        <v>40</v>
      </c>
      <c r="H115" s="225">
        <f t="shared" si="121"/>
        <v>14.444444444444443</v>
      </c>
      <c r="I115" s="167">
        <f t="shared" si="122"/>
        <v>14.444444444444443</v>
      </c>
      <c r="J115" s="168">
        <f t="shared" si="123"/>
        <v>54.44444444444444</v>
      </c>
      <c r="K115" s="343">
        <f t="shared" si="124"/>
        <v>54.44444444444444</v>
      </c>
      <c r="L115" s="113"/>
      <c r="M115" s="171">
        <v>108</v>
      </c>
      <c r="N115" s="172">
        <v>39</v>
      </c>
      <c r="O115" s="9"/>
      <c r="P115" s="171"/>
      <c r="Q115" s="172"/>
    </row>
    <row r="116" spans="1:17" ht="16.5">
      <c r="A116" s="262">
        <f>A115+1</f>
        <v>97</v>
      </c>
      <c r="B116" s="247" t="s">
        <v>211</v>
      </c>
      <c r="C116" s="244" t="s">
        <v>15</v>
      </c>
      <c r="D116" s="162">
        <v>1</v>
      </c>
      <c r="E116" s="162">
        <v>10</v>
      </c>
      <c r="F116" s="224">
        <f t="shared" si="119"/>
        <v>36.29629629629629</v>
      </c>
      <c r="G116" s="167">
        <f t="shared" si="120"/>
        <v>362.96296296296293</v>
      </c>
      <c r="H116" s="225">
        <f t="shared" si="121"/>
        <v>14.444444444444443</v>
      </c>
      <c r="I116" s="167">
        <f t="shared" si="122"/>
        <v>144.44444444444443</v>
      </c>
      <c r="J116" s="168">
        <f t="shared" si="123"/>
        <v>507.4074074074074</v>
      </c>
      <c r="K116" s="343">
        <f t="shared" si="124"/>
        <v>50.74074074074074</v>
      </c>
      <c r="L116" s="113"/>
      <c r="M116" s="171">
        <v>98</v>
      </c>
      <c r="N116" s="172">
        <v>39</v>
      </c>
      <c r="O116" s="9"/>
      <c r="P116" s="171"/>
      <c r="Q116" s="172"/>
    </row>
    <row r="117" spans="1:17" ht="16.5">
      <c r="A117" s="262">
        <f aca="true" t="shared" si="126" ref="A117:A120">A116+1</f>
        <v>98</v>
      </c>
      <c r="B117" s="247" t="s">
        <v>197</v>
      </c>
      <c r="C117" s="244" t="s">
        <v>15</v>
      </c>
      <c r="D117" s="162">
        <v>1</v>
      </c>
      <c r="E117" s="162">
        <v>9</v>
      </c>
      <c r="F117" s="224">
        <f t="shared" si="119"/>
        <v>38.148148148148145</v>
      </c>
      <c r="G117" s="167">
        <f t="shared" si="120"/>
        <v>343.3333333333333</v>
      </c>
      <c r="H117" s="225">
        <f t="shared" si="121"/>
        <v>14.444444444444443</v>
      </c>
      <c r="I117" s="167">
        <f t="shared" si="122"/>
        <v>130</v>
      </c>
      <c r="J117" s="168">
        <f t="shared" si="123"/>
        <v>473.3333333333333</v>
      </c>
      <c r="K117" s="343">
        <f t="shared" si="124"/>
        <v>52.59259259259259</v>
      </c>
      <c r="L117" s="113"/>
      <c r="M117" s="171">
        <v>103</v>
      </c>
      <c r="N117" s="172">
        <v>39</v>
      </c>
      <c r="O117" s="9"/>
      <c r="P117" s="171"/>
      <c r="Q117" s="172"/>
    </row>
    <row r="118" spans="1:17" ht="16.5">
      <c r="A118" s="262">
        <f>A117+1</f>
        <v>99</v>
      </c>
      <c r="B118" s="247" t="s">
        <v>198</v>
      </c>
      <c r="C118" s="244" t="s">
        <v>15</v>
      </c>
      <c r="D118" s="162">
        <v>1</v>
      </c>
      <c r="E118" s="162">
        <v>3</v>
      </c>
      <c r="F118" s="224">
        <f t="shared" si="119"/>
        <v>43.33333333333333</v>
      </c>
      <c r="G118" s="167">
        <f t="shared" si="120"/>
        <v>130</v>
      </c>
      <c r="H118" s="225">
        <f t="shared" si="121"/>
        <v>14.444444444444443</v>
      </c>
      <c r="I118" s="167">
        <f t="shared" si="122"/>
        <v>43.33333333333333</v>
      </c>
      <c r="J118" s="168">
        <f t="shared" si="123"/>
        <v>173.33333333333331</v>
      </c>
      <c r="K118" s="343">
        <f t="shared" si="124"/>
        <v>57.77777777777777</v>
      </c>
      <c r="L118" s="113"/>
      <c r="M118" s="171">
        <v>117</v>
      </c>
      <c r="N118" s="172">
        <v>39</v>
      </c>
      <c r="O118" s="9"/>
      <c r="P118" s="171"/>
      <c r="Q118" s="172"/>
    </row>
    <row r="119" spans="1:17" ht="16.5">
      <c r="A119" s="262">
        <f t="shared" si="126"/>
        <v>100</v>
      </c>
      <c r="B119" s="247" t="s">
        <v>199</v>
      </c>
      <c r="C119" s="244" t="s">
        <v>15</v>
      </c>
      <c r="D119" s="162">
        <v>1</v>
      </c>
      <c r="E119" s="162">
        <v>1</v>
      </c>
      <c r="F119" s="224">
        <f t="shared" si="119"/>
        <v>45.55555555555555</v>
      </c>
      <c r="G119" s="167">
        <f t="shared" si="120"/>
        <v>45.55555555555555</v>
      </c>
      <c r="H119" s="225">
        <f t="shared" si="121"/>
        <v>14.444444444444443</v>
      </c>
      <c r="I119" s="167">
        <f t="shared" si="122"/>
        <v>14.444444444444443</v>
      </c>
      <c r="J119" s="168">
        <f t="shared" si="123"/>
        <v>59.99999999999999</v>
      </c>
      <c r="K119" s="343">
        <f t="shared" si="124"/>
        <v>59.99999999999999</v>
      </c>
      <c r="L119" s="113"/>
      <c r="M119" s="171">
        <v>123</v>
      </c>
      <c r="N119" s="172">
        <v>39</v>
      </c>
      <c r="O119" s="9"/>
      <c r="P119" s="171"/>
      <c r="Q119" s="172"/>
    </row>
    <row r="120" spans="1:17" ht="16.5">
      <c r="A120" s="262">
        <f t="shared" si="126"/>
        <v>101</v>
      </c>
      <c r="B120" s="247" t="s">
        <v>193</v>
      </c>
      <c r="C120" s="244" t="s">
        <v>15</v>
      </c>
      <c r="D120" s="162">
        <v>1</v>
      </c>
      <c r="E120" s="162">
        <v>2</v>
      </c>
      <c r="F120" s="224">
        <f t="shared" si="119"/>
        <v>57.03703703703703</v>
      </c>
      <c r="G120" s="167">
        <f t="shared" si="120"/>
        <v>114.07407407407406</v>
      </c>
      <c r="H120" s="225">
        <f t="shared" si="121"/>
        <v>14.444444444444443</v>
      </c>
      <c r="I120" s="167">
        <f t="shared" si="122"/>
        <v>28.888888888888886</v>
      </c>
      <c r="J120" s="168">
        <f t="shared" si="123"/>
        <v>142.96296296296293</v>
      </c>
      <c r="K120" s="343">
        <f t="shared" si="124"/>
        <v>71.48148148148147</v>
      </c>
      <c r="L120" s="113"/>
      <c r="M120" s="171">
        <v>154</v>
      </c>
      <c r="N120" s="172">
        <v>39</v>
      </c>
      <c r="O120" s="9"/>
      <c r="P120" s="171"/>
      <c r="Q120" s="172"/>
    </row>
    <row r="121" spans="1:17" ht="16.5">
      <c r="A121" s="262">
        <f>A120+1</f>
        <v>102</v>
      </c>
      <c r="B121" s="247" t="s">
        <v>212</v>
      </c>
      <c r="C121" s="244" t="s">
        <v>15</v>
      </c>
      <c r="D121" s="162">
        <v>1</v>
      </c>
      <c r="E121" s="162">
        <v>1</v>
      </c>
      <c r="F121" s="224">
        <f t="shared" si="119"/>
        <v>58.148148148148145</v>
      </c>
      <c r="G121" s="167">
        <f t="shared" si="120"/>
        <v>58.148148148148145</v>
      </c>
      <c r="H121" s="225">
        <f t="shared" si="121"/>
        <v>14.444444444444443</v>
      </c>
      <c r="I121" s="167">
        <f t="shared" si="122"/>
        <v>14.444444444444443</v>
      </c>
      <c r="J121" s="168">
        <f t="shared" si="123"/>
        <v>72.59259259259258</v>
      </c>
      <c r="K121" s="343">
        <f t="shared" si="124"/>
        <v>72.59259259259258</v>
      </c>
      <c r="L121" s="113"/>
      <c r="M121" s="171">
        <v>157</v>
      </c>
      <c r="N121" s="172">
        <v>39</v>
      </c>
      <c r="O121" s="9"/>
      <c r="P121" s="171"/>
      <c r="Q121" s="172"/>
    </row>
    <row r="122" spans="1:17" ht="16.5">
      <c r="A122" s="262">
        <f>A121+1</f>
        <v>103</v>
      </c>
      <c r="B122" s="247" t="s">
        <v>213</v>
      </c>
      <c r="C122" s="244" t="s">
        <v>15</v>
      </c>
      <c r="D122" s="162">
        <v>1</v>
      </c>
      <c r="E122" s="162">
        <v>1</v>
      </c>
      <c r="F122" s="224">
        <f t="shared" si="119"/>
        <v>62.96296296296296</v>
      </c>
      <c r="G122" s="167">
        <f t="shared" si="120"/>
        <v>62.96296296296296</v>
      </c>
      <c r="H122" s="225">
        <f t="shared" si="121"/>
        <v>14.444444444444443</v>
      </c>
      <c r="I122" s="167">
        <f t="shared" si="122"/>
        <v>14.444444444444443</v>
      </c>
      <c r="J122" s="168">
        <f t="shared" si="123"/>
        <v>77.4074074074074</v>
      </c>
      <c r="K122" s="343">
        <f t="shared" si="124"/>
        <v>77.4074074074074</v>
      </c>
      <c r="L122" s="113"/>
      <c r="M122" s="171">
        <v>170</v>
      </c>
      <c r="N122" s="172">
        <v>39</v>
      </c>
      <c r="O122" s="9"/>
      <c r="P122" s="171"/>
      <c r="Q122" s="172"/>
    </row>
    <row r="123" spans="1:17" ht="16.5">
      <c r="A123" s="262">
        <f>A122+1</f>
        <v>104</v>
      </c>
      <c r="B123" s="247" t="s">
        <v>210</v>
      </c>
      <c r="C123" s="244" t="s">
        <v>15</v>
      </c>
      <c r="D123" s="162">
        <v>1</v>
      </c>
      <c r="E123" s="162">
        <v>4</v>
      </c>
      <c r="F123" s="224">
        <f t="shared" si="119"/>
        <v>75.18518518518518</v>
      </c>
      <c r="G123" s="167">
        <f t="shared" si="120"/>
        <v>300.7407407407407</v>
      </c>
      <c r="H123" s="225">
        <f t="shared" si="121"/>
        <v>14.444444444444443</v>
      </c>
      <c r="I123" s="167">
        <f t="shared" si="122"/>
        <v>57.77777777777777</v>
      </c>
      <c r="J123" s="168">
        <f t="shared" si="123"/>
        <v>358.5185185185185</v>
      </c>
      <c r="K123" s="343">
        <f t="shared" si="124"/>
        <v>89.62962962962962</v>
      </c>
      <c r="L123" s="113"/>
      <c r="M123" s="171">
        <v>203</v>
      </c>
      <c r="N123" s="172">
        <v>39</v>
      </c>
      <c r="O123" s="9"/>
      <c r="P123" s="171"/>
      <c r="Q123" s="172"/>
    </row>
    <row r="124" spans="1:17" ht="16.5">
      <c r="A124" s="262">
        <f aca="true" t="shared" si="127" ref="A124:A125">A123+1</f>
        <v>105</v>
      </c>
      <c r="B124" s="247" t="s">
        <v>214</v>
      </c>
      <c r="C124" s="244" t="s">
        <v>15</v>
      </c>
      <c r="D124" s="162">
        <v>1</v>
      </c>
      <c r="E124" s="162">
        <v>1</v>
      </c>
      <c r="F124" s="224">
        <f t="shared" si="119"/>
        <v>108.88888888888889</v>
      </c>
      <c r="G124" s="167">
        <f t="shared" si="120"/>
        <v>108.88888888888889</v>
      </c>
      <c r="H124" s="225">
        <f t="shared" si="121"/>
        <v>14.444444444444443</v>
      </c>
      <c r="I124" s="167">
        <f t="shared" si="122"/>
        <v>14.444444444444443</v>
      </c>
      <c r="J124" s="168">
        <f t="shared" si="123"/>
        <v>123.33333333333333</v>
      </c>
      <c r="K124" s="343">
        <f t="shared" si="124"/>
        <v>123.33333333333333</v>
      </c>
      <c r="L124" s="113"/>
      <c r="M124" s="171">
        <v>294</v>
      </c>
      <c r="N124" s="172">
        <v>39</v>
      </c>
      <c r="O124" s="9"/>
      <c r="P124" s="171"/>
      <c r="Q124" s="172"/>
    </row>
    <row r="125" spans="1:17" ht="16.5">
      <c r="A125" s="262">
        <f t="shared" si="127"/>
        <v>106</v>
      </c>
      <c r="B125" s="247" t="s">
        <v>215</v>
      </c>
      <c r="C125" s="244" t="s">
        <v>15</v>
      </c>
      <c r="D125" s="162">
        <v>1</v>
      </c>
      <c r="E125" s="162">
        <v>1</v>
      </c>
      <c r="F125" s="224">
        <f t="shared" si="119"/>
        <v>75.18518518518518</v>
      </c>
      <c r="G125" s="167">
        <f t="shared" si="120"/>
        <v>75.18518518518518</v>
      </c>
      <c r="H125" s="225">
        <f t="shared" si="121"/>
        <v>14.444444444444443</v>
      </c>
      <c r="I125" s="167">
        <f t="shared" si="122"/>
        <v>14.444444444444443</v>
      </c>
      <c r="J125" s="168">
        <f t="shared" si="123"/>
        <v>89.62962962962962</v>
      </c>
      <c r="K125" s="343">
        <f t="shared" si="124"/>
        <v>89.62962962962962</v>
      </c>
      <c r="L125" s="113"/>
      <c r="M125" s="171">
        <v>203</v>
      </c>
      <c r="N125" s="172">
        <v>39</v>
      </c>
      <c r="O125" s="9"/>
      <c r="P125" s="171"/>
      <c r="Q125" s="172"/>
    </row>
    <row r="126" spans="1:17" ht="16.5">
      <c r="A126" s="262">
        <f>A125+1</f>
        <v>107</v>
      </c>
      <c r="B126" s="247" t="s">
        <v>200</v>
      </c>
      <c r="C126" s="244" t="s">
        <v>15</v>
      </c>
      <c r="D126" s="162">
        <v>1</v>
      </c>
      <c r="E126" s="162">
        <v>2</v>
      </c>
      <c r="F126" s="224">
        <f aca="true" t="shared" si="128" ref="F126:F135">M126/$J$4</f>
        <v>59.25925925925925</v>
      </c>
      <c r="G126" s="167">
        <f aca="true" t="shared" si="129" ref="G126:G135">F126*E126</f>
        <v>118.5185185185185</v>
      </c>
      <c r="H126" s="225">
        <f aca="true" t="shared" si="130" ref="H126:H135">N126/$J$4</f>
        <v>14.444444444444443</v>
      </c>
      <c r="I126" s="167">
        <f aca="true" t="shared" si="131" ref="I126:I135">H126*E126</f>
        <v>28.888888888888886</v>
      </c>
      <c r="J126" s="168">
        <f aca="true" t="shared" si="132" ref="J126:J135">G126+I126</f>
        <v>147.4074074074074</v>
      </c>
      <c r="K126" s="343">
        <f aca="true" t="shared" si="133" ref="K126:K135">J126/E126</f>
        <v>73.7037037037037</v>
      </c>
      <c r="L126" s="113"/>
      <c r="M126" s="171">
        <v>160</v>
      </c>
      <c r="N126" s="172">
        <v>39</v>
      </c>
      <c r="O126" s="9"/>
      <c r="P126" s="171"/>
      <c r="Q126" s="172"/>
    </row>
    <row r="127" spans="1:17" ht="16.5">
      <c r="A127" s="262">
        <f aca="true" t="shared" si="134" ref="A127:A130">A126+1</f>
        <v>108</v>
      </c>
      <c r="B127" s="247" t="s">
        <v>216</v>
      </c>
      <c r="C127" s="244" t="s">
        <v>15</v>
      </c>
      <c r="D127" s="162">
        <v>1</v>
      </c>
      <c r="E127" s="162">
        <v>2</v>
      </c>
      <c r="F127" s="224">
        <f t="shared" si="128"/>
        <v>72.22222222222221</v>
      </c>
      <c r="G127" s="167">
        <f t="shared" si="129"/>
        <v>144.44444444444443</v>
      </c>
      <c r="H127" s="225">
        <f t="shared" si="130"/>
        <v>14.444444444444443</v>
      </c>
      <c r="I127" s="167">
        <f t="shared" si="131"/>
        <v>28.888888888888886</v>
      </c>
      <c r="J127" s="168">
        <f t="shared" si="132"/>
        <v>173.33333333333331</v>
      </c>
      <c r="K127" s="343">
        <f t="shared" si="133"/>
        <v>86.66666666666666</v>
      </c>
      <c r="L127" s="113"/>
      <c r="M127" s="171">
        <v>195</v>
      </c>
      <c r="N127" s="172">
        <v>39</v>
      </c>
      <c r="O127" s="9"/>
      <c r="P127" s="171"/>
      <c r="Q127" s="172"/>
    </row>
    <row r="128" spans="1:17" ht="16.5">
      <c r="A128" s="262">
        <f>A127+1</f>
        <v>109</v>
      </c>
      <c r="B128" s="247" t="s">
        <v>217</v>
      </c>
      <c r="C128" s="244" t="s">
        <v>15</v>
      </c>
      <c r="D128" s="162">
        <v>1</v>
      </c>
      <c r="E128" s="162">
        <v>2</v>
      </c>
      <c r="F128" s="224">
        <f t="shared" si="128"/>
        <v>41.48148148148148</v>
      </c>
      <c r="G128" s="167">
        <f t="shared" si="129"/>
        <v>82.96296296296296</v>
      </c>
      <c r="H128" s="225">
        <f t="shared" si="130"/>
        <v>14.444444444444443</v>
      </c>
      <c r="I128" s="167">
        <f t="shared" si="131"/>
        <v>28.888888888888886</v>
      </c>
      <c r="J128" s="168">
        <f t="shared" si="132"/>
        <v>111.85185185185185</v>
      </c>
      <c r="K128" s="343">
        <f t="shared" si="133"/>
        <v>55.925925925925924</v>
      </c>
      <c r="L128" s="113"/>
      <c r="M128" s="171">
        <v>112</v>
      </c>
      <c r="N128" s="172">
        <v>39</v>
      </c>
      <c r="O128" s="9"/>
      <c r="P128" s="171"/>
      <c r="Q128" s="172"/>
    </row>
    <row r="129" spans="1:17" ht="16.5">
      <c r="A129" s="262">
        <f t="shared" si="134"/>
        <v>110</v>
      </c>
      <c r="B129" s="247" t="s">
        <v>218</v>
      </c>
      <c r="C129" s="244" t="s">
        <v>15</v>
      </c>
      <c r="D129" s="162">
        <v>1</v>
      </c>
      <c r="E129" s="162">
        <v>1</v>
      </c>
      <c r="F129" s="224">
        <f t="shared" si="128"/>
        <v>55.55555555555555</v>
      </c>
      <c r="G129" s="167">
        <f t="shared" si="129"/>
        <v>55.55555555555555</v>
      </c>
      <c r="H129" s="225">
        <f t="shared" si="130"/>
        <v>14.444444444444443</v>
      </c>
      <c r="I129" s="167">
        <f t="shared" si="131"/>
        <v>14.444444444444443</v>
      </c>
      <c r="J129" s="168">
        <f t="shared" si="132"/>
        <v>70</v>
      </c>
      <c r="K129" s="343">
        <f t="shared" si="133"/>
        <v>70</v>
      </c>
      <c r="L129" s="113"/>
      <c r="M129" s="171">
        <v>150</v>
      </c>
      <c r="N129" s="172">
        <v>39</v>
      </c>
      <c r="O129" s="9"/>
      <c r="P129" s="171"/>
      <c r="Q129" s="172"/>
    </row>
    <row r="130" spans="1:17" ht="16.5">
      <c r="A130" s="262">
        <f t="shared" si="134"/>
        <v>111</v>
      </c>
      <c r="B130" s="247" t="s">
        <v>219</v>
      </c>
      <c r="C130" s="244" t="s">
        <v>15</v>
      </c>
      <c r="D130" s="162">
        <v>1</v>
      </c>
      <c r="E130" s="162">
        <v>1</v>
      </c>
      <c r="F130" s="224">
        <f t="shared" si="128"/>
        <v>98.88888888888889</v>
      </c>
      <c r="G130" s="167">
        <f t="shared" si="129"/>
        <v>98.88888888888889</v>
      </c>
      <c r="H130" s="225">
        <f t="shared" si="130"/>
        <v>14.444444444444443</v>
      </c>
      <c r="I130" s="167">
        <f t="shared" si="131"/>
        <v>14.444444444444443</v>
      </c>
      <c r="J130" s="168">
        <f t="shared" si="132"/>
        <v>113.33333333333333</v>
      </c>
      <c r="K130" s="343">
        <f t="shared" si="133"/>
        <v>113.33333333333333</v>
      </c>
      <c r="L130" s="113"/>
      <c r="M130" s="171">
        <v>267</v>
      </c>
      <c r="N130" s="172">
        <v>39</v>
      </c>
      <c r="O130" s="9"/>
      <c r="P130" s="171"/>
      <c r="Q130" s="172"/>
    </row>
    <row r="131" spans="1:17" ht="16.5">
      <c r="A131" s="262">
        <f>A130+1</f>
        <v>112</v>
      </c>
      <c r="B131" s="247" t="s">
        <v>189</v>
      </c>
      <c r="C131" s="244" t="s">
        <v>15</v>
      </c>
      <c r="D131" s="162">
        <v>1</v>
      </c>
      <c r="E131" s="162">
        <v>1</v>
      </c>
      <c r="F131" s="224">
        <f t="shared" si="128"/>
        <v>105.55555555555554</v>
      </c>
      <c r="G131" s="167">
        <f t="shared" si="129"/>
        <v>105.55555555555554</v>
      </c>
      <c r="H131" s="225">
        <f t="shared" si="130"/>
        <v>14.444444444444443</v>
      </c>
      <c r="I131" s="167">
        <f t="shared" si="131"/>
        <v>14.444444444444443</v>
      </c>
      <c r="J131" s="168">
        <f t="shared" si="132"/>
        <v>119.99999999999999</v>
      </c>
      <c r="K131" s="343">
        <f t="shared" si="133"/>
        <v>119.99999999999999</v>
      </c>
      <c r="L131" s="113"/>
      <c r="M131" s="171">
        <v>285</v>
      </c>
      <c r="N131" s="172">
        <v>39</v>
      </c>
      <c r="O131" s="9"/>
      <c r="P131" s="171"/>
      <c r="Q131" s="172"/>
    </row>
    <row r="132" spans="1:17" ht="16.5">
      <c r="A132" s="262">
        <f>A131+1</f>
        <v>113</v>
      </c>
      <c r="B132" s="247" t="s">
        <v>220</v>
      </c>
      <c r="C132" s="244" t="s">
        <v>15</v>
      </c>
      <c r="D132" s="162">
        <v>1</v>
      </c>
      <c r="E132" s="162">
        <v>32</v>
      </c>
      <c r="F132" s="224">
        <f t="shared" si="128"/>
        <v>31.85185185185185</v>
      </c>
      <c r="G132" s="167">
        <f t="shared" si="129"/>
        <v>1019.2592592592592</v>
      </c>
      <c r="H132" s="225">
        <f t="shared" si="130"/>
        <v>14.444444444444443</v>
      </c>
      <c r="I132" s="167">
        <f t="shared" si="131"/>
        <v>462.2222222222222</v>
      </c>
      <c r="J132" s="168">
        <f t="shared" si="132"/>
        <v>1481.4814814814813</v>
      </c>
      <c r="K132" s="343">
        <f t="shared" si="133"/>
        <v>46.29629629629629</v>
      </c>
      <c r="L132" s="113"/>
      <c r="M132" s="171">
        <v>86</v>
      </c>
      <c r="N132" s="172">
        <v>39</v>
      </c>
      <c r="O132" s="9"/>
      <c r="P132" s="171"/>
      <c r="Q132" s="172"/>
    </row>
    <row r="133" spans="1:17" ht="16.5">
      <c r="A133" s="262">
        <f>A132+1</f>
        <v>114</v>
      </c>
      <c r="B133" s="247" t="s">
        <v>221</v>
      </c>
      <c r="C133" s="244" t="s">
        <v>15</v>
      </c>
      <c r="D133" s="162">
        <v>1</v>
      </c>
      <c r="E133" s="162">
        <v>13</v>
      </c>
      <c r="F133" s="224">
        <f t="shared" si="128"/>
        <v>25.555555555555554</v>
      </c>
      <c r="G133" s="167">
        <f t="shared" si="129"/>
        <v>332.2222222222222</v>
      </c>
      <c r="H133" s="225">
        <f t="shared" si="130"/>
        <v>14.444444444444443</v>
      </c>
      <c r="I133" s="167">
        <f t="shared" si="131"/>
        <v>187.77777777777777</v>
      </c>
      <c r="J133" s="168">
        <f t="shared" si="132"/>
        <v>520</v>
      </c>
      <c r="K133" s="343">
        <f t="shared" si="133"/>
        <v>40</v>
      </c>
      <c r="L133" s="113"/>
      <c r="M133" s="171">
        <v>69</v>
      </c>
      <c r="N133" s="172">
        <v>39</v>
      </c>
      <c r="O133" s="9"/>
      <c r="P133" s="171"/>
      <c r="Q133" s="172"/>
    </row>
    <row r="134" spans="1:17" ht="16.5">
      <c r="A134" s="262">
        <f aca="true" t="shared" si="135" ref="A134:A135">A133+1</f>
        <v>115</v>
      </c>
      <c r="B134" s="247" t="s">
        <v>222</v>
      </c>
      <c r="C134" s="244" t="s">
        <v>15</v>
      </c>
      <c r="D134" s="162">
        <v>1</v>
      </c>
      <c r="E134" s="162">
        <v>1</v>
      </c>
      <c r="F134" s="224">
        <f t="shared" si="128"/>
        <v>18.148148148148145</v>
      </c>
      <c r="G134" s="167">
        <f t="shared" si="129"/>
        <v>18.148148148148145</v>
      </c>
      <c r="H134" s="225">
        <f t="shared" si="130"/>
        <v>14.444444444444443</v>
      </c>
      <c r="I134" s="167">
        <f t="shared" si="131"/>
        <v>14.444444444444443</v>
      </c>
      <c r="J134" s="168">
        <f t="shared" si="132"/>
        <v>32.59259259259259</v>
      </c>
      <c r="K134" s="343">
        <f t="shared" si="133"/>
        <v>32.59259259259259</v>
      </c>
      <c r="L134" s="113"/>
      <c r="M134" s="171">
        <v>49</v>
      </c>
      <c r="N134" s="172">
        <v>39</v>
      </c>
      <c r="O134" s="9"/>
      <c r="P134" s="171"/>
      <c r="Q134" s="172"/>
    </row>
    <row r="135" spans="1:17" ht="16.5">
      <c r="A135" s="262">
        <f t="shared" si="135"/>
        <v>116</v>
      </c>
      <c r="B135" s="247" t="s">
        <v>223</v>
      </c>
      <c r="C135" s="244" t="s">
        <v>15</v>
      </c>
      <c r="D135" s="162">
        <v>1</v>
      </c>
      <c r="E135" s="162">
        <v>1</v>
      </c>
      <c r="F135" s="224">
        <f t="shared" si="128"/>
        <v>16.666666666666664</v>
      </c>
      <c r="G135" s="167">
        <f t="shared" si="129"/>
        <v>16.666666666666664</v>
      </c>
      <c r="H135" s="225">
        <f t="shared" si="130"/>
        <v>14.444444444444443</v>
      </c>
      <c r="I135" s="167">
        <f t="shared" si="131"/>
        <v>14.444444444444443</v>
      </c>
      <c r="J135" s="168">
        <f t="shared" si="132"/>
        <v>31.111111111111107</v>
      </c>
      <c r="K135" s="343">
        <f t="shared" si="133"/>
        <v>31.111111111111107</v>
      </c>
      <c r="L135" s="113"/>
      <c r="M135" s="171">
        <v>45</v>
      </c>
      <c r="N135" s="172">
        <v>39</v>
      </c>
      <c r="O135" s="9"/>
      <c r="P135" s="171"/>
      <c r="Q135" s="172"/>
    </row>
    <row r="136" spans="1:17" ht="16.5">
      <c r="A136" s="262"/>
      <c r="B136" s="245" t="s">
        <v>224</v>
      </c>
      <c r="C136" s="244"/>
      <c r="D136" s="162"/>
      <c r="E136" s="162"/>
      <c r="F136" s="224"/>
      <c r="G136" s="164"/>
      <c r="H136" s="162"/>
      <c r="I136" s="164"/>
      <c r="J136" s="166"/>
      <c r="K136" s="342"/>
      <c r="L136" s="113"/>
      <c r="M136" s="171"/>
      <c r="N136" s="172"/>
      <c r="O136" s="9"/>
      <c r="P136" s="171"/>
      <c r="Q136" s="172"/>
    </row>
    <row r="137" spans="1:17" ht="16.5">
      <c r="A137" s="262">
        <f>A135+1</f>
        <v>117</v>
      </c>
      <c r="B137" s="247" t="s">
        <v>223</v>
      </c>
      <c r="C137" s="244" t="s">
        <v>15</v>
      </c>
      <c r="D137" s="162">
        <v>1</v>
      </c>
      <c r="E137" s="162">
        <v>1</v>
      </c>
      <c r="F137" s="224">
        <f aca="true" t="shared" si="136" ref="F137:F147">M137/$J$4</f>
        <v>6.666666666666666</v>
      </c>
      <c r="G137" s="167">
        <f aca="true" t="shared" si="137" ref="G137:G147">F137*E137</f>
        <v>6.666666666666666</v>
      </c>
      <c r="H137" s="225">
        <f aca="true" t="shared" si="138" ref="H137:H147">N137/$J$4</f>
        <v>14.444444444444443</v>
      </c>
      <c r="I137" s="167">
        <f aca="true" t="shared" si="139" ref="I137:I147">H137*E137</f>
        <v>14.444444444444443</v>
      </c>
      <c r="J137" s="168">
        <f aca="true" t="shared" si="140" ref="J137:J147">G137+I137</f>
        <v>21.111111111111107</v>
      </c>
      <c r="K137" s="343">
        <f aca="true" t="shared" si="141" ref="K137:K147">J137/E137</f>
        <v>21.111111111111107</v>
      </c>
      <c r="L137" s="113"/>
      <c r="M137" s="171">
        <v>18</v>
      </c>
      <c r="N137" s="172">
        <v>39</v>
      </c>
      <c r="O137" s="9"/>
      <c r="P137" s="171"/>
      <c r="Q137" s="172"/>
    </row>
    <row r="138" spans="1:17" ht="16.5">
      <c r="A138" s="262">
        <f aca="true" t="shared" si="142" ref="A138:A141">A137+1</f>
        <v>118</v>
      </c>
      <c r="B138" s="247" t="s">
        <v>211</v>
      </c>
      <c r="C138" s="244" t="s">
        <v>15</v>
      </c>
      <c r="D138" s="162">
        <v>1</v>
      </c>
      <c r="E138" s="162">
        <v>1</v>
      </c>
      <c r="F138" s="224">
        <f t="shared" si="136"/>
        <v>31.11111111111111</v>
      </c>
      <c r="G138" s="167">
        <f t="shared" si="137"/>
        <v>31.11111111111111</v>
      </c>
      <c r="H138" s="225">
        <f t="shared" si="138"/>
        <v>14.444444444444443</v>
      </c>
      <c r="I138" s="167">
        <f t="shared" si="139"/>
        <v>14.444444444444443</v>
      </c>
      <c r="J138" s="168">
        <f t="shared" si="140"/>
        <v>45.55555555555556</v>
      </c>
      <c r="K138" s="343">
        <f t="shared" si="141"/>
        <v>45.55555555555556</v>
      </c>
      <c r="L138" s="113"/>
      <c r="M138" s="171">
        <v>84</v>
      </c>
      <c r="N138" s="172">
        <v>39</v>
      </c>
      <c r="O138" s="9"/>
      <c r="P138" s="171"/>
      <c r="Q138" s="172"/>
    </row>
    <row r="139" spans="1:17" ht="16.5">
      <c r="A139" s="262">
        <f t="shared" si="142"/>
        <v>119</v>
      </c>
      <c r="B139" s="247" t="s">
        <v>192</v>
      </c>
      <c r="C139" s="244" t="s">
        <v>15</v>
      </c>
      <c r="D139" s="162">
        <v>1</v>
      </c>
      <c r="E139" s="162">
        <v>2</v>
      </c>
      <c r="F139" s="224">
        <f t="shared" si="136"/>
        <v>36.29629629629629</v>
      </c>
      <c r="G139" s="167">
        <f t="shared" si="137"/>
        <v>72.59259259259258</v>
      </c>
      <c r="H139" s="225">
        <f t="shared" si="138"/>
        <v>14.444444444444443</v>
      </c>
      <c r="I139" s="167">
        <f t="shared" si="139"/>
        <v>28.888888888888886</v>
      </c>
      <c r="J139" s="168">
        <f t="shared" si="140"/>
        <v>101.48148148148147</v>
      </c>
      <c r="K139" s="343">
        <f t="shared" si="141"/>
        <v>50.74074074074073</v>
      </c>
      <c r="L139" s="113"/>
      <c r="M139" s="171">
        <v>98</v>
      </c>
      <c r="N139" s="172">
        <v>39</v>
      </c>
      <c r="O139" s="9"/>
      <c r="P139" s="171"/>
      <c r="Q139" s="172"/>
    </row>
    <row r="140" spans="1:17" ht="16.5">
      <c r="A140" s="262">
        <f t="shared" si="142"/>
        <v>120</v>
      </c>
      <c r="B140" s="247" t="s">
        <v>199</v>
      </c>
      <c r="C140" s="244" t="s">
        <v>15</v>
      </c>
      <c r="D140" s="162">
        <v>1</v>
      </c>
      <c r="E140" s="162">
        <v>1</v>
      </c>
      <c r="F140" s="224">
        <f t="shared" si="136"/>
        <v>38.888888888888886</v>
      </c>
      <c r="G140" s="167">
        <f t="shared" si="137"/>
        <v>38.888888888888886</v>
      </c>
      <c r="H140" s="225">
        <f t="shared" si="138"/>
        <v>14.444444444444443</v>
      </c>
      <c r="I140" s="167">
        <f t="shared" si="139"/>
        <v>14.444444444444443</v>
      </c>
      <c r="J140" s="168">
        <f t="shared" si="140"/>
        <v>53.33333333333333</v>
      </c>
      <c r="K140" s="343">
        <f t="shared" si="141"/>
        <v>53.33333333333333</v>
      </c>
      <c r="L140" s="113"/>
      <c r="M140" s="171">
        <v>105</v>
      </c>
      <c r="N140" s="172">
        <v>39</v>
      </c>
      <c r="O140" s="9"/>
      <c r="P140" s="171"/>
      <c r="Q140" s="172"/>
    </row>
    <row r="141" spans="1:17" ht="16.5">
      <c r="A141" s="262">
        <f t="shared" si="142"/>
        <v>121</v>
      </c>
      <c r="B141" s="247" t="s">
        <v>200</v>
      </c>
      <c r="C141" s="244" t="s">
        <v>15</v>
      </c>
      <c r="D141" s="162">
        <v>1</v>
      </c>
      <c r="E141" s="162">
        <v>1</v>
      </c>
      <c r="F141" s="224">
        <f t="shared" si="136"/>
        <v>40.37037037037037</v>
      </c>
      <c r="G141" s="167">
        <f t="shared" si="137"/>
        <v>40.37037037037037</v>
      </c>
      <c r="H141" s="225">
        <f t="shared" si="138"/>
        <v>14.444444444444443</v>
      </c>
      <c r="I141" s="167">
        <f t="shared" si="139"/>
        <v>14.444444444444443</v>
      </c>
      <c r="J141" s="168">
        <f t="shared" si="140"/>
        <v>54.81481481481481</v>
      </c>
      <c r="K141" s="343">
        <f t="shared" si="141"/>
        <v>54.81481481481481</v>
      </c>
      <c r="L141" s="113"/>
      <c r="M141" s="171">
        <v>109</v>
      </c>
      <c r="N141" s="172">
        <v>39</v>
      </c>
      <c r="O141" s="9"/>
      <c r="P141" s="171"/>
      <c r="Q141" s="172"/>
    </row>
    <row r="142" spans="1:17" ht="16.5">
      <c r="A142" s="262">
        <f>A141+1</f>
        <v>122</v>
      </c>
      <c r="B142" s="247" t="s">
        <v>188</v>
      </c>
      <c r="C142" s="244" t="s">
        <v>15</v>
      </c>
      <c r="D142" s="162">
        <v>1</v>
      </c>
      <c r="E142" s="162">
        <v>1</v>
      </c>
      <c r="F142" s="224">
        <f t="shared" si="136"/>
        <v>41.48148148148148</v>
      </c>
      <c r="G142" s="167">
        <f t="shared" si="137"/>
        <v>41.48148148148148</v>
      </c>
      <c r="H142" s="225">
        <f t="shared" si="138"/>
        <v>14.444444444444443</v>
      </c>
      <c r="I142" s="167">
        <f t="shared" si="139"/>
        <v>14.444444444444443</v>
      </c>
      <c r="J142" s="168">
        <f t="shared" si="140"/>
        <v>55.925925925925924</v>
      </c>
      <c r="K142" s="343">
        <f t="shared" si="141"/>
        <v>55.925925925925924</v>
      </c>
      <c r="L142" s="113"/>
      <c r="M142" s="171">
        <v>112</v>
      </c>
      <c r="N142" s="172">
        <v>39</v>
      </c>
      <c r="O142" s="9"/>
      <c r="P142" s="171"/>
      <c r="Q142" s="172"/>
    </row>
    <row r="143" spans="1:17" ht="16.5">
      <c r="A143" s="262">
        <f aca="true" t="shared" si="143" ref="A143:A146">A142+1</f>
        <v>123</v>
      </c>
      <c r="B143" s="247" t="s">
        <v>210</v>
      </c>
      <c r="C143" s="244" t="s">
        <v>15</v>
      </c>
      <c r="D143" s="162">
        <v>1</v>
      </c>
      <c r="E143" s="162">
        <v>1</v>
      </c>
      <c r="F143" s="224">
        <f t="shared" si="136"/>
        <v>42.59259259259259</v>
      </c>
      <c r="G143" s="167">
        <f t="shared" si="137"/>
        <v>42.59259259259259</v>
      </c>
      <c r="H143" s="225">
        <f t="shared" si="138"/>
        <v>14.444444444444443</v>
      </c>
      <c r="I143" s="167">
        <f t="shared" si="139"/>
        <v>14.444444444444443</v>
      </c>
      <c r="J143" s="168">
        <f t="shared" si="140"/>
        <v>57.03703703703703</v>
      </c>
      <c r="K143" s="343">
        <f t="shared" si="141"/>
        <v>57.03703703703703</v>
      </c>
      <c r="L143" s="113"/>
      <c r="M143" s="171">
        <v>115</v>
      </c>
      <c r="N143" s="172">
        <v>39</v>
      </c>
      <c r="O143" s="9"/>
      <c r="P143" s="171"/>
      <c r="Q143" s="172"/>
    </row>
    <row r="144" spans="1:17" ht="16.5">
      <c r="A144" s="262">
        <f>A143+1</f>
        <v>124</v>
      </c>
      <c r="B144" s="247" t="s">
        <v>189</v>
      </c>
      <c r="C144" s="244" t="s">
        <v>15</v>
      </c>
      <c r="D144" s="162">
        <v>1</v>
      </c>
      <c r="E144" s="162">
        <v>2</v>
      </c>
      <c r="F144" s="224">
        <f t="shared" si="136"/>
        <v>51.11111111111111</v>
      </c>
      <c r="G144" s="167">
        <f t="shared" si="137"/>
        <v>102.22222222222221</v>
      </c>
      <c r="H144" s="225">
        <f t="shared" si="138"/>
        <v>14.444444444444443</v>
      </c>
      <c r="I144" s="167">
        <f t="shared" si="139"/>
        <v>28.888888888888886</v>
      </c>
      <c r="J144" s="168">
        <f t="shared" si="140"/>
        <v>131.1111111111111</v>
      </c>
      <c r="K144" s="343">
        <f t="shared" si="141"/>
        <v>65.55555555555554</v>
      </c>
      <c r="L144" s="113"/>
      <c r="M144" s="171">
        <v>138</v>
      </c>
      <c r="N144" s="172">
        <v>39</v>
      </c>
      <c r="O144" s="9"/>
      <c r="P144" s="171"/>
      <c r="Q144" s="172"/>
    </row>
    <row r="145" spans="1:17" ht="16.5">
      <c r="A145" s="262">
        <f t="shared" si="143"/>
        <v>125</v>
      </c>
      <c r="B145" s="247" t="s">
        <v>202</v>
      </c>
      <c r="C145" s="244" t="s">
        <v>15</v>
      </c>
      <c r="D145" s="162">
        <v>1</v>
      </c>
      <c r="E145" s="162">
        <v>2</v>
      </c>
      <c r="F145" s="224">
        <f t="shared" si="136"/>
        <v>54.44444444444444</v>
      </c>
      <c r="G145" s="167">
        <f t="shared" si="137"/>
        <v>108.88888888888889</v>
      </c>
      <c r="H145" s="225">
        <f t="shared" si="138"/>
        <v>14.444444444444443</v>
      </c>
      <c r="I145" s="167">
        <f t="shared" si="139"/>
        <v>28.888888888888886</v>
      </c>
      <c r="J145" s="168">
        <f t="shared" si="140"/>
        <v>137.77777777777777</v>
      </c>
      <c r="K145" s="343">
        <f t="shared" si="141"/>
        <v>68.88888888888889</v>
      </c>
      <c r="L145" s="113"/>
      <c r="M145" s="171">
        <v>147</v>
      </c>
      <c r="N145" s="172">
        <v>39</v>
      </c>
      <c r="O145" s="9"/>
      <c r="P145" s="171"/>
      <c r="Q145" s="172"/>
    </row>
    <row r="146" spans="1:17" ht="16.5">
      <c r="A146" s="262">
        <f t="shared" si="143"/>
        <v>126</v>
      </c>
      <c r="B146" s="247" t="s">
        <v>191</v>
      </c>
      <c r="C146" s="244" t="s">
        <v>15</v>
      </c>
      <c r="D146" s="162">
        <v>1</v>
      </c>
      <c r="E146" s="162">
        <v>1</v>
      </c>
      <c r="F146" s="224">
        <f>M146/$J$4</f>
        <v>49.629629629629626</v>
      </c>
      <c r="G146" s="167">
        <f t="shared" si="137"/>
        <v>49.629629629629626</v>
      </c>
      <c r="H146" s="225">
        <f t="shared" si="138"/>
        <v>14.444444444444443</v>
      </c>
      <c r="I146" s="167">
        <f t="shared" si="139"/>
        <v>14.444444444444443</v>
      </c>
      <c r="J146" s="168">
        <f t="shared" si="140"/>
        <v>64.07407407407408</v>
      </c>
      <c r="K146" s="343">
        <f t="shared" si="141"/>
        <v>64.07407407407408</v>
      </c>
      <c r="L146" s="113"/>
      <c r="M146" s="171">
        <v>134</v>
      </c>
      <c r="N146" s="172">
        <v>39</v>
      </c>
      <c r="O146" s="9"/>
      <c r="P146" s="171"/>
      <c r="Q146" s="172"/>
    </row>
    <row r="147" spans="1:17" ht="16.5">
      <c r="A147" s="262">
        <f>A146+1</f>
        <v>127</v>
      </c>
      <c r="B147" s="247" t="s">
        <v>198</v>
      </c>
      <c r="C147" s="244" t="s">
        <v>15</v>
      </c>
      <c r="D147" s="162">
        <v>1</v>
      </c>
      <c r="E147" s="162">
        <v>1</v>
      </c>
      <c r="F147" s="224">
        <f t="shared" si="136"/>
        <v>36.29629629629629</v>
      </c>
      <c r="G147" s="167">
        <f t="shared" si="137"/>
        <v>36.29629629629629</v>
      </c>
      <c r="H147" s="225">
        <f t="shared" si="138"/>
        <v>14.444444444444443</v>
      </c>
      <c r="I147" s="167">
        <f t="shared" si="139"/>
        <v>14.444444444444443</v>
      </c>
      <c r="J147" s="168">
        <f t="shared" si="140"/>
        <v>50.74074074074073</v>
      </c>
      <c r="K147" s="343">
        <f t="shared" si="141"/>
        <v>50.74074074074073</v>
      </c>
      <c r="L147" s="113"/>
      <c r="M147" s="171">
        <v>98</v>
      </c>
      <c r="N147" s="172">
        <v>39</v>
      </c>
      <c r="O147" s="9"/>
      <c r="P147" s="171"/>
      <c r="Q147" s="172"/>
    </row>
    <row r="148" spans="1:17" ht="16.5">
      <c r="A148" s="262"/>
      <c r="B148" s="245" t="s">
        <v>225</v>
      </c>
      <c r="C148" s="244"/>
      <c r="D148" s="162"/>
      <c r="E148" s="162"/>
      <c r="F148" s="224"/>
      <c r="G148" s="164"/>
      <c r="H148" s="162"/>
      <c r="I148" s="164"/>
      <c r="J148" s="166"/>
      <c r="K148" s="342"/>
      <c r="L148" s="113"/>
      <c r="M148" s="171"/>
      <c r="N148" s="172"/>
      <c r="O148" s="9"/>
      <c r="P148" s="171"/>
      <c r="Q148" s="172"/>
    </row>
    <row r="149" spans="1:17" ht="16.5">
      <c r="A149" s="262">
        <f>A147+1</f>
        <v>128</v>
      </c>
      <c r="B149" s="247" t="s">
        <v>226</v>
      </c>
      <c r="C149" s="244" t="s">
        <v>15</v>
      </c>
      <c r="D149" s="162">
        <v>1</v>
      </c>
      <c r="E149" s="162">
        <v>2</v>
      </c>
      <c r="F149" s="224">
        <f aca="true" t="shared" si="144" ref="F149:F151">M149/$J$4</f>
        <v>65.92592592592592</v>
      </c>
      <c r="G149" s="167">
        <f aca="true" t="shared" si="145" ref="G149:G151">F149*E149</f>
        <v>131.85185185185185</v>
      </c>
      <c r="H149" s="225">
        <f aca="true" t="shared" si="146" ref="H149:H151">N149/$J$4</f>
        <v>9.62962962962963</v>
      </c>
      <c r="I149" s="167">
        <f aca="true" t="shared" si="147" ref="I149:I151">H149*E149</f>
        <v>19.25925925925926</v>
      </c>
      <c r="J149" s="168">
        <f aca="true" t="shared" si="148" ref="J149:J151">G149+I149</f>
        <v>151.11111111111111</v>
      </c>
      <c r="K149" s="343">
        <f aca="true" t="shared" si="149" ref="K149:K151">J149/E149</f>
        <v>75.55555555555556</v>
      </c>
      <c r="L149" s="113"/>
      <c r="M149" s="171">
        <v>178</v>
      </c>
      <c r="N149" s="172">
        <v>26</v>
      </c>
      <c r="O149" s="9"/>
      <c r="P149" s="171"/>
      <c r="Q149" s="172"/>
    </row>
    <row r="150" spans="1:17" ht="16.5">
      <c r="A150" s="262">
        <f aca="true" t="shared" si="150" ref="A150:A151">A149+1</f>
        <v>129</v>
      </c>
      <c r="B150" s="247" t="s">
        <v>227</v>
      </c>
      <c r="C150" s="244" t="s">
        <v>15</v>
      </c>
      <c r="D150" s="162">
        <v>1</v>
      </c>
      <c r="E150" s="162">
        <v>1</v>
      </c>
      <c r="F150" s="224">
        <f t="shared" si="144"/>
        <v>53.7037037037037</v>
      </c>
      <c r="G150" s="167">
        <f t="shared" si="145"/>
        <v>53.7037037037037</v>
      </c>
      <c r="H150" s="225">
        <f t="shared" si="146"/>
        <v>9.62962962962963</v>
      </c>
      <c r="I150" s="167">
        <f t="shared" si="147"/>
        <v>9.62962962962963</v>
      </c>
      <c r="J150" s="168">
        <f t="shared" si="148"/>
        <v>63.33333333333333</v>
      </c>
      <c r="K150" s="343">
        <f t="shared" si="149"/>
        <v>63.33333333333333</v>
      </c>
      <c r="L150" s="113"/>
      <c r="M150" s="171">
        <v>145</v>
      </c>
      <c r="N150" s="172">
        <v>26</v>
      </c>
      <c r="O150" s="9"/>
      <c r="P150" s="171"/>
      <c r="Q150" s="172"/>
    </row>
    <row r="151" spans="1:17" ht="17.25" thickBot="1">
      <c r="A151" s="273">
        <f t="shared" si="150"/>
        <v>130</v>
      </c>
      <c r="B151" s="344" t="s">
        <v>228</v>
      </c>
      <c r="C151" s="345" t="s">
        <v>15</v>
      </c>
      <c r="D151" s="187">
        <v>1</v>
      </c>
      <c r="E151" s="187">
        <v>1</v>
      </c>
      <c r="F151" s="276">
        <f t="shared" si="144"/>
        <v>42.59259259259259</v>
      </c>
      <c r="G151" s="346">
        <f t="shared" si="145"/>
        <v>42.59259259259259</v>
      </c>
      <c r="H151" s="347">
        <f t="shared" si="146"/>
        <v>9.62962962962963</v>
      </c>
      <c r="I151" s="346">
        <f t="shared" si="147"/>
        <v>9.62962962962963</v>
      </c>
      <c r="J151" s="348">
        <f t="shared" si="148"/>
        <v>52.222222222222214</v>
      </c>
      <c r="K151" s="349">
        <f t="shared" si="149"/>
        <v>52.222222222222214</v>
      </c>
      <c r="L151" s="113"/>
      <c r="M151" s="173">
        <v>115</v>
      </c>
      <c r="N151" s="174">
        <v>26</v>
      </c>
      <c r="O151" s="9"/>
      <c r="P151" s="173"/>
      <c r="Q151" s="174"/>
    </row>
    <row r="152" spans="2:17" ht="16.5" thickBot="1">
      <c r="B152" s="95"/>
      <c r="F152" s="34"/>
      <c r="G152" s="96">
        <f>SUM(G12:G151)</f>
        <v>120629.26428123031</v>
      </c>
      <c r="H152" s="83"/>
      <c r="I152" s="96">
        <f>SUM(I12:I151)</f>
        <v>20172.592592592653</v>
      </c>
      <c r="J152" s="97"/>
      <c r="K152" s="248"/>
      <c r="M152" s="36"/>
      <c r="N152" s="36"/>
      <c r="P152" s="36"/>
      <c r="Q152" s="36"/>
    </row>
    <row r="153" spans="2:17" ht="16.5" thickBot="1">
      <c r="B153" s="95"/>
      <c r="F153" s="37"/>
      <c r="G153" s="85" t="s">
        <v>20</v>
      </c>
      <c r="H153" s="99">
        <v>0.05</v>
      </c>
      <c r="I153" s="249"/>
      <c r="J153" s="39">
        <f>H153*G152</f>
        <v>6031.463214061516</v>
      </c>
      <c r="K153" s="248"/>
      <c r="M153" s="36"/>
      <c r="N153" s="36"/>
      <c r="P153" s="36"/>
      <c r="Q153" s="36"/>
    </row>
    <row r="154" spans="6:17" ht="16.5" thickBot="1">
      <c r="F154" s="34"/>
      <c r="G154" s="40"/>
      <c r="H154" s="83"/>
      <c r="I154" s="250"/>
      <c r="J154" s="41"/>
      <c r="K154" s="248"/>
      <c r="M154" s="36"/>
      <c r="N154" s="36"/>
      <c r="P154" s="36"/>
      <c r="Q154" s="36"/>
    </row>
    <row r="155" spans="6:17" ht="16.5" thickBot="1">
      <c r="F155" s="37"/>
      <c r="G155" s="38" t="s">
        <v>21</v>
      </c>
      <c r="H155" s="101"/>
      <c r="I155" s="249"/>
      <c r="J155" s="39">
        <f>SUM(J12:J153)</f>
        <v>146833.32008788458</v>
      </c>
      <c r="K155" s="248"/>
      <c r="M155" s="36"/>
      <c r="N155" s="36"/>
      <c r="P155" s="36"/>
      <c r="Q155" s="36"/>
    </row>
    <row r="156" spans="6:17" ht="16.5" thickBot="1">
      <c r="F156" s="42"/>
      <c r="G156" s="43"/>
      <c r="H156" s="102"/>
      <c r="I156" s="251"/>
      <c r="J156" s="44"/>
      <c r="K156" s="248"/>
      <c r="M156" s="36"/>
      <c r="N156" s="36"/>
      <c r="P156" s="36"/>
      <c r="Q156" s="36"/>
    </row>
    <row r="157" spans="6:17" ht="15.75">
      <c r="F157" s="45"/>
      <c r="G157" s="86" t="s">
        <v>22</v>
      </c>
      <c r="H157" s="103">
        <v>0.08</v>
      </c>
      <c r="I157" s="252"/>
      <c r="J157" s="47">
        <f>J155*H157</f>
        <v>11746.665607030767</v>
      </c>
      <c r="K157" s="248"/>
      <c r="M157" s="36"/>
      <c r="N157" s="36"/>
      <c r="P157" s="36"/>
      <c r="Q157" s="36"/>
    </row>
    <row r="158" spans="6:17" ht="16.5" thickBot="1">
      <c r="F158" s="48"/>
      <c r="G158" s="87" t="s">
        <v>23</v>
      </c>
      <c r="H158" s="104"/>
      <c r="I158" s="253"/>
      <c r="J158" s="50">
        <f>J155+J157</f>
        <v>158579.98569491535</v>
      </c>
      <c r="K158" s="248"/>
      <c r="M158" s="36"/>
      <c r="N158" s="36"/>
      <c r="P158" s="36"/>
      <c r="Q158" s="36"/>
    </row>
    <row r="159" spans="6:17" ht="16.5" thickBot="1">
      <c r="F159" s="51"/>
      <c r="G159" s="88"/>
      <c r="H159" s="105"/>
      <c r="I159" s="254"/>
      <c r="J159" s="53"/>
      <c r="K159" s="248"/>
      <c r="M159" s="36"/>
      <c r="N159" s="36"/>
      <c r="P159" s="36"/>
      <c r="Q159" s="36"/>
    </row>
    <row r="160" spans="6:17" ht="15.75">
      <c r="F160" s="54"/>
      <c r="G160" s="86" t="s">
        <v>24</v>
      </c>
      <c r="H160" s="103">
        <v>0.1</v>
      </c>
      <c r="I160" s="252"/>
      <c r="J160" s="47">
        <f>J158*H160</f>
        <v>15857.998569491536</v>
      </c>
      <c r="K160" s="248"/>
      <c r="M160" s="36"/>
      <c r="N160" s="36"/>
      <c r="P160" s="36"/>
      <c r="Q160" s="36"/>
    </row>
    <row r="161" spans="6:17" ht="16.5" thickBot="1">
      <c r="F161" s="48"/>
      <c r="G161" s="87" t="s">
        <v>23</v>
      </c>
      <c r="H161" s="106"/>
      <c r="I161" s="253"/>
      <c r="J161" s="50">
        <f>J158+J160</f>
        <v>174437.98426440687</v>
      </c>
      <c r="K161" s="248"/>
      <c r="M161" s="36"/>
      <c r="N161" s="36"/>
      <c r="P161" s="36"/>
      <c r="Q161" s="36"/>
    </row>
    <row r="162" spans="6:17" ht="16.5" thickBot="1">
      <c r="F162" s="51"/>
      <c r="G162" s="88"/>
      <c r="H162" s="107"/>
      <c r="I162" s="254"/>
      <c r="J162" s="53"/>
      <c r="K162" s="248"/>
      <c r="M162" s="36"/>
      <c r="N162" s="36"/>
      <c r="P162" s="36"/>
      <c r="Q162" s="36"/>
    </row>
    <row r="163" spans="6:17" ht="15.75">
      <c r="F163" s="54"/>
      <c r="G163" s="89" t="s">
        <v>25</v>
      </c>
      <c r="H163" s="103">
        <v>0.18</v>
      </c>
      <c r="I163" s="252"/>
      <c r="J163" s="55">
        <f>J161*H163</f>
        <v>31398.837167593236</v>
      </c>
      <c r="K163" s="248"/>
      <c r="M163" s="36"/>
      <c r="N163" s="36"/>
      <c r="P163" s="36"/>
      <c r="Q163" s="36"/>
    </row>
    <row r="164" spans="6:17" ht="16.5" thickBot="1">
      <c r="F164" s="48"/>
      <c r="G164" s="90" t="s">
        <v>26</v>
      </c>
      <c r="H164" s="104" t="s">
        <v>9</v>
      </c>
      <c r="I164" s="255"/>
      <c r="J164" s="58">
        <f>J161+J163</f>
        <v>205836.8214320001</v>
      </c>
      <c r="K164" s="248"/>
      <c r="M164" s="36"/>
      <c r="N164" s="36"/>
      <c r="P164" s="36"/>
      <c r="Q164" s="36"/>
    </row>
    <row r="165" spans="13:17" ht="15.75">
      <c r="M165" s="36"/>
      <c r="N165" s="36"/>
      <c r="P165" s="36"/>
      <c r="Q165" s="36"/>
    </row>
    <row r="166" spans="13:17" ht="15.75">
      <c r="M166" s="36"/>
      <c r="N166" s="36"/>
      <c r="P166" s="36"/>
      <c r="Q166" s="36"/>
    </row>
    <row r="167" spans="13:17" ht="15.75">
      <c r="M167" s="36"/>
      <c r="N167" s="36"/>
      <c r="P167" s="36"/>
      <c r="Q167" s="36"/>
    </row>
    <row r="168" spans="13:17" ht="15.75">
      <c r="M168" s="36"/>
      <c r="N168" s="36"/>
      <c r="P168" s="36"/>
      <c r="Q168" s="36"/>
    </row>
  </sheetData>
  <sheetProtection algorithmName="SHA-512" hashValue="mnMH6hsw0U6etjppioF8Tg5uSSsXjCMC+r18Com6DsXoh4O5Kymwd+1zimfiGyYC1shUIIRHcD1r0Dtgfaxe3w==" saltValue="kd7h/GZ6qDLGG7tTwmaFMw==" spinCount="100000" sheet="1" objects="1" scenarios="1"/>
  <mergeCells count="20">
    <mergeCell ref="A5:F5"/>
    <mergeCell ref="B1:D1"/>
    <mergeCell ref="A2:B2"/>
    <mergeCell ref="H2:J2"/>
    <mergeCell ref="A3:F3"/>
    <mergeCell ref="A4:F4"/>
    <mergeCell ref="Q7:Q8"/>
    <mergeCell ref="A6:F6"/>
    <mergeCell ref="A7:A8"/>
    <mergeCell ref="B7:B8"/>
    <mergeCell ref="C7:C8"/>
    <mergeCell ref="D7:E7"/>
    <mergeCell ref="F7:G7"/>
    <mergeCell ref="A11:C11"/>
    <mergeCell ref="N7:N8"/>
    <mergeCell ref="P7:P8"/>
    <mergeCell ref="H7:I7"/>
    <mergeCell ref="J7:J8"/>
    <mergeCell ref="K7:K8"/>
    <mergeCell ref="M7:M8"/>
  </mergeCells>
  <conditionalFormatting sqref="B21:B24">
    <cfRule type="duplicateValues" priority="2" dxfId="0" stopIfTrue="1">
      <formula>AND(COUNTIF($B$21:$B$24,B21)&gt;1,NOT(ISBLANK(B21)))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S71"/>
  <sheetViews>
    <sheetView showGridLines="0" zoomScale="80" zoomScaleNormal="80" workbookViewId="0" topLeftCell="A1">
      <pane ySplit="10" topLeftCell="A11" activePane="bottomLeft" state="frozen"/>
      <selection pane="topLeft" activeCell="A292" sqref="A292:XFD292"/>
      <selection pane="bottomLeft" activeCell="M54" sqref="M13:N54"/>
    </sheetView>
  </sheetViews>
  <sheetFormatPr defaultColWidth="9.00390625" defaultRowHeight="15.75"/>
  <cols>
    <col min="1" max="1" width="7.625" style="15" customWidth="1"/>
    <col min="2" max="2" width="78.875" style="100" customWidth="1"/>
    <col min="3" max="3" width="7.75390625" style="15" bestFit="1" customWidth="1"/>
    <col min="4" max="4" width="6.375" style="15" bestFit="1" customWidth="1"/>
    <col min="5" max="5" width="6.50390625" style="15" bestFit="1" customWidth="1"/>
    <col min="6" max="6" width="7.875" style="15" bestFit="1" customWidth="1"/>
    <col min="7" max="7" width="16.75390625" style="15" bestFit="1" customWidth="1"/>
    <col min="8" max="8" width="10.125" style="15" bestFit="1" customWidth="1"/>
    <col min="9" max="9" width="12.75390625" style="15" bestFit="1" customWidth="1"/>
    <col min="10" max="10" width="11.875" style="15" bestFit="1" customWidth="1"/>
    <col min="11" max="11" width="11.125" style="98" bestFit="1" customWidth="1"/>
    <col min="12" max="12" width="3.625" style="112" customWidth="1"/>
    <col min="13" max="13" width="10.75390625" style="15" customWidth="1"/>
    <col min="14" max="14" width="10.25390625" style="15" customWidth="1"/>
    <col min="15" max="15" width="7.375" style="15" customWidth="1"/>
    <col min="16" max="17" width="12.875" style="15" customWidth="1"/>
    <col min="18" max="18" width="7.25390625" style="15" customWidth="1"/>
    <col min="19" max="19" width="7.25390625" style="15" bestFit="1" customWidth="1"/>
    <col min="20" max="20" width="6.625" style="15" customWidth="1"/>
    <col min="21" max="21" width="6.75390625" style="15" customWidth="1"/>
    <col min="22" max="16384" width="9.00390625" style="15" customWidth="1"/>
  </cols>
  <sheetData>
    <row r="1" spans="1:17" ht="18.75" thickBot="1">
      <c r="A1" s="8"/>
      <c r="B1" s="385"/>
      <c r="C1" s="385"/>
      <c r="D1" s="385"/>
      <c r="E1" s="9"/>
      <c r="F1" s="10"/>
      <c r="G1" s="9"/>
      <c r="H1" s="11"/>
      <c r="I1" s="12"/>
      <c r="J1" s="11"/>
      <c r="K1" s="91"/>
      <c r="L1" s="93"/>
      <c r="M1" s="14"/>
      <c r="N1" s="14"/>
      <c r="P1" s="14"/>
      <c r="Q1" s="14"/>
    </row>
    <row r="2" spans="1:17" ht="18.75" thickBot="1">
      <c r="A2" s="386" t="s">
        <v>453</v>
      </c>
      <c r="B2" s="387"/>
      <c r="C2" s="16"/>
      <c r="D2" s="10"/>
      <c r="E2" s="9"/>
      <c r="F2" s="10"/>
      <c r="G2" s="17"/>
      <c r="H2" s="388" t="s">
        <v>445</v>
      </c>
      <c r="I2" s="389"/>
      <c r="J2" s="390"/>
      <c r="K2" s="92"/>
      <c r="L2" s="111"/>
      <c r="M2" s="14"/>
      <c r="N2" s="19"/>
      <c r="P2" s="14"/>
      <c r="Q2" s="19"/>
    </row>
    <row r="3" spans="1:17" ht="16.5" customHeight="1" thickBot="1">
      <c r="A3" s="391"/>
      <c r="B3" s="391"/>
      <c r="C3" s="391"/>
      <c r="D3" s="391"/>
      <c r="E3" s="391"/>
      <c r="F3" s="391"/>
      <c r="G3" s="20"/>
      <c r="H3" s="74" t="s">
        <v>9</v>
      </c>
      <c r="I3" s="75" t="s">
        <v>8</v>
      </c>
      <c r="J3" s="76" t="s">
        <v>446</v>
      </c>
      <c r="K3" s="92"/>
      <c r="L3" s="111"/>
      <c r="M3" s="14"/>
      <c r="N3" s="19"/>
      <c r="P3" s="14"/>
      <c r="Q3" s="19"/>
    </row>
    <row r="4" spans="1:17" ht="16.5" thickBot="1">
      <c r="A4" s="391"/>
      <c r="B4" s="391"/>
      <c r="C4" s="391"/>
      <c r="D4" s="391"/>
      <c r="E4" s="391"/>
      <c r="F4" s="391"/>
      <c r="G4" s="21"/>
      <c r="H4" s="213">
        <f>J67</f>
        <v>170426.33644476</v>
      </c>
      <c r="I4" s="214">
        <f>H4*J4</f>
        <v>460151.108400852</v>
      </c>
      <c r="J4" s="79">
        <f>TOTAL!C7</f>
        <v>2.7</v>
      </c>
      <c r="K4" s="92"/>
      <c r="L4" s="111"/>
      <c r="M4" s="14"/>
      <c r="N4" s="19"/>
      <c r="P4" s="14"/>
      <c r="Q4" s="19"/>
    </row>
    <row r="5" spans="1:17" ht="15.75">
      <c r="A5" s="384"/>
      <c r="B5" s="384"/>
      <c r="C5" s="384"/>
      <c r="D5" s="384"/>
      <c r="E5" s="384"/>
      <c r="F5" s="384"/>
      <c r="G5" s="22"/>
      <c r="H5" s="23"/>
      <c r="I5" s="24"/>
      <c r="J5" s="25"/>
      <c r="K5" s="92"/>
      <c r="L5" s="111"/>
      <c r="M5" s="14"/>
      <c r="N5" s="19"/>
      <c r="P5" s="14"/>
      <c r="Q5" s="19"/>
    </row>
    <row r="6" spans="1:17" ht="16.5" thickBot="1">
      <c r="A6" s="379"/>
      <c r="B6" s="379"/>
      <c r="C6" s="379"/>
      <c r="D6" s="379"/>
      <c r="E6" s="379"/>
      <c r="F6" s="379"/>
      <c r="G6" s="26"/>
      <c r="H6" s="16"/>
      <c r="I6" s="9"/>
      <c r="J6" s="27"/>
      <c r="K6" s="93"/>
      <c r="L6" s="93"/>
      <c r="M6" s="29"/>
      <c r="N6" s="29"/>
      <c r="P6" s="29"/>
      <c r="Q6" s="29"/>
    </row>
    <row r="7" spans="1:17" ht="16.15" customHeight="1">
      <c r="A7" s="364" t="s">
        <v>429</v>
      </c>
      <c r="B7" s="366" t="s">
        <v>430</v>
      </c>
      <c r="C7" s="382" t="s">
        <v>434</v>
      </c>
      <c r="D7" s="372" t="s">
        <v>435</v>
      </c>
      <c r="E7" s="372"/>
      <c r="F7" s="372" t="s">
        <v>438</v>
      </c>
      <c r="G7" s="372"/>
      <c r="H7" s="372" t="s">
        <v>440</v>
      </c>
      <c r="I7" s="372"/>
      <c r="J7" s="373" t="s">
        <v>433</v>
      </c>
      <c r="K7" s="375" t="s">
        <v>441</v>
      </c>
      <c r="L7" s="80"/>
      <c r="M7" s="377" t="s">
        <v>443</v>
      </c>
      <c r="N7" s="370" t="s">
        <v>444</v>
      </c>
      <c r="O7" s="30"/>
      <c r="P7" s="377" t="s">
        <v>447</v>
      </c>
      <c r="Q7" s="370" t="s">
        <v>448</v>
      </c>
    </row>
    <row r="8" spans="1:17" ht="22.5">
      <c r="A8" s="365"/>
      <c r="B8" s="367"/>
      <c r="C8" s="396"/>
      <c r="D8" s="131" t="s">
        <v>436</v>
      </c>
      <c r="E8" s="132" t="s">
        <v>437</v>
      </c>
      <c r="F8" s="131" t="s">
        <v>439</v>
      </c>
      <c r="G8" s="132" t="s">
        <v>437</v>
      </c>
      <c r="H8" s="131" t="s">
        <v>439</v>
      </c>
      <c r="I8" s="132" t="s">
        <v>437</v>
      </c>
      <c r="J8" s="394"/>
      <c r="K8" s="395"/>
      <c r="L8" s="80"/>
      <c r="M8" s="378"/>
      <c r="N8" s="371"/>
      <c r="O8" s="30"/>
      <c r="P8" s="378"/>
      <c r="Q8" s="371"/>
    </row>
    <row r="9" spans="1:17" ht="19.5" customHeight="1">
      <c r="A9" s="143" t="s">
        <v>0</v>
      </c>
      <c r="B9" s="134" t="s">
        <v>344</v>
      </c>
      <c r="C9" s="133" t="s">
        <v>1</v>
      </c>
      <c r="D9" s="133" t="s">
        <v>2</v>
      </c>
      <c r="E9" s="133" t="s">
        <v>10</v>
      </c>
      <c r="F9" s="133" t="s">
        <v>3</v>
      </c>
      <c r="G9" s="133" t="s">
        <v>4</v>
      </c>
      <c r="H9" s="133" t="s">
        <v>5</v>
      </c>
      <c r="I9" s="133" t="s">
        <v>6</v>
      </c>
      <c r="J9" s="133" t="s">
        <v>7</v>
      </c>
      <c r="K9" s="144">
        <v>11</v>
      </c>
      <c r="L9" s="80"/>
      <c r="M9" s="143" t="s">
        <v>442</v>
      </c>
      <c r="N9" s="144" t="s">
        <v>12</v>
      </c>
      <c r="O9" s="30"/>
      <c r="P9" s="143" t="s">
        <v>11</v>
      </c>
      <c r="Q9" s="144" t="s">
        <v>13</v>
      </c>
    </row>
    <row r="10" spans="1:17" ht="19.5" customHeight="1">
      <c r="A10" s="259"/>
      <c r="B10" s="226"/>
      <c r="C10" s="227"/>
      <c r="D10" s="226"/>
      <c r="E10" s="226"/>
      <c r="F10" s="226"/>
      <c r="G10" s="226"/>
      <c r="H10" s="226"/>
      <c r="I10" s="226"/>
      <c r="J10" s="226"/>
      <c r="K10" s="260"/>
      <c r="L10" s="261"/>
      <c r="M10" s="229"/>
      <c r="N10" s="230"/>
      <c r="O10" s="30"/>
      <c r="P10" s="229"/>
      <c r="Q10" s="230"/>
    </row>
    <row r="11" spans="1:19" ht="15.75">
      <c r="A11" s="262"/>
      <c r="B11" s="263" t="s">
        <v>30</v>
      </c>
      <c r="C11" s="264"/>
      <c r="D11" s="141"/>
      <c r="E11" s="141"/>
      <c r="F11" s="139"/>
      <c r="G11" s="212"/>
      <c r="H11" s="141"/>
      <c r="I11" s="212"/>
      <c r="J11" s="142"/>
      <c r="K11" s="177"/>
      <c r="L11" s="265"/>
      <c r="M11" s="266"/>
      <c r="N11" s="267"/>
      <c r="O11" s="268"/>
      <c r="P11" s="266"/>
      <c r="Q11" s="267"/>
      <c r="S11" s="109"/>
    </row>
    <row r="12" spans="1:19" ht="15.75">
      <c r="A12" s="262"/>
      <c r="B12" s="263" t="s">
        <v>31</v>
      </c>
      <c r="C12" s="264"/>
      <c r="D12" s="141"/>
      <c r="E12" s="141"/>
      <c r="F12" s="139"/>
      <c r="G12" s="212"/>
      <c r="H12" s="141"/>
      <c r="I12" s="212"/>
      <c r="J12" s="142"/>
      <c r="K12" s="177"/>
      <c r="L12" s="265"/>
      <c r="M12" s="266"/>
      <c r="N12" s="267"/>
      <c r="O12" s="268"/>
      <c r="P12" s="266"/>
      <c r="Q12" s="267"/>
      <c r="S12" s="109"/>
    </row>
    <row r="13" spans="1:19" ht="60">
      <c r="A13" s="262">
        <v>1</v>
      </c>
      <c r="B13" s="238" t="s">
        <v>229</v>
      </c>
      <c r="C13" s="269" t="s">
        <v>29</v>
      </c>
      <c r="D13" s="138">
        <v>1</v>
      </c>
      <c r="E13" s="138">
        <v>1</v>
      </c>
      <c r="F13" s="215">
        <f>M13/$J$4</f>
        <v>15925.555555555555</v>
      </c>
      <c r="G13" s="175">
        <f aca="true" t="shared" si="0" ref="G13">F13*E13</f>
        <v>15925.555555555555</v>
      </c>
      <c r="H13" s="256">
        <f>N13/$J$4</f>
        <v>650</v>
      </c>
      <c r="I13" s="175">
        <f aca="true" t="shared" si="1" ref="I13">H13*E13</f>
        <v>650</v>
      </c>
      <c r="J13" s="176">
        <f aca="true" t="shared" si="2" ref="J13">G13+I13</f>
        <v>16575.555555555555</v>
      </c>
      <c r="K13" s="178">
        <f>J13/E13</f>
        <v>16575.555555555555</v>
      </c>
      <c r="L13" s="93"/>
      <c r="M13" s="171">
        <v>42999</v>
      </c>
      <c r="N13" s="172">
        <v>1755</v>
      </c>
      <c r="O13" s="9"/>
      <c r="P13" s="171" t="s">
        <v>494</v>
      </c>
      <c r="Q13" s="172"/>
      <c r="S13" s="109"/>
    </row>
    <row r="14" spans="1:19" ht="60">
      <c r="A14" s="262">
        <f>A13+1</f>
        <v>2</v>
      </c>
      <c r="B14" s="238" t="s">
        <v>230</v>
      </c>
      <c r="C14" s="269" t="s">
        <v>29</v>
      </c>
      <c r="D14" s="138">
        <v>1</v>
      </c>
      <c r="E14" s="138">
        <v>1</v>
      </c>
      <c r="F14" s="215">
        <f aca="true" t="shared" si="3" ref="F14:F24">M14/$J$4</f>
        <v>8983.333333333332</v>
      </c>
      <c r="G14" s="175">
        <f aca="true" t="shared" si="4" ref="G14:G24">F14*E14</f>
        <v>8983.333333333332</v>
      </c>
      <c r="H14" s="256">
        <f aca="true" t="shared" si="5" ref="H14:H24">N14/$J$4</f>
        <v>433.3333333333333</v>
      </c>
      <c r="I14" s="175">
        <f aca="true" t="shared" si="6" ref="I14:I24">H14*E14</f>
        <v>433.3333333333333</v>
      </c>
      <c r="J14" s="176">
        <f aca="true" t="shared" si="7" ref="J14:J24">G14+I14</f>
        <v>9416.666666666666</v>
      </c>
      <c r="K14" s="178">
        <f aca="true" t="shared" si="8" ref="K14:K24">J14/E14</f>
        <v>9416.666666666666</v>
      </c>
      <c r="L14" s="93"/>
      <c r="M14" s="171">
        <v>24255</v>
      </c>
      <c r="N14" s="172">
        <v>1170</v>
      </c>
      <c r="O14" s="9"/>
      <c r="P14" s="171" t="s">
        <v>494</v>
      </c>
      <c r="Q14" s="172"/>
      <c r="S14" s="109"/>
    </row>
    <row r="15" spans="1:19" ht="45">
      <c r="A15" s="262">
        <f>A14+1</f>
        <v>3</v>
      </c>
      <c r="B15" s="238" t="s">
        <v>231</v>
      </c>
      <c r="C15" s="269" t="s">
        <v>29</v>
      </c>
      <c r="D15" s="138">
        <v>1</v>
      </c>
      <c r="E15" s="138">
        <v>1</v>
      </c>
      <c r="F15" s="215">
        <f t="shared" si="3"/>
        <v>10798.888888888889</v>
      </c>
      <c r="G15" s="175">
        <f t="shared" si="4"/>
        <v>10798.888888888889</v>
      </c>
      <c r="H15" s="256">
        <f t="shared" si="5"/>
        <v>650</v>
      </c>
      <c r="I15" s="175">
        <f t="shared" si="6"/>
        <v>650</v>
      </c>
      <c r="J15" s="176">
        <f t="shared" si="7"/>
        <v>11448.888888888889</v>
      </c>
      <c r="K15" s="178">
        <f t="shared" si="8"/>
        <v>11448.888888888889</v>
      </c>
      <c r="L15" s="93"/>
      <c r="M15" s="171">
        <v>29157</v>
      </c>
      <c r="N15" s="172">
        <v>1755</v>
      </c>
      <c r="O15" s="9"/>
      <c r="P15" s="171" t="s">
        <v>494</v>
      </c>
      <c r="Q15" s="172"/>
      <c r="S15" s="109"/>
    </row>
    <row r="16" spans="1:19" ht="60">
      <c r="A16" s="262">
        <f aca="true" t="shared" si="9" ref="A16:A22">A15+1</f>
        <v>4</v>
      </c>
      <c r="B16" s="238" t="s">
        <v>232</v>
      </c>
      <c r="C16" s="269" t="s">
        <v>29</v>
      </c>
      <c r="D16" s="138">
        <v>1</v>
      </c>
      <c r="E16" s="138">
        <v>1</v>
      </c>
      <c r="F16" s="215">
        <f t="shared" si="3"/>
        <v>16198.148148148148</v>
      </c>
      <c r="G16" s="175">
        <f t="shared" si="4"/>
        <v>16198.148148148148</v>
      </c>
      <c r="H16" s="256">
        <f t="shared" si="5"/>
        <v>650</v>
      </c>
      <c r="I16" s="175">
        <f t="shared" si="6"/>
        <v>650</v>
      </c>
      <c r="J16" s="176">
        <f t="shared" si="7"/>
        <v>16848.148148148146</v>
      </c>
      <c r="K16" s="178">
        <f t="shared" si="8"/>
        <v>16848.148148148146</v>
      </c>
      <c r="L16" s="93"/>
      <c r="M16" s="171">
        <v>43735</v>
      </c>
      <c r="N16" s="172">
        <v>1755</v>
      </c>
      <c r="O16" s="9"/>
      <c r="P16" s="171" t="s">
        <v>494</v>
      </c>
      <c r="Q16" s="172"/>
      <c r="S16" s="109"/>
    </row>
    <row r="17" spans="1:19" ht="60">
      <c r="A17" s="262">
        <f t="shared" si="9"/>
        <v>5</v>
      </c>
      <c r="B17" s="238" t="s">
        <v>233</v>
      </c>
      <c r="C17" s="269" t="s">
        <v>29</v>
      </c>
      <c r="D17" s="138">
        <v>1</v>
      </c>
      <c r="E17" s="138">
        <v>2</v>
      </c>
      <c r="F17" s="215">
        <f t="shared" si="3"/>
        <v>5308.518518518518</v>
      </c>
      <c r="G17" s="175">
        <f t="shared" si="4"/>
        <v>10617.037037037036</v>
      </c>
      <c r="H17" s="256">
        <f t="shared" si="5"/>
        <v>216.66666666666666</v>
      </c>
      <c r="I17" s="175">
        <f t="shared" si="6"/>
        <v>433.3333333333333</v>
      </c>
      <c r="J17" s="176">
        <f t="shared" si="7"/>
        <v>11050.37037037037</v>
      </c>
      <c r="K17" s="178">
        <f t="shared" si="8"/>
        <v>5525.185185185185</v>
      </c>
      <c r="L17" s="93"/>
      <c r="M17" s="171">
        <v>14333</v>
      </c>
      <c r="N17" s="172">
        <v>585</v>
      </c>
      <c r="O17" s="9"/>
      <c r="P17" s="171" t="s">
        <v>494</v>
      </c>
      <c r="Q17" s="172"/>
      <c r="S17" s="109"/>
    </row>
    <row r="18" spans="1:19" ht="52.5">
      <c r="A18" s="262">
        <f t="shared" si="9"/>
        <v>6</v>
      </c>
      <c r="B18" s="241" t="s">
        <v>234</v>
      </c>
      <c r="C18" s="269" t="s">
        <v>29</v>
      </c>
      <c r="D18" s="138">
        <v>1</v>
      </c>
      <c r="E18" s="138">
        <v>2</v>
      </c>
      <c r="F18" s="215">
        <f t="shared" si="3"/>
        <v>444.8148148148148</v>
      </c>
      <c r="G18" s="175">
        <f t="shared" si="4"/>
        <v>889.6296296296296</v>
      </c>
      <c r="H18" s="256">
        <f t="shared" si="5"/>
        <v>120.37037037037037</v>
      </c>
      <c r="I18" s="175">
        <f t="shared" si="6"/>
        <v>240.74074074074073</v>
      </c>
      <c r="J18" s="176">
        <f t="shared" si="7"/>
        <v>1130.3703703703702</v>
      </c>
      <c r="K18" s="178">
        <f t="shared" si="8"/>
        <v>565.1851851851851</v>
      </c>
      <c r="L18" s="93"/>
      <c r="M18" s="171">
        <v>1201</v>
      </c>
      <c r="N18" s="172">
        <v>325</v>
      </c>
      <c r="O18" s="9"/>
      <c r="P18" s="171" t="s">
        <v>494</v>
      </c>
      <c r="Q18" s="172"/>
      <c r="S18" s="109"/>
    </row>
    <row r="19" spans="1:19" ht="52.5">
      <c r="A19" s="262">
        <f t="shared" si="9"/>
        <v>7</v>
      </c>
      <c r="B19" s="241" t="s">
        <v>235</v>
      </c>
      <c r="C19" s="269" t="s">
        <v>29</v>
      </c>
      <c r="D19" s="138">
        <v>1</v>
      </c>
      <c r="E19" s="138">
        <v>5</v>
      </c>
      <c r="F19" s="215">
        <f t="shared" si="3"/>
        <v>427.4074074074074</v>
      </c>
      <c r="G19" s="175">
        <f t="shared" si="4"/>
        <v>2137.037037037037</v>
      </c>
      <c r="H19" s="256">
        <f t="shared" si="5"/>
        <v>120.37037037037037</v>
      </c>
      <c r="I19" s="175">
        <f t="shared" si="6"/>
        <v>601.8518518518518</v>
      </c>
      <c r="J19" s="176">
        <f t="shared" si="7"/>
        <v>2738.8888888888887</v>
      </c>
      <c r="K19" s="178">
        <f t="shared" si="8"/>
        <v>547.7777777777777</v>
      </c>
      <c r="L19" s="93"/>
      <c r="M19" s="171">
        <v>1154</v>
      </c>
      <c r="N19" s="172">
        <v>325</v>
      </c>
      <c r="O19" s="9"/>
      <c r="P19" s="171" t="s">
        <v>494</v>
      </c>
      <c r="Q19" s="172"/>
      <c r="S19" s="109"/>
    </row>
    <row r="20" spans="1:19" ht="52.5">
      <c r="A20" s="262">
        <f>A19+1</f>
        <v>8</v>
      </c>
      <c r="B20" s="241" t="s">
        <v>239</v>
      </c>
      <c r="C20" s="269" t="s">
        <v>29</v>
      </c>
      <c r="D20" s="138">
        <v>1</v>
      </c>
      <c r="E20" s="138">
        <v>38</v>
      </c>
      <c r="F20" s="215">
        <f aca="true" t="shared" si="10" ref="F20">M20/$J$4</f>
        <v>370.3703703703703</v>
      </c>
      <c r="G20" s="175">
        <f aca="true" t="shared" si="11" ref="G20">F20*E20</f>
        <v>14074.074074074073</v>
      </c>
      <c r="H20" s="256">
        <f aca="true" t="shared" si="12" ref="H20">N20/$J$4</f>
        <v>120.37037037037037</v>
      </c>
      <c r="I20" s="175">
        <f aca="true" t="shared" si="13" ref="I20">H20*E20</f>
        <v>4574.074074074074</v>
      </c>
      <c r="J20" s="176">
        <f aca="true" t="shared" si="14" ref="J20">G20+I20</f>
        <v>18648.148148148146</v>
      </c>
      <c r="K20" s="178">
        <f aca="true" t="shared" si="15" ref="K20">J20/E20</f>
        <v>490.7407407407407</v>
      </c>
      <c r="L20" s="93"/>
      <c r="M20" s="171">
        <v>1000</v>
      </c>
      <c r="N20" s="172">
        <v>325</v>
      </c>
      <c r="O20" s="9"/>
      <c r="P20" s="171" t="s">
        <v>494</v>
      </c>
      <c r="Q20" s="172"/>
      <c r="S20" s="109"/>
    </row>
    <row r="21" spans="1:19" ht="52.5">
      <c r="A21" s="262">
        <f>A20+1</f>
        <v>9</v>
      </c>
      <c r="B21" s="241" t="s">
        <v>236</v>
      </c>
      <c r="C21" s="269" t="s">
        <v>29</v>
      </c>
      <c r="D21" s="138">
        <v>1</v>
      </c>
      <c r="E21" s="138">
        <v>4</v>
      </c>
      <c r="F21" s="215">
        <f t="shared" si="3"/>
        <v>303.7037037037037</v>
      </c>
      <c r="G21" s="175">
        <f t="shared" si="4"/>
        <v>1214.8148148148148</v>
      </c>
      <c r="H21" s="256">
        <f t="shared" si="5"/>
        <v>120.37037037037037</v>
      </c>
      <c r="I21" s="175">
        <f t="shared" si="6"/>
        <v>481.48148148148147</v>
      </c>
      <c r="J21" s="176">
        <f t="shared" si="7"/>
        <v>1696.2962962962963</v>
      </c>
      <c r="K21" s="178">
        <f t="shared" si="8"/>
        <v>424.0740740740741</v>
      </c>
      <c r="L21" s="93"/>
      <c r="M21" s="171">
        <v>820</v>
      </c>
      <c r="N21" s="172">
        <v>325</v>
      </c>
      <c r="O21" s="9"/>
      <c r="P21" s="171" t="s">
        <v>494</v>
      </c>
      <c r="Q21" s="172"/>
      <c r="S21" s="109"/>
    </row>
    <row r="22" spans="1:19" ht="52.5">
      <c r="A22" s="262">
        <f t="shared" si="9"/>
        <v>10</v>
      </c>
      <c r="B22" s="241" t="s">
        <v>237</v>
      </c>
      <c r="C22" s="269" t="s">
        <v>29</v>
      </c>
      <c r="D22" s="138">
        <v>1</v>
      </c>
      <c r="E22" s="138">
        <v>1</v>
      </c>
      <c r="F22" s="215">
        <f t="shared" si="3"/>
        <v>286.2962962962963</v>
      </c>
      <c r="G22" s="175">
        <f t="shared" si="4"/>
        <v>286.2962962962963</v>
      </c>
      <c r="H22" s="256">
        <f t="shared" si="5"/>
        <v>120.37037037037037</v>
      </c>
      <c r="I22" s="175">
        <f t="shared" si="6"/>
        <v>120.37037037037037</v>
      </c>
      <c r="J22" s="176">
        <f t="shared" si="7"/>
        <v>406.6666666666667</v>
      </c>
      <c r="K22" s="178">
        <f t="shared" si="8"/>
        <v>406.6666666666667</v>
      </c>
      <c r="L22" s="93"/>
      <c r="M22" s="171">
        <v>773</v>
      </c>
      <c r="N22" s="172">
        <v>325</v>
      </c>
      <c r="O22" s="9"/>
      <c r="P22" s="171" t="s">
        <v>494</v>
      </c>
      <c r="Q22" s="172"/>
      <c r="S22" s="109"/>
    </row>
    <row r="23" spans="1:19" ht="52.5">
      <c r="A23" s="262">
        <f>A22+1</f>
        <v>11</v>
      </c>
      <c r="B23" s="241" t="s">
        <v>238</v>
      </c>
      <c r="C23" s="269" t="s">
        <v>29</v>
      </c>
      <c r="D23" s="138">
        <v>1</v>
      </c>
      <c r="E23" s="138">
        <v>2</v>
      </c>
      <c r="F23" s="215">
        <f aca="true" t="shared" si="16" ref="F23">M23/$J$4</f>
        <v>271.1111111111111</v>
      </c>
      <c r="G23" s="175">
        <f aca="true" t="shared" si="17" ref="G23">F23*E23</f>
        <v>542.2222222222222</v>
      </c>
      <c r="H23" s="256">
        <f aca="true" t="shared" si="18" ref="H23">N23/$J$4</f>
        <v>120.37037037037037</v>
      </c>
      <c r="I23" s="175">
        <f aca="true" t="shared" si="19" ref="I23">H23*E23</f>
        <v>240.74074074074073</v>
      </c>
      <c r="J23" s="176">
        <f aca="true" t="shared" si="20" ref="J23">G23+I23</f>
        <v>782.9629629629629</v>
      </c>
      <c r="K23" s="178">
        <f aca="true" t="shared" si="21" ref="K23">J23/E23</f>
        <v>391.48148148148147</v>
      </c>
      <c r="L23" s="113"/>
      <c r="M23" s="171">
        <v>732</v>
      </c>
      <c r="N23" s="172">
        <v>325</v>
      </c>
      <c r="O23" s="9"/>
      <c r="P23" s="171" t="s">
        <v>494</v>
      </c>
      <c r="Q23" s="172"/>
      <c r="S23" s="109"/>
    </row>
    <row r="24" spans="1:19" ht="16.5">
      <c r="A24" s="262">
        <f>A23+1</f>
        <v>12</v>
      </c>
      <c r="B24" s="243" t="s">
        <v>261</v>
      </c>
      <c r="C24" s="244" t="s">
        <v>29</v>
      </c>
      <c r="D24" s="162">
        <v>1</v>
      </c>
      <c r="E24" s="162">
        <v>1</v>
      </c>
      <c r="F24" s="215">
        <f t="shared" si="3"/>
        <v>4083.3518518518513</v>
      </c>
      <c r="G24" s="175">
        <f t="shared" si="4"/>
        <v>4083.3518518518513</v>
      </c>
      <c r="H24" s="256">
        <f t="shared" si="5"/>
        <v>0</v>
      </c>
      <c r="I24" s="175">
        <f t="shared" si="6"/>
        <v>0</v>
      </c>
      <c r="J24" s="176">
        <f t="shared" si="7"/>
        <v>4083.3518518518513</v>
      </c>
      <c r="K24" s="178">
        <f t="shared" si="8"/>
        <v>4083.3518518518513</v>
      </c>
      <c r="L24" s="113"/>
      <c r="M24" s="171">
        <v>11025.05</v>
      </c>
      <c r="N24" s="172">
        <v>0</v>
      </c>
      <c r="O24" s="9"/>
      <c r="P24" s="171"/>
      <c r="Q24" s="172"/>
      <c r="S24" s="109"/>
    </row>
    <row r="25" spans="1:19" ht="15.75">
      <c r="A25" s="262"/>
      <c r="B25" s="245" t="s">
        <v>240</v>
      </c>
      <c r="C25" s="269"/>
      <c r="D25" s="138"/>
      <c r="E25" s="138"/>
      <c r="F25" s="215"/>
      <c r="G25" s="212"/>
      <c r="H25" s="138"/>
      <c r="I25" s="212"/>
      <c r="J25" s="142"/>
      <c r="K25" s="177"/>
      <c r="L25" s="93"/>
      <c r="M25" s="114"/>
      <c r="N25" s="115"/>
      <c r="O25" s="9"/>
      <c r="P25" s="114"/>
      <c r="Q25" s="115"/>
      <c r="S25" s="109"/>
    </row>
    <row r="26" spans="1:19" ht="15.75">
      <c r="A26" s="262">
        <f>A5+1</f>
        <v>1</v>
      </c>
      <c r="B26" s="270" t="s">
        <v>252</v>
      </c>
      <c r="C26" s="269" t="s">
        <v>157</v>
      </c>
      <c r="D26" s="138">
        <v>1</v>
      </c>
      <c r="E26" s="138">
        <v>38</v>
      </c>
      <c r="F26" s="215">
        <f>M26/$J$4</f>
        <v>2.1185185185185182</v>
      </c>
      <c r="G26" s="175">
        <f aca="true" t="shared" si="22" ref="G26:G45">F26*E26</f>
        <v>80.50370370370369</v>
      </c>
      <c r="H26" s="256">
        <f>N26/$J$4</f>
        <v>0</v>
      </c>
      <c r="I26" s="175">
        <f aca="true" t="shared" si="23" ref="I26:I45">H26*E26</f>
        <v>0</v>
      </c>
      <c r="J26" s="176">
        <f aca="true" t="shared" si="24" ref="J26:J45">G26+I26</f>
        <v>80.50370370370369</v>
      </c>
      <c r="K26" s="178">
        <f>J26/E26</f>
        <v>2.1185185185185182</v>
      </c>
      <c r="L26" s="93"/>
      <c r="M26" s="114">
        <v>5.72</v>
      </c>
      <c r="N26" s="115">
        <v>0</v>
      </c>
      <c r="O26" s="9"/>
      <c r="P26" s="114"/>
      <c r="Q26" s="115"/>
      <c r="S26" s="109"/>
    </row>
    <row r="27" spans="1:19" ht="15.75">
      <c r="A27" s="262">
        <f aca="true" t="shared" si="25" ref="A27:A43">A26+1</f>
        <v>2</v>
      </c>
      <c r="B27" s="270" t="s">
        <v>253</v>
      </c>
      <c r="C27" s="269" t="s">
        <v>157</v>
      </c>
      <c r="D27" s="138">
        <v>1</v>
      </c>
      <c r="E27" s="138">
        <v>195</v>
      </c>
      <c r="F27" s="215">
        <f aca="true" t="shared" si="26" ref="F27:F45">M27/$J$4</f>
        <v>3.0185185185185186</v>
      </c>
      <c r="G27" s="175">
        <f t="shared" si="22"/>
        <v>588.6111111111111</v>
      </c>
      <c r="H27" s="256">
        <f aca="true" t="shared" si="27" ref="H27:H45">N27/$J$4</f>
        <v>0</v>
      </c>
      <c r="I27" s="175">
        <f t="shared" si="23"/>
        <v>0</v>
      </c>
      <c r="J27" s="176">
        <f t="shared" si="24"/>
        <v>588.6111111111111</v>
      </c>
      <c r="K27" s="178">
        <f aca="true" t="shared" si="28" ref="K27:K45">J27/E27</f>
        <v>3.0185185185185186</v>
      </c>
      <c r="L27" s="93"/>
      <c r="M27" s="114">
        <v>8.15</v>
      </c>
      <c r="N27" s="115">
        <v>0</v>
      </c>
      <c r="O27" s="9"/>
      <c r="P27" s="114"/>
      <c r="Q27" s="115"/>
      <c r="S27" s="109"/>
    </row>
    <row r="28" spans="1:19" ht="15.75">
      <c r="A28" s="262">
        <f t="shared" si="25"/>
        <v>3</v>
      </c>
      <c r="B28" s="270" t="s">
        <v>254</v>
      </c>
      <c r="C28" s="269" t="s">
        <v>157</v>
      </c>
      <c r="D28" s="138">
        <v>1</v>
      </c>
      <c r="E28" s="138">
        <v>125</v>
      </c>
      <c r="F28" s="215">
        <f t="shared" si="26"/>
        <v>3.87037037037037</v>
      </c>
      <c r="G28" s="175">
        <f t="shared" si="22"/>
        <v>483.79629629629625</v>
      </c>
      <c r="H28" s="256">
        <f t="shared" si="27"/>
        <v>0</v>
      </c>
      <c r="I28" s="175">
        <f t="shared" si="23"/>
        <v>0</v>
      </c>
      <c r="J28" s="176">
        <f t="shared" si="24"/>
        <v>483.79629629629625</v>
      </c>
      <c r="K28" s="178">
        <f t="shared" si="28"/>
        <v>3.87037037037037</v>
      </c>
      <c r="L28" s="93"/>
      <c r="M28" s="114">
        <v>10.45</v>
      </c>
      <c r="N28" s="115">
        <v>0</v>
      </c>
      <c r="O28" s="9"/>
      <c r="P28" s="114"/>
      <c r="Q28" s="115"/>
      <c r="S28" s="109"/>
    </row>
    <row r="29" spans="1:19" ht="15.75">
      <c r="A29" s="262">
        <f t="shared" si="25"/>
        <v>4</v>
      </c>
      <c r="B29" s="270" t="s">
        <v>255</v>
      </c>
      <c r="C29" s="269" t="s">
        <v>157</v>
      </c>
      <c r="D29" s="138">
        <v>1</v>
      </c>
      <c r="E29" s="138">
        <v>265</v>
      </c>
      <c r="F29" s="215">
        <f t="shared" si="26"/>
        <v>5.885185185185185</v>
      </c>
      <c r="G29" s="175">
        <f t="shared" si="22"/>
        <v>1559.5740740740741</v>
      </c>
      <c r="H29" s="256">
        <f t="shared" si="27"/>
        <v>0</v>
      </c>
      <c r="I29" s="175">
        <f t="shared" si="23"/>
        <v>0</v>
      </c>
      <c r="J29" s="176">
        <f t="shared" si="24"/>
        <v>1559.5740740740741</v>
      </c>
      <c r="K29" s="178">
        <f t="shared" si="28"/>
        <v>5.885185185185185</v>
      </c>
      <c r="L29" s="93"/>
      <c r="M29" s="114">
        <v>15.89</v>
      </c>
      <c r="N29" s="115">
        <v>0</v>
      </c>
      <c r="O29" s="9"/>
      <c r="P29" s="114"/>
      <c r="Q29" s="115"/>
      <c r="S29" s="109"/>
    </row>
    <row r="30" spans="1:19" ht="15.75">
      <c r="A30" s="262">
        <f t="shared" si="25"/>
        <v>5</v>
      </c>
      <c r="B30" s="270" t="s">
        <v>256</v>
      </c>
      <c r="C30" s="269" t="s">
        <v>157</v>
      </c>
      <c r="D30" s="162">
        <v>1</v>
      </c>
      <c r="E30" s="162">
        <v>180</v>
      </c>
      <c r="F30" s="215">
        <f t="shared" si="26"/>
        <v>6.625925925925926</v>
      </c>
      <c r="G30" s="175">
        <f t="shared" si="22"/>
        <v>1192.6666666666667</v>
      </c>
      <c r="H30" s="256">
        <f t="shared" si="27"/>
        <v>0</v>
      </c>
      <c r="I30" s="175">
        <f t="shared" si="23"/>
        <v>0</v>
      </c>
      <c r="J30" s="176">
        <f t="shared" si="24"/>
        <v>1192.6666666666667</v>
      </c>
      <c r="K30" s="178">
        <f t="shared" si="28"/>
        <v>6.625925925925927</v>
      </c>
      <c r="L30" s="93"/>
      <c r="M30" s="114">
        <v>17.89</v>
      </c>
      <c r="N30" s="115">
        <v>0</v>
      </c>
      <c r="O30" s="9"/>
      <c r="P30" s="114"/>
      <c r="Q30" s="115"/>
      <c r="S30" s="109"/>
    </row>
    <row r="31" spans="1:19" ht="15.75">
      <c r="A31" s="262">
        <f t="shared" si="25"/>
        <v>6</v>
      </c>
      <c r="B31" s="270" t="s">
        <v>257</v>
      </c>
      <c r="C31" s="269" t="s">
        <v>157</v>
      </c>
      <c r="D31" s="162">
        <v>1</v>
      </c>
      <c r="E31" s="162">
        <v>55</v>
      </c>
      <c r="F31" s="215">
        <f t="shared" si="26"/>
        <v>8.196296296296296</v>
      </c>
      <c r="G31" s="175">
        <f t="shared" si="22"/>
        <v>450.7962962962963</v>
      </c>
      <c r="H31" s="256">
        <f t="shared" si="27"/>
        <v>0</v>
      </c>
      <c r="I31" s="175">
        <f t="shared" si="23"/>
        <v>0</v>
      </c>
      <c r="J31" s="176">
        <f t="shared" si="24"/>
        <v>450.7962962962963</v>
      </c>
      <c r="K31" s="178">
        <f t="shared" si="28"/>
        <v>8.196296296296296</v>
      </c>
      <c r="L31" s="93"/>
      <c r="M31" s="114">
        <v>22.13</v>
      </c>
      <c r="N31" s="115">
        <v>0</v>
      </c>
      <c r="O31" s="9"/>
      <c r="P31" s="114"/>
      <c r="Q31" s="115"/>
      <c r="S31" s="109"/>
    </row>
    <row r="32" spans="1:19" ht="15.75">
      <c r="A32" s="262">
        <f t="shared" si="25"/>
        <v>7</v>
      </c>
      <c r="B32" s="270" t="s">
        <v>258</v>
      </c>
      <c r="C32" s="269" t="s">
        <v>157</v>
      </c>
      <c r="D32" s="162">
        <v>1</v>
      </c>
      <c r="E32" s="162">
        <v>115</v>
      </c>
      <c r="F32" s="215">
        <f t="shared" si="26"/>
        <v>9.907407407407407</v>
      </c>
      <c r="G32" s="175">
        <f t="shared" si="22"/>
        <v>1139.3518518518517</v>
      </c>
      <c r="H32" s="256">
        <f t="shared" si="27"/>
        <v>0</v>
      </c>
      <c r="I32" s="175">
        <f t="shared" si="23"/>
        <v>0</v>
      </c>
      <c r="J32" s="176">
        <f t="shared" si="24"/>
        <v>1139.3518518518517</v>
      </c>
      <c r="K32" s="178">
        <f t="shared" si="28"/>
        <v>9.907407407407407</v>
      </c>
      <c r="L32" s="93"/>
      <c r="M32" s="114">
        <v>26.75</v>
      </c>
      <c r="N32" s="115">
        <v>0</v>
      </c>
      <c r="O32" s="9"/>
      <c r="P32" s="114"/>
      <c r="Q32" s="115"/>
      <c r="S32" s="109"/>
    </row>
    <row r="33" spans="1:19" ht="15.75">
      <c r="A33" s="262">
        <f t="shared" si="25"/>
        <v>8</v>
      </c>
      <c r="B33" s="270" t="s">
        <v>259</v>
      </c>
      <c r="C33" s="269" t="s">
        <v>157</v>
      </c>
      <c r="D33" s="138">
        <v>1</v>
      </c>
      <c r="E33" s="138">
        <v>155</v>
      </c>
      <c r="F33" s="215">
        <f t="shared" si="26"/>
        <v>11.977777777777778</v>
      </c>
      <c r="G33" s="175">
        <f t="shared" si="22"/>
        <v>1856.5555555555557</v>
      </c>
      <c r="H33" s="256">
        <f t="shared" si="27"/>
        <v>0</v>
      </c>
      <c r="I33" s="175">
        <f t="shared" si="23"/>
        <v>0</v>
      </c>
      <c r="J33" s="176">
        <f t="shared" si="24"/>
        <v>1856.5555555555557</v>
      </c>
      <c r="K33" s="178">
        <f t="shared" si="28"/>
        <v>11.977777777777778</v>
      </c>
      <c r="L33" s="93"/>
      <c r="M33" s="114">
        <v>32.34</v>
      </c>
      <c r="N33" s="115">
        <v>0</v>
      </c>
      <c r="O33" s="9"/>
      <c r="P33" s="114"/>
      <c r="Q33" s="115"/>
      <c r="S33" s="109"/>
    </row>
    <row r="34" spans="1:19" ht="15.75">
      <c r="A34" s="262">
        <f t="shared" si="25"/>
        <v>9</v>
      </c>
      <c r="B34" s="271" t="s">
        <v>241</v>
      </c>
      <c r="C34" s="269" t="s">
        <v>157</v>
      </c>
      <c r="D34" s="138">
        <v>1</v>
      </c>
      <c r="E34" s="138">
        <v>15</v>
      </c>
      <c r="F34" s="215">
        <f t="shared" si="26"/>
        <v>16.296296296296294</v>
      </c>
      <c r="G34" s="175">
        <f t="shared" si="22"/>
        <v>244.4444444444444</v>
      </c>
      <c r="H34" s="256">
        <f t="shared" si="27"/>
        <v>0</v>
      </c>
      <c r="I34" s="175">
        <f t="shared" si="23"/>
        <v>0</v>
      </c>
      <c r="J34" s="176">
        <f t="shared" si="24"/>
        <v>244.4444444444444</v>
      </c>
      <c r="K34" s="178">
        <f t="shared" si="28"/>
        <v>16.296296296296294</v>
      </c>
      <c r="L34" s="93"/>
      <c r="M34" s="114">
        <v>44</v>
      </c>
      <c r="N34" s="115">
        <v>0</v>
      </c>
      <c r="O34" s="9"/>
      <c r="P34" s="114"/>
      <c r="Q34" s="115"/>
      <c r="S34" s="109"/>
    </row>
    <row r="35" spans="1:19" ht="15.75">
      <c r="A35" s="262">
        <f t="shared" si="25"/>
        <v>10</v>
      </c>
      <c r="B35" s="271" t="s">
        <v>242</v>
      </c>
      <c r="C35" s="269" t="s">
        <v>157</v>
      </c>
      <c r="D35" s="138">
        <v>1</v>
      </c>
      <c r="E35" s="138">
        <v>2</v>
      </c>
      <c r="F35" s="215">
        <f t="shared" si="26"/>
        <v>21.85185185185185</v>
      </c>
      <c r="G35" s="175">
        <f t="shared" si="22"/>
        <v>43.7037037037037</v>
      </c>
      <c r="H35" s="256">
        <f t="shared" si="27"/>
        <v>0</v>
      </c>
      <c r="I35" s="175">
        <f t="shared" si="23"/>
        <v>0</v>
      </c>
      <c r="J35" s="176">
        <f t="shared" si="24"/>
        <v>43.7037037037037</v>
      </c>
      <c r="K35" s="178">
        <f t="shared" si="28"/>
        <v>21.85185185185185</v>
      </c>
      <c r="L35" s="93"/>
      <c r="M35" s="114">
        <v>59</v>
      </c>
      <c r="N35" s="115">
        <v>0</v>
      </c>
      <c r="O35" s="9"/>
      <c r="P35" s="114"/>
      <c r="Q35" s="115"/>
      <c r="S35" s="109"/>
    </row>
    <row r="36" spans="1:19" ht="15.75">
      <c r="A36" s="262">
        <f t="shared" si="25"/>
        <v>11</v>
      </c>
      <c r="B36" s="271" t="s">
        <v>243</v>
      </c>
      <c r="C36" s="269" t="s">
        <v>157</v>
      </c>
      <c r="D36" s="138">
        <v>1</v>
      </c>
      <c r="E36" s="138">
        <v>9</v>
      </c>
      <c r="F36" s="215">
        <f t="shared" si="26"/>
        <v>52.96296296296296</v>
      </c>
      <c r="G36" s="175">
        <f t="shared" si="22"/>
        <v>476.66666666666663</v>
      </c>
      <c r="H36" s="256">
        <f t="shared" si="27"/>
        <v>0</v>
      </c>
      <c r="I36" s="175">
        <f t="shared" si="23"/>
        <v>0</v>
      </c>
      <c r="J36" s="176">
        <f t="shared" si="24"/>
        <v>476.66666666666663</v>
      </c>
      <c r="K36" s="178">
        <f t="shared" si="28"/>
        <v>52.96296296296296</v>
      </c>
      <c r="L36" s="93"/>
      <c r="M36" s="114">
        <v>143</v>
      </c>
      <c r="N36" s="115">
        <v>0</v>
      </c>
      <c r="O36" s="9"/>
      <c r="P36" s="114"/>
      <c r="Q36" s="115"/>
      <c r="S36" s="109"/>
    </row>
    <row r="37" spans="1:19" ht="15.75">
      <c r="A37" s="262">
        <f t="shared" si="25"/>
        <v>12</v>
      </c>
      <c r="B37" s="271" t="s">
        <v>244</v>
      </c>
      <c r="C37" s="269" t="s">
        <v>157</v>
      </c>
      <c r="D37" s="138">
        <v>1</v>
      </c>
      <c r="E37" s="138">
        <v>21</v>
      </c>
      <c r="F37" s="215">
        <f t="shared" si="26"/>
        <v>66.29629629629629</v>
      </c>
      <c r="G37" s="175">
        <f t="shared" si="22"/>
        <v>1392.2222222222222</v>
      </c>
      <c r="H37" s="256">
        <f t="shared" si="27"/>
        <v>0</v>
      </c>
      <c r="I37" s="175">
        <f t="shared" si="23"/>
        <v>0</v>
      </c>
      <c r="J37" s="176">
        <f t="shared" si="24"/>
        <v>1392.2222222222222</v>
      </c>
      <c r="K37" s="178">
        <f t="shared" si="28"/>
        <v>66.29629629629629</v>
      </c>
      <c r="L37" s="93"/>
      <c r="M37" s="114">
        <v>179</v>
      </c>
      <c r="N37" s="115">
        <v>0</v>
      </c>
      <c r="O37" s="9"/>
      <c r="P37" s="114"/>
      <c r="Q37" s="115"/>
      <c r="S37" s="109"/>
    </row>
    <row r="38" spans="1:19" ht="15.75">
      <c r="A38" s="262">
        <f t="shared" si="25"/>
        <v>13</v>
      </c>
      <c r="B38" s="271" t="s">
        <v>245</v>
      </c>
      <c r="C38" s="269" t="s">
        <v>157</v>
      </c>
      <c r="D38" s="138">
        <v>1</v>
      </c>
      <c r="E38" s="138">
        <v>1</v>
      </c>
      <c r="F38" s="215">
        <f t="shared" si="26"/>
        <v>169.25925925925924</v>
      </c>
      <c r="G38" s="175">
        <f t="shared" si="22"/>
        <v>169.25925925925924</v>
      </c>
      <c r="H38" s="256">
        <f t="shared" si="27"/>
        <v>0</v>
      </c>
      <c r="I38" s="175">
        <f t="shared" si="23"/>
        <v>0</v>
      </c>
      <c r="J38" s="176">
        <f t="shared" si="24"/>
        <v>169.25925925925924</v>
      </c>
      <c r="K38" s="178">
        <f t="shared" si="28"/>
        <v>169.25925925925924</v>
      </c>
      <c r="L38" s="93"/>
      <c r="M38" s="114">
        <v>457</v>
      </c>
      <c r="N38" s="115">
        <v>0</v>
      </c>
      <c r="O38" s="9"/>
      <c r="P38" s="114"/>
      <c r="Q38" s="115"/>
      <c r="S38" s="109"/>
    </row>
    <row r="39" spans="1:19" ht="15.75">
      <c r="A39" s="262">
        <f t="shared" si="25"/>
        <v>14</v>
      </c>
      <c r="B39" s="271" t="s">
        <v>246</v>
      </c>
      <c r="C39" s="269" t="s">
        <v>157</v>
      </c>
      <c r="D39" s="138">
        <v>1</v>
      </c>
      <c r="E39" s="138">
        <v>4</v>
      </c>
      <c r="F39" s="215">
        <f t="shared" si="26"/>
        <v>221.1111111111111</v>
      </c>
      <c r="G39" s="175">
        <f t="shared" si="22"/>
        <v>884.4444444444443</v>
      </c>
      <c r="H39" s="256">
        <f t="shared" si="27"/>
        <v>0</v>
      </c>
      <c r="I39" s="175">
        <f t="shared" si="23"/>
        <v>0</v>
      </c>
      <c r="J39" s="176">
        <f t="shared" si="24"/>
        <v>884.4444444444443</v>
      </c>
      <c r="K39" s="178">
        <f t="shared" si="28"/>
        <v>221.1111111111111</v>
      </c>
      <c r="L39" s="93"/>
      <c r="M39" s="114">
        <v>597</v>
      </c>
      <c r="N39" s="115">
        <v>0</v>
      </c>
      <c r="O39" s="9"/>
      <c r="P39" s="114"/>
      <c r="Q39" s="115"/>
      <c r="S39" s="109"/>
    </row>
    <row r="40" spans="1:19" ht="15.75">
      <c r="A40" s="262">
        <f t="shared" si="25"/>
        <v>15</v>
      </c>
      <c r="B40" s="271" t="s">
        <v>247</v>
      </c>
      <c r="C40" s="269" t="s">
        <v>157</v>
      </c>
      <c r="D40" s="138">
        <v>1</v>
      </c>
      <c r="E40" s="138">
        <v>1100</v>
      </c>
      <c r="F40" s="215">
        <f t="shared" si="26"/>
        <v>0.5925925925925926</v>
      </c>
      <c r="G40" s="175">
        <f t="shared" si="22"/>
        <v>651.8518518518518</v>
      </c>
      <c r="H40" s="256">
        <f t="shared" si="27"/>
        <v>0</v>
      </c>
      <c r="I40" s="175">
        <f t="shared" si="23"/>
        <v>0</v>
      </c>
      <c r="J40" s="176">
        <f t="shared" si="24"/>
        <v>651.8518518518518</v>
      </c>
      <c r="K40" s="178">
        <f t="shared" si="28"/>
        <v>0.5925925925925926</v>
      </c>
      <c r="L40" s="93"/>
      <c r="M40" s="114">
        <v>1.6</v>
      </c>
      <c r="N40" s="115">
        <v>0</v>
      </c>
      <c r="O40" s="9"/>
      <c r="P40" s="114"/>
      <c r="Q40" s="115"/>
      <c r="S40" s="109"/>
    </row>
    <row r="41" spans="1:19" ht="15.75">
      <c r="A41" s="262">
        <f t="shared" si="25"/>
        <v>16</v>
      </c>
      <c r="B41" s="271" t="s">
        <v>248</v>
      </c>
      <c r="C41" s="269" t="s">
        <v>260</v>
      </c>
      <c r="D41" s="138">
        <v>1</v>
      </c>
      <c r="E41" s="138">
        <v>140</v>
      </c>
      <c r="F41" s="215">
        <f t="shared" si="26"/>
        <v>11.11111111111111</v>
      </c>
      <c r="G41" s="175">
        <f t="shared" si="22"/>
        <v>1555.5555555555554</v>
      </c>
      <c r="H41" s="256">
        <f t="shared" si="27"/>
        <v>0</v>
      </c>
      <c r="I41" s="175">
        <f t="shared" si="23"/>
        <v>0</v>
      </c>
      <c r="J41" s="176">
        <f t="shared" si="24"/>
        <v>1555.5555555555554</v>
      </c>
      <c r="K41" s="178">
        <f t="shared" si="28"/>
        <v>11.11111111111111</v>
      </c>
      <c r="L41" s="93"/>
      <c r="M41" s="114">
        <v>30</v>
      </c>
      <c r="N41" s="115">
        <v>0</v>
      </c>
      <c r="O41" s="9"/>
      <c r="P41" s="114"/>
      <c r="Q41" s="115"/>
      <c r="S41" s="109"/>
    </row>
    <row r="42" spans="1:19" ht="15.75">
      <c r="A42" s="262">
        <f t="shared" si="25"/>
        <v>17</v>
      </c>
      <c r="B42" s="271" t="s">
        <v>249</v>
      </c>
      <c r="C42" s="269" t="s">
        <v>157</v>
      </c>
      <c r="D42" s="138">
        <v>1</v>
      </c>
      <c r="E42" s="138">
        <v>400</v>
      </c>
      <c r="F42" s="215">
        <f t="shared" si="26"/>
        <v>1.5555555555555556</v>
      </c>
      <c r="G42" s="175">
        <f t="shared" si="22"/>
        <v>622.2222222222223</v>
      </c>
      <c r="H42" s="256">
        <f t="shared" si="27"/>
        <v>0</v>
      </c>
      <c r="I42" s="175">
        <f t="shared" si="23"/>
        <v>0</v>
      </c>
      <c r="J42" s="176">
        <f t="shared" si="24"/>
        <v>622.2222222222223</v>
      </c>
      <c r="K42" s="178">
        <f t="shared" si="28"/>
        <v>1.5555555555555558</v>
      </c>
      <c r="L42" s="93"/>
      <c r="M42" s="114">
        <v>4.2</v>
      </c>
      <c r="N42" s="115">
        <v>0</v>
      </c>
      <c r="O42" s="9"/>
      <c r="P42" s="114"/>
      <c r="Q42" s="115"/>
      <c r="S42" s="109"/>
    </row>
    <row r="43" spans="1:19" ht="15.75">
      <c r="A43" s="262">
        <f t="shared" si="25"/>
        <v>18</v>
      </c>
      <c r="B43" s="271" t="s">
        <v>250</v>
      </c>
      <c r="C43" s="269" t="s">
        <v>157</v>
      </c>
      <c r="D43" s="138">
        <v>1</v>
      </c>
      <c r="E43" s="138">
        <v>170</v>
      </c>
      <c r="F43" s="215">
        <f t="shared" si="26"/>
        <v>0.5555555555555555</v>
      </c>
      <c r="G43" s="175">
        <f t="shared" si="22"/>
        <v>94.44444444444443</v>
      </c>
      <c r="H43" s="256">
        <f t="shared" si="27"/>
        <v>0</v>
      </c>
      <c r="I43" s="175">
        <f t="shared" si="23"/>
        <v>0</v>
      </c>
      <c r="J43" s="176">
        <f t="shared" si="24"/>
        <v>94.44444444444443</v>
      </c>
      <c r="K43" s="178">
        <f t="shared" si="28"/>
        <v>0.5555555555555555</v>
      </c>
      <c r="L43" s="93"/>
      <c r="M43" s="114">
        <v>1.5</v>
      </c>
      <c r="N43" s="115">
        <v>0</v>
      </c>
      <c r="O43" s="9"/>
      <c r="P43" s="114"/>
      <c r="Q43" s="115"/>
      <c r="S43" s="109"/>
    </row>
    <row r="44" spans="1:19" ht="15.75">
      <c r="A44" s="262">
        <f>A43+1</f>
        <v>19</v>
      </c>
      <c r="B44" s="271" t="s">
        <v>251</v>
      </c>
      <c r="C44" s="269" t="s">
        <v>15</v>
      </c>
      <c r="D44" s="138">
        <v>1</v>
      </c>
      <c r="E44" s="138">
        <v>55</v>
      </c>
      <c r="F44" s="215">
        <f t="shared" si="26"/>
        <v>0.25925925925925924</v>
      </c>
      <c r="G44" s="175">
        <f t="shared" si="22"/>
        <v>14.259259259259258</v>
      </c>
      <c r="H44" s="256">
        <f t="shared" si="27"/>
        <v>0</v>
      </c>
      <c r="I44" s="175">
        <f t="shared" si="23"/>
        <v>0</v>
      </c>
      <c r="J44" s="176">
        <f t="shared" si="24"/>
        <v>14.259259259259258</v>
      </c>
      <c r="K44" s="178">
        <f t="shared" si="28"/>
        <v>0.25925925925925924</v>
      </c>
      <c r="L44" s="93"/>
      <c r="M44" s="114">
        <v>0.7</v>
      </c>
      <c r="N44" s="115">
        <v>0</v>
      </c>
      <c r="O44" s="9"/>
      <c r="P44" s="114"/>
      <c r="Q44" s="115"/>
      <c r="S44" s="109"/>
    </row>
    <row r="45" spans="1:19" ht="16.5">
      <c r="A45" s="262">
        <f>A44+1</f>
        <v>20</v>
      </c>
      <c r="B45" s="243" t="s">
        <v>261</v>
      </c>
      <c r="C45" s="244" t="s">
        <v>29</v>
      </c>
      <c r="D45" s="162">
        <v>1</v>
      </c>
      <c r="E45" s="162">
        <v>1</v>
      </c>
      <c r="F45" s="215">
        <f t="shared" si="26"/>
        <v>1350.0929629629634</v>
      </c>
      <c r="G45" s="175">
        <f t="shared" si="22"/>
        <v>1350.0929629629634</v>
      </c>
      <c r="H45" s="256">
        <f t="shared" si="27"/>
        <v>0</v>
      </c>
      <c r="I45" s="175">
        <f t="shared" si="23"/>
        <v>0</v>
      </c>
      <c r="J45" s="176">
        <f t="shared" si="24"/>
        <v>1350.0929629629634</v>
      </c>
      <c r="K45" s="178">
        <f t="shared" si="28"/>
        <v>1350.0929629629634</v>
      </c>
      <c r="L45" s="93"/>
      <c r="M45" s="114">
        <v>3645.2510000000016</v>
      </c>
      <c r="N45" s="115">
        <v>0</v>
      </c>
      <c r="O45" s="9"/>
      <c r="P45" s="114"/>
      <c r="Q45" s="115"/>
      <c r="S45" s="109"/>
    </row>
    <row r="46" spans="1:19" ht="15.75">
      <c r="A46" s="262"/>
      <c r="B46" s="245" t="s">
        <v>386</v>
      </c>
      <c r="C46" s="269"/>
      <c r="D46" s="138"/>
      <c r="E46" s="138"/>
      <c r="F46" s="215"/>
      <c r="G46" s="212"/>
      <c r="H46" s="138"/>
      <c r="I46" s="212"/>
      <c r="J46" s="142"/>
      <c r="K46" s="177"/>
      <c r="L46" s="93"/>
      <c r="M46" s="114"/>
      <c r="N46" s="115"/>
      <c r="O46" s="9"/>
      <c r="P46" s="114"/>
      <c r="Q46" s="115"/>
      <c r="S46" s="109"/>
    </row>
    <row r="47" spans="1:19" ht="30">
      <c r="A47" s="262">
        <f>A24+1</f>
        <v>13</v>
      </c>
      <c r="B47" s="272" t="s">
        <v>387</v>
      </c>
      <c r="C47" s="269" t="s">
        <v>29</v>
      </c>
      <c r="D47" s="138">
        <v>1</v>
      </c>
      <c r="E47" s="138">
        <v>1</v>
      </c>
      <c r="F47" s="215">
        <f>M47/$J$4</f>
        <v>1888.8888888888887</v>
      </c>
      <c r="G47" s="175">
        <f aca="true" t="shared" si="29" ref="G47">F47*E47</f>
        <v>1888.8888888888887</v>
      </c>
      <c r="H47" s="256">
        <f>N47/$J$4</f>
        <v>192.59259259259258</v>
      </c>
      <c r="I47" s="175">
        <f aca="true" t="shared" si="30" ref="I47">H47*E47</f>
        <v>192.59259259259258</v>
      </c>
      <c r="J47" s="176">
        <f aca="true" t="shared" si="31" ref="J47">G47+I47</f>
        <v>2081.4814814814813</v>
      </c>
      <c r="K47" s="178">
        <f>J47/E47</f>
        <v>2081.4814814814813</v>
      </c>
      <c r="L47" s="93"/>
      <c r="M47" s="114">
        <v>5100</v>
      </c>
      <c r="N47" s="115">
        <v>520</v>
      </c>
      <c r="O47" s="9"/>
      <c r="P47" s="114"/>
      <c r="Q47" s="115"/>
      <c r="S47" s="109"/>
    </row>
    <row r="48" spans="1:19" ht="15.75">
      <c r="A48" s="262">
        <f aca="true" t="shared" si="32" ref="A48:A54">A47+1</f>
        <v>14</v>
      </c>
      <c r="B48" s="272" t="s">
        <v>388</v>
      </c>
      <c r="C48" s="269" t="s">
        <v>29</v>
      </c>
      <c r="D48" s="138">
        <v>1</v>
      </c>
      <c r="E48" s="138">
        <v>1</v>
      </c>
      <c r="F48" s="215">
        <f aca="true" t="shared" si="33" ref="F48:F54">M48/$J$4</f>
        <v>1203.7037037037037</v>
      </c>
      <c r="G48" s="175">
        <f aca="true" t="shared" si="34" ref="G48:G54">F48*E48</f>
        <v>1203.7037037037037</v>
      </c>
      <c r="H48" s="256">
        <f aca="true" t="shared" si="35" ref="H48:H54">N48/$J$4</f>
        <v>120.37037037037037</v>
      </c>
      <c r="I48" s="175">
        <f aca="true" t="shared" si="36" ref="I48:I54">H48*E48</f>
        <v>120.37037037037037</v>
      </c>
      <c r="J48" s="176">
        <f aca="true" t="shared" si="37" ref="J48:J54">G48+I48</f>
        <v>1324.0740740740741</v>
      </c>
      <c r="K48" s="178">
        <f aca="true" t="shared" si="38" ref="K48:K54">J48/E48</f>
        <v>1324.0740740740741</v>
      </c>
      <c r="L48" s="93"/>
      <c r="M48" s="114">
        <v>3250</v>
      </c>
      <c r="N48" s="115">
        <v>325</v>
      </c>
      <c r="O48" s="9"/>
      <c r="P48" s="114"/>
      <c r="Q48" s="115"/>
      <c r="S48" s="109"/>
    </row>
    <row r="49" spans="1:19" ht="15.75">
      <c r="A49" s="262">
        <f t="shared" si="32"/>
        <v>15</v>
      </c>
      <c r="B49" s="272" t="s">
        <v>389</v>
      </c>
      <c r="C49" s="269" t="s">
        <v>29</v>
      </c>
      <c r="D49" s="138">
        <v>1</v>
      </c>
      <c r="E49" s="138">
        <v>1</v>
      </c>
      <c r="F49" s="215">
        <f t="shared" si="33"/>
        <v>598.5185185185185</v>
      </c>
      <c r="G49" s="175">
        <f t="shared" si="34"/>
        <v>598.5185185185185</v>
      </c>
      <c r="H49" s="256">
        <f t="shared" si="35"/>
        <v>72.22222222222221</v>
      </c>
      <c r="I49" s="175">
        <f t="shared" si="36"/>
        <v>72.22222222222221</v>
      </c>
      <c r="J49" s="176">
        <f t="shared" si="37"/>
        <v>670.7407407407406</v>
      </c>
      <c r="K49" s="178">
        <f t="shared" si="38"/>
        <v>670.7407407407406</v>
      </c>
      <c r="L49" s="93"/>
      <c r="M49" s="114">
        <v>1616</v>
      </c>
      <c r="N49" s="115">
        <v>195</v>
      </c>
      <c r="O49" s="9"/>
      <c r="P49" s="114"/>
      <c r="Q49" s="115"/>
      <c r="S49" s="109"/>
    </row>
    <row r="50" spans="1:19" ht="15.75">
      <c r="A50" s="262">
        <f t="shared" si="32"/>
        <v>16</v>
      </c>
      <c r="B50" s="272" t="s">
        <v>390</v>
      </c>
      <c r="C50" s="269" t="s">
        <v>395</v>
      </c>
      <c r="D50" s="138">
        <v>1</v>
      </c>
      <c r="E50" s="138">
        <v>100</v>
      </c>
      <c r="F50" s="215">
        <f t="shared" si="33"/>
        <v>8.24074074074074</v>
      </c>
      <c r="G50" s="175">
        <f t="shared" si="34"/>
        <v>824.074074074074</v>
      </c>
      <c r="H50" s="256">
        <f t="shared" si="35"/>
        <v>0</v>
      </c>
      <c r="I50" s="175">
        <f t="shared" si="36"/>
        <v>0</v>
      </c>
      <c r="J50" s="176">
        <f t="shared" si="37"/>
        <v>824.074074074074</v>
      </c>
      <c r="K50" s="178">
        <f t="shared" si="38"/>
        <v>8.24074074074074</v>
      </c>
      <c r="L50" s="93"/>
      <c r="M50" s="114">
        <v>22.25</v>
      </c>
      <c r="N50" s="115">
        <v>0</v>
      </c>
      <c r="O50" s="9"/>
      <c r="P50" s="114"/>
      <c r="Q50" s="115"/>
      <c r="S50" s="109"/>
    </row>
    <row r="51" spans="1:19" ht="15.75">
      <c r="A51" s="262">
        <f t="shared" si="32"/>
        <v>17</v>
      </c>
      <c r="B51" s="272" t="s">
        <v>391</v>
      </c>
      <c r="C51" s="269" t="s">
        <v>342</v>
      </c>
      <c r="D51" s="162">
        <v>1</v>
      </c>
      <c r="E51" s="162">
        <v>40</v>
      </c>
      <c r="F51" s="215">
        <f t="shared" si="33"/>
        <v>2.472222222222222</v>
      </c>
      <c r="G51" s="175">
        <f t="shared" si="34"/>
        <v>98.88888888888887</v>
      </c>
      <c r="H51" s="256">
        <f t="shared" si="35"/>
        <v>0</v>
      </c>
      <c r="I51" s="175">
        <f t="shared" si="36"/>
        <v>0</v>
      </c>
      <c r="J51" s="176">
        <f t="shared" si="37"/>
        <v>98.88888888888887</v>
      </c>
      <c r="K51" s="178">
        <f t="shared" si="38"/>
        <v>2.472222222222222</v>
      </c>
      <c r="L51" s="93"/>
      <c r="M51" s="114">
        <v>6.675</v>
      </c>
      <c r="N51" s="115">
        <v>0</v>
      </c>
      <c r="O51" s="9"/>
      <c r="P51" s="114"/>
      <c r="Q51" s="115"/>
      <c r="S51" s="109"/>
    </row>
    <row r="52" spans="1:19" ht="15.75">
      <c r="A52" s="262">
        <f t="shared" si="32"/>
        <v>18</v>
      </c>
      <c r="B52" s="272" t="s">
        <v>392</v>
      </c>
      <c r="C52" s="269" t="s">
        <v>29</v>
      </c>
      <c r="D52" s="162">
        <v>1</v>
      </c>
      <c r="E52" s="162">
        <v>1</v>
      </c>
      <c r="F52" s="215">
        <f t="shared" si="33"/>
        <v>769.2592592592592</v>
      </c>
      <c r="G52" s="175">
        <f t="shared" si="34"/>
        <v>769.2592592592592</v>
      </c>
      <c r="H52" s="256">
        <f t="shared" si="35"/>
        <v>72.22222222222221</v>
      </c>
      <c r="I52" s="175">
        <f t="shared" si="36"/>
        <v>72.22222222222221</v>
      </c>
      <c r="J52" s="176">
        <f t="shared" si="37"/>
        <v>841.4814814814814</v>
      </c>
      <c r="K52" s="178">
        <f t="shared" si="38"/>
        <v>841.4814814814814</v>
      </c>
      <c r="L52" s="93"/>
      <c r="M52" s="114">
        <v>2077</v>
      </c>
      <c r="N52" s="115">
        <v>195</v>
      </c>
      <c r="O52" s="9"/>
      <c r="P52" s="114"/>
      <c r="Q52" s="115"/>
      <c r="S52" s="109"/>
    </row>
    <row r="53" spans="1:19" ht="15.75">
      <c r="A53" s="262">
        <f t="shared" si="32"/>
        <v>19</v>
      </c>
      <c r="B53" s="272" t="s">
        <v>393</v>
      </c>
      <c r="C53" s="269" t="s">
        <v>396</v>
      </c>
      <c r="D53" s="162">
        <v>1</v>
      </c>
      <c r="E53" s="162">
        <v>2</v>
      </c>
      <c r="F53" s="215">
        <f t="shared" si="33"/>
        <v>85.92592592592592</v>
      </c>
      <c r="G53" s="175">
        <f t="shared" si="34"/>
        <v>171.85185185185185</v>
      </c>
      <c r="H53" s="256">
        <f t="shared" si="35"/>
        <v>0</v>
      </c>
      <c r="I53" s="175">
        <f t="shared" si="36"/>
        <v>0</v>
      </c>
      <c r="J53" s="176">
        <f t="shared" si="37"/>
        <v>171.85185185185185</v>
      </c>
      <c r="K53" s="178">
        <f t="shared" si="38"/>
        <v>85.92592592592592</v>
      </c>
      <c r="L53" s="93"/>
      <c r="M53" s="114">
        <v>232</v>
      </c>
      <c r="N53" s="115">
        <v>0</v>
      </c>
      <c r="O53" s="9"/>
      <c r="P53" s="114"/>
      <c r="Q53" s="115"/>
      <c r="S53" s="109"/>
    </row>
    <row r="54" spans="1:19" ht="16.5" thickBot="1">
      <c r="A54" s="273">
        <f t="shared" si="32"/>
        <v>20</v>
      </c>
      <c r="B54" s="274" t="s">
        <v>394</v>
      </c>
      <c r="C54" s="275" t="s">
        <v>396</v>
      </c>
      <c r="D54" s="179">
        <v>1</v>
      </c>
      <c r="E54" s="179">
        <v>10</v>
      </c>
      <c r="F54" s="216">
        <f t="shared" si="33"/>
        <v>54.81481481481481</v>
      </c>
      <c r="G54" s="180">
        <f t="shared" si="34"/>
        <v>548.148148148148</v>
      </c>
      <c r="H54" s="257">
        <f t="shared" si="35"/>
        <v>0</v>
      </c>
      <c r="I54" s="180">
        <f t="shared" si="36"/>
        <v>0</v>
      </c>
      <c r="J54" s="181">
        <f t="shared" si="37"/>
        <v>548.148148148148</v>
      </c>
      <c r="K54" s="182">
        <f t="shared" si="38"/>
        <v>54.8148148148148</v>
      </c>
      <c r="L54" s="93"/>
      <c r="M54" s="116">
        <v>148</v>
      </c>
      <c r="N54" s="117">
        <v>0</v>
      </c>
      <c r="O54" s="9"/>
      <c r="P54" s="116"/>
      <c r="Q54" s="117"/>
      <c r="S54" s="109"/>
    </row>
    <row r="55" spans="2:17" ht="17.25" thickBot="1">
      <c r="B55" s="258"/>
      <c r="F55" s="34"/>
      <c r="G55" s="96">
        <f>SUM(G13:G54)</f>
        <v>106704.74481481481</v>
      </c>
      <c r="H55" s="83"/>
      <c r="I55" s="96">
        <f>SUM(I13:I54)</f>
        <v>9533.333333333334</v>
      </c>
      <c r="J55" s="97"/>
      <c r="K55" s="248"/>
      <c r="M55" s="36"/>
      <c r="N55" s="36"/>
      <c r="P55" s="36"/>
      <c r="Q55" s="36"/>
    </row>
    <row r="56" spans="6:17" ht="16.5" thickBot="1">
      <c r="F56" s="37"/>
      <c r="G56" s="85" t="s">
        <v>20</v>
      </c>
      <c r="H56" s="99">
        <v>0.05</v>
      </c>
      <c r="I56" s="249"/>
      <c r="J56" s="39">
        <f>H56*G55</f>
        <v>5335.237240740741</v>
      </c>
      <c r="K56" s="248"/>
      <c r="M56" s="36"/>
      <c r="N56" s="36"/>
      <c r="P56" s="36"/>
      <c r="Q56" s="36"/>
    </row>
    <row r="57" spans="6:17" ht="16.5" thickBot="1">
      <c r="F57" s="34"/>
      <c r="G57" s="40"/>
      <c r="H57" s="83"/>
      <c r="I57" s="250"/>
      <c r="J57" s="41"/>
      <c r="K57" s="248"/>
      <c r="M57" s="36"/>
      <c r="N57" s="36"/>
      <c r="P57" s="36"/>
      <c r="Q57" s="36"/>
    </row>
    <row r="58" spans="6:17" ht="16.5" thickBot="1">
      <c r="F58" s="37"/>
      <c r="G58" s="38" t="s">
        <v>21</v>
      </c>
      <c r="H58" s="101"/>
      <c r="I58" s="249"/>
      <c r="J58" s="39">
        <f>SUM(J11:J56)</f>
        <v>121573.31538888888</v>
      </c>
      <c r="K58" s="248"/>
      <c r="M58" s="36"/>
      <c r="N58" s="36"/>
      <c r="P58" s="36"/>
      <c r="Q58" s="36"/>
    </row>
    <row r="59" spans="6:17" ht="16.5" thickBot="1">
      <c r="F59" s="42"/>
      <c r="G59" s="43"/>
      <c r="H59" s="102"/>
      <c r="I59" s="251"/>
      <c r="J59" s="44"/>
      <c r="K59" s="248"/>
      <c r="M59" s="36"/>
      <c r="N59" s="36"/>
      <c r="P59" s="36"/>
      <c r="Q59" s="36"/>
    </row>
    <row r="60" spans="6:17" ht="15.75">
      <c r="F60" s="45"/>
      <c r="G60" s="86" t="s">
        <v>22</v>
      </c>
      <c r="H60" s="103">
        <v>0.08</v>
      </c>
      <c r="I60" s="252"/>
      <c r="J60" s="47">
        <f>J58*H60</f>
        <v>9725.865231111111</v>
      </c>
      <c r="K60" s="248"/>
      <c r="M60" s="36"/>
      <c r="N60" s="36"/>
      <c r="P60" s="36"/>
      <c r="Q60" s="36"/>
    </row>
    <row r="61" spans="6:17" ht="16.5" thickBot="1">
      <c r="F61" s="48"/>
      <c r="G61" s="87" t="s">
        <v>23</v>
      </c>
      <c r="H61" s="104"/>
      <c r="I61" s="253"/>
      <c r="J61" s="50">
        <f>J58+J60</f>
        <v>131299.18062</v>
      </c>
      <c r="K61" s="248"/>
      <c r="M61" s="36"/>
      <c r="N61" s="36"/>
      <c r="P61" s="36"/>
      <c r="Q61" s="36"/>
    </row>
    <row r="62" spans="6:17" ht="16.5" thickBot="1">
      <c r="F62" s="51"/>
      <c r="G62" s="88"/>
      <c r="H62" s="105"/>
      <c r="I62" s="254"/>
      <c r="J62" s="53"/>
      <c r="K62" s="248"/>
      <c r="M62" s="36"/>
      <c r="N62" s="36"/>
      <c r="P62" s="36"/>
      <c r="Q62" s="36"/>
    </row>
    <row r="63" spans="6:17" ht="15.75">
      <c r="F63" s="54"/>
      <c r="G63" s="86" t="s">
        <v>24</v>
      </c>
      <c r="H63" s="103">
        <v>0.1</v>
      </c>
      <c r="I63" s="252"/>
      <c r="J63" s="47">
        <f>J61*H63</f>
        <v>13129.918062</v>
      </c>
      <c r="K63" s="248"/>
      <c r="M63" s="36"/>
      <c r="N63" s="36"/>
      <c r="P63" s="36"/>
      <c r="Q63" s="36"/>
    </row>
    <row r="64" spans="6:17" ht="16.5" thickBot="1">
      <c r="F64" s="48"/>
      <c r="G64" s="87" t="s">
        <v>23</v>
      </c>
      <c r="H64" s="106"/>
      <c r="I64" s="253"/>
      <c r="J64" s="50">
        <f>J61+J63</f>
        <v>144429.098682</v>
      </c>
      <c r="K64" s="248"/>
      <c r="M64" s="36"/>
      <c r="N64" s="36"/>
      <c r="P64" s="36"/>
      <c r="Q64" s="36"/>
    </row>
    <row r="65" spans="6:17" ht="16.5" thickBot="1">
      <c r="F65" s="51"/>
      <c r="G65" s="88"/>
      <c r="H65" s="107"/>
      <c r="I65" s="254"/>
      <c r="J65" s="53"/>
      <c r="K65" s="248"/>
      <c r="M65" s="36"/>
      <c r="N65" s="36"/>
      <c r="P65" s="36"/>
      <c r="Q65" s="36"/>
    </row>
    <row r="66" spans="6:17" ht="15.75">
      <c r="F66" s="54"/>
      <c r="G66" s="89" t="s">
        <v>25</v>
      </c>
      <c r="H66" s="103">
        <v>0.18</v>
      </c>
      <c r="I66" s="252"/>
      <c r="J66" s="55">
        <f>J64*H66</f>
        <v>25997.23776276</v>
      </c>
      <c r="K66" s="248"/>
      <c r="M66" s="36"/>
      <c r="N66" s="36"/>
      <c r="P66" s="36"/>
      <c r="Q66" s="36"/>
    </row>
    <row r="67" spans="6:17" ht="16.5" thickBot="1">
      <c r="F67" s="48"/>
      <c r="G67" s="90" t="s">
        <v>26</v>
      </c>
      <c r="H67" s="104" t="s">
        <v>9</v>
      </c>
      <c r="I67" s="255"/>
      <c r="J67" s="58">
        <f>J64+J66</f>
        <v>170426.33644476</v>
      </c>
      <c r="K67" s="248"/>
      <c r="M67" s="36"/>
      <c r="N67" s="36"/>
      <c r="P67" s="36"/>
      <c r="Q67" s="36"/>
    </row>
    <row r="68" spans="13:17" ht="15.75">
      <c r="M68" s="36"/>
      <c r="N68" s="36"/>
      <c r="P68" s="36"/>
      <c r="Q68" s="36"/>
    </row>
    <row r="69" spans="13:17" ht="15.75">
      <c r="M69" s="36"/>
      <c r="N69" s="36"/>
      <c r="P69" s="36"/>
      <c r="Q69" s="36"/>
    </row>
    <row r="70" spans="13:17" ht="15.75">
      <c r="M70" s="36"/>
      <c r="N70" s="36"/>
      <c r="P70" s="36"/>
      <c r="Q70" s="36"/>
    </row>
    <row r="71" spans="13:17" ht="15.75">
      <c r="M71" s="36"/>
      <c r="N71" s="36"/>
      <c r="P71" s="36"/>
      <c r="Q71" s="36"/>
    </row>
  </sheetData>
  <sheetProtection algorithmName="SHA-512" hashValue="2EPlK4CnoH4+WbMs2brGSiTreGlnW3iy/P8rH1pZLN9oId91m52kKBD8hPrG3AvSSxufoqaZFL5aU1V1pZtlYQ==" saltValue="K35uA36hm81hDxIGESVU2w==" spinCount="100000" sheet="1" objects="1" scenarios="1"/>
  <mergeCells count="19">
    <mergeCell ref="A5:F5"/>
    <mergeCell ref="B1:D1"/>
    <mergeCell ref="A2:B2"/>
    <mergeCell ref="H2:J2"/>
    <mergeCell ref="A3:F3"/>
    <mergeCell ref="A4:F4"/>
    <mergeCell ref="A6:F6"/>
    <mergeCell ref="A7:A8"/>
    <mergeCell ref="B7:B8"/>
    <mergeCell ref="C7:C8"/>
    <mergeCell ref="D7:E7"/>
    <mergeCell ref="F7:G7"/>
    <mergeCell ref="Q7:Q8"/>
    <mergeCell ref="H7:I7"/>
    <mergeCell ref="J7:J8"/>
    <mergeCell ref="K7:K8"/>
    <mergeCell ref="M7:M8"/>
    <mergeCell ref="N7:N8"/>
    <mergeCell ref="P7:P8"/>
  </mergeCells>
  <printOptions/>
  <pageMargins left="0.7" right="0.7" top="0.75" bottom="0.75" header="0.3" footer="0.3"/>
  <pageSetup fitToHeight="1" fitToWidth="1" horizontalDpi="600" verticalDpi="600" orientation="portrait" paperSize="9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Q72"/>
  <sheetViews>
    <sheetView showGridLines="0" zoomScale="80" zoomScaleNormal="80" workbookViewId="0" topLeftCell="A1">
      <pane ySplit="10" topLeftCell="A11" activePane="bottomLeft" state="frozen"/>
      <selection pane="topLeft" activeCell="A292" sqref="A292:XFD292"/>
      <selection pane="bottomLeft" activeCell="N55" sqref="M12:N55"/>
    </sheetView>
  </sheetViews>
  <sheetFormatPr defaultColWidth="9.00390625" defaultRowHeight="15.75"/>
  <cols>
    <col min="1" max="1" width="5.25390625" style="15" customWidth="1"/>
    <col min="2" max="2" width="52.375" style="100" customWidth="1"/>
    <col min="3" max="3" width="9.375" style="15" customWidth="1"/>
    <col min="4" max="4" width="7.25390625" style="15" customWidth="1"/>
    <col min="5" max="5" width="10.625" style="15" customWidth="1"/>
    <col min="6" max="6" width="9.125" style="15" customWidth="1"/>
    <col min="7" max="7" width="16.125" style="15" customWidth="1"/>
    <col min="8" max="8" width="15.00390625" style="15" customWidth="1"/>
    <col min="9" max="9" width="17.50390625" style="15" customWidth="1"/>
    <col min="10" max="10" width="14.875" style="15" customWidth="1"/>
    <col min="11" max="11" width="11.25390625" style="98" customWidth="1"/>
    <col min="12" max="12" width="3.625" style="98" customWidth="1"/>
    <col min="13" max="13" width="10.625" style="15" customWidth="1"/>
    <col min="14" max="14" width="10.25390625" style="15" customWidth="1"/>
    <col min="15" max="15" width="7.375" style="15" customWidth="1"/>
    <col min="16" max="17" width="13.25390625" style="15" customWidth="1"/>
    <col min="18" max="18" width="6.625" style="15" customWidth="1"/>
    <col min="19" max="16384" width="9.00390625" style="15" customWidth="1"/>
  </cols>
  <sheetData>
    <row r="1" spans="1:17" ht="18.75" thickBot="1">
      <c r="A1" s="8"/>
      <c r="B1" s="385"/>
      <c r="C1" s="385"/>
      <c r="D1" s="385"/>
      <c r="E1" s="9"/>
      <c r="F1" s="10"/>
      <c r="G1" s="9"/>
      <c r="H1" s="11"/>
      <c r="I1" s="12"/>
      <c r="J1" s="11"/>
      <c r="K1" s="91"/>
      <c r="L1" s="91"/>
      <c r="M1" s="14"/>
      <c r="N1" s="14"/>
      <c r="P1" s="14"/>
      <c r="Q1" s="14"/>
    </row>
    <row r="2" spans="1:17" ht="18.75" thickBot="1">
      <c r="A2" s="386" t="s">
        <v>454</v>
      </c>
      <c r="B2" s="387"/>
      <c r="C2" s="16"/>
      <c r="D2" s="10"/>
      <c r="E2" s="9"/>
      <c r="F2" s="10"/>
      <c r="G2" s="17"/>
      <c r="H2" s="388" t="s">
        <v>445</v>
      </c>
      <c r="I2" s="389"/>
      <c r="J2" s="390"/>
      <c r="K2" s="92"/>
      <c r="L2" s="92"/>
      <c r="M2" s="14"/>
      <c r="N2" s="19"/>
      <c r="P2" s="14"/>
      <c r="Q2" s="19"/>
    </row>
    <row r="3" spans="1:17" ht="16.5" customHeight="1" thickBot="1">
      <c r="A3" s="391"/>
      <c r="B3" s="391"/>
      <c r="C3" s="391"/>
      <c r="D3" s="391"/>
      <c r="E3" s="391"/>
      <c r="F3" s="391"/>
      <c r="G3" s="20"/>
      <c r="H3" s="74" t="s">
        <v>9</v>
      </c>
      <c r="I3" s="75" t="s">
        <v>8</v>
      </c>
      <c r="J3" s="76" t="s">
        <v>446</v>
      </c>
      <c r="K3" s="92"/>
      <c r="L3" s="92"/>
      <c r="M3" s="14"/>
      <c r="N3" s="19"/>
      <c r="P3" s="14"/>
      <c r="Q3" s="19"/>
    </row>
    <row r="4" spans="1:17" ht="16.5" thickBot="1">
      <c r="A4" s="391"/>
      <c r="B4" s="391"/>
      <c r="C4" s="391"/>
      <c r="D4" s="391"/>
      <c r="E4" s="391"/>
      <c r="F4" s="391"/>
      <c r="G4" s="21"/>
      <c r="H4" s="213">
        <f>J67+J65</f>
        <v>27699.759681924003</v>
      </c>
      <c r="I4" s="214">
        <f>H4*J4</f>
        <v>74789.35114119481</v>
      </c>
      <c r="J4" s="79">
        <v>2.7</v>
      </c>
      <c r="K4" s="92"/>
      <c r="L4" s="92"/>
      <c r="M4" s="14"/>
      <c r="N4" s="19"/>
      <c r="P4" s="14"/>
      <c r="Q4" s="19"/>
    </row>
    <row r="5" spans="1:17" ht="15.75">
      <c r="A5" s="384"/>
      <c r="B5" s="384"/>
      <c r="C5" s="384"/>
      <c r="D5" s="384"/>
      <c r="E5" s="384"/>
      <c r="F5" s="384"/>
      <c r="G5" s="22"/>
      <c r="H5" s="23"/>
      <c r="I5" s="24"/>
      <c r="J5" s="25"/>
      <c r="K5" s="92"/>
      <c r="L5" s="92"/>
      <c r="M5" s="14"/>
      <c r="N5" s="19"/>
      <c r="P5" s="14"/>
      <c r="Q5" s="19"/>
    </row>
    <row r="6" spans="1:17" ht="16.5" thickBot="1">
      <c r="A6" s="379"/>
      <c r="B6" s="379"/>
      <c r="C6" s="379"/>
      <c r="D6" s="379"/>
      <c r="E6" s="379"/>
      <c r="F6" s="379"/>
      <c r="G6" s="26"/>
      <c r="H6" s="16"/>
      <c r="I6" s="9"/>
      <c r="J6" s="27"/>
      <c r="K6" s="93"/>
      <c r="L6" s="93"/>
      <c r="M6" s="29"/>
      <c r="N6" s="29"/>
      <c r="P6" s="29"/>
      <c r="Q6" s="29"/>
    </row>
    <row r="7" spans="1:17" ht="16.15" customHeight="1">
      <c r="A7" s="364" t="s">
        <v>429</v>
      </c>
      <c r="B7" s="366" t="s">
        <v>430</v>
      </c>
      <c r="C7" s="382" t="s">
        <v>434</v>
      </c>
      <c r="D7" s="372" t="s">
        <v>435</v>
      </c>
      <c r="E7" s="372"/>
      <c r="F7" s="372" t="s">
        <v>438</v>
      </c>
      <c r="G7" s="372"/>
      <c r="H7" s="372" t="s">
        <v>440</v>
      </c>
      <c r="I7" s="372"/>
      <c r="J7" s="373" t="s">
        <v>433</v>
      </c>
      <c r="K7" s="375" t="s">
        <v>441</v>
      </c>
      <c r="L7" s="80"/>
      <c r="M7" s="377" t="s">
        <v>443</v>
      </c>
      <c r="N7" s="370" t="s">
        <v>444</v>
      </c>
      <c r="O7" s="30"/>
      <c r="P7" s="377" t="s">
        <v>447</v>
      </c>
      <c r="Q7" s="370" t="s">
        <v>448</v>
      </c>
    </row>
    <row r="8" spans="1:17" ht="15.75">
      <c r="A8" s="365"/>
      <c r="B8" s="367"/>
      <c r="C8" s="396"/>
      <c r="D8" s="131" t="s">
        <v>436</v>
      </c>
      <c r="E8" s="132" t="s">
        <v>437</v>
      </c>
      <c r="F8" s="131" t="s">
        <v>439</v>
      </c>
      <c r="G8" s="132" t="s">
        <v>437</v>
      </c>
      <c r="H8" s="131" t="s">
        <v>439</v>
      </c>
      <c r="I8" s="132" t="s">
        <v>437</v>
      </c>
      <c r="J8" s="394"/>
      <c r="K8" s="395"/>
      <c r="L8" s="80"/>
      <c r="M8" s="378"/>
      <c r="N8" s="371"/>
      <c r="O8" s="30"/>
      <c r="P8" s="378"/>
      <c r="Q8" s="371"/>
    </row>
    <row r="9" spans="1:17" ht="19.5" customHeight="1">
      <c r="A9" s="143" t="s">
        <v>0</v>
      </c>
      <c r="B9" s="134" t="s">
        <v>344</v>
      </c>
      <c r="C9" s="133" t="s">
        <v>1</v>
      </c>
      <c r="D9" s="133" t="s">
        <v>2</v>
      </c>
      <c r="E9" s="133" t="s">
        <v>10</v>
      </c>
      <c r="F9" s="133" t="s">
        <v>3</v>
      </c>
      <c r="G9" s="133" t="s">
        <v>4</v>
      </c>
      <c r="H9" s="133" t="s">
        <v>5</v>
      </c>
      <c r="I9" s="133" t="s">
        <v>6</v>
      </c>
      <c r="J9" s="133" t="s">
        <v>7</v>
      </c>
      <c r="K9" s="144">
        <v>11</v>
      </c>
      <c r="L9" s="80"/>
      <c r="M9" s="143" t="s">
        <v>442</v>
      </c>
      <c r="N9" s="144" t="s">
        <v>12</v>
      </c>
      <c r="O9" s="30"/>
      <c r="P9" s="143" t="s">
        <v>11</v>
      </c>
      <c r="Q9" s="144" t="s">
        <v>13</v>
      </c>
    </row>
    <row r="10" spans="1:17" ht="19.5" customHeight="1">
      <c r="A10" s="259"/>
      <c r="B10" s="226"/>
      <c r="C10" s="227"/>
      <c r="D10" s="226"/>
      <c r="E10" s="226"/>
      <c r="F10" s="226"/>
      <c r="G10" s="226"/>
      <c r="H10" s="226"/>
      <c r="I10" s="226"/>
      <c r="J10" s="226"/>
      <c r="K10" s="260"/>
      <c r="L10" s="80"/>
      <c r="M10" s="229"/>
      <c r="N10" s="230"/>
      <c r="O10" s="30"/>
      <c r="P10" s="229"/>
      <c r="Q10" s="230"/>
    </row>
    <row r="11" spans="1:17" s="94" customFormat="1" ht="23.25" customHeight="1">
      <c r="A11" s="397" t="s">
        <v>98</v>
      </c>
      <c r="B11" s="398"/>
      <c r="C11" s="398"/>
      <c r="D11" s="231"/>
      <c r="E11" s="231"/>
      <c r="F11" s="231"/>
      <c r="G11" s="231"/>
      <c r="H11" s="231"/>
      <c r="I11" s="231"/>
      <c r="J11" s="231"/>
      <c r="K11" s="277"/>
      <c r="L11" s="268"/>
      <c r="M11" s="233"/>
      <c r="N11" s="234"/>
      <c r="O11" s="235"/>
      <c r="P11" s="233"/>
      <c r="Q11" s="234"/>
    </row>
    <row r="12" spans="1:17" ht="15.75">
      <c r="A12" s="262">
        <v>1</v>
      </c>
      <c r="B12" s="278" t="s">
        <v>55</v>
      </c>
      <c r="C12" s="279" t="s">
        <v>27</v>
      </c>
      <c r="D12" s="162">
        <v>1</v>
      </c>
      <c r="E12" s="162">
        <v>101.2</v>
      </c>
      <c r="F12" s="215">
        <f aca="true" t="shared" si="0" ref="F12:F54">M12/$J$4</f>
        <v>3.66</v>
      </c>
      <c r="G12" s="212">
        <f aca="true" t="shared" si="1" ref="G12:G54">F12*E12</f>
        <v>370.39200000000005</v>
      </c>
      <c r="H12" s="138">
        <f aca="true" t="shared" si="2" ref="H12:H54">N12/$J$4</f>
        <v>1.098</v>
      </c>
      <c r="I12" s="212">
        <f aca="true" t="shared" si="3" ref="I12:I54">H12*E12</f>
        <v>111.11760000000001</v>
      </c>
      <c r="J12" s="142">
        <f aca="true" t="shared" si="4" ref="J12:J54">G12+I12</f>
        <v>481.5096000000001</v>
      </c>
      <c r="K12" s="177">
        <f aca="true" t="shared" si="5" ref="K12:K54">J12/E12</f>
        <v>4.758000000000001</v>
      </c>
      <c r="L12" s="9"/>
      <c r="M12" s="114">
        <v>9.882000000000001</v>
      </c>
      <c r="N12" s="115">
        <v>2.9646000000000003</v>
      </c>
      <c r="O12" s="9"/>
      <c r="P12" s="114"/>
      <c r="Q12" s="115"/>
    </row>
    <row r="13" spans="1:17" ht="15.75">
      <c r="A13" s="262">
        <f>A12+1</f>
        <v>2</v>
      </c>
      <c r="B13" s="278" t="s">
        <v>56</v>
      </c>
      <c r="C13" s="279" t="s">
        <v>27</v>
      </c>
      <c r="D13" s="162">
        <v>1</v>
      </c>
      <c r="E13" s="162">
        <v>16.5</v>
      </c>
      <c r="F13" s="215">
        <f t="shared" si="0"/>
        <v>3.08</v>
      </c>
      <c r="G13" s="212">
        <f t="shared" si="1"/>
        <v>50.82</v>
      </c>
      <c r="H13" s="138">
        <f t="shared" si="2"/>
        <v>0.9239999999999999</v>
      </c>
      <c r="I13" s="212">
        <f t="shared" si="3"/>
        <v>15.245999999999999</v>
      </c>
      <c r="J13" s="142">
        <f t="shared" si="4"/>
        <v>66.066</v>
      </c>
      <c r="K13" s="177">
        <f t="shared" si="5"/>
        <v>4.0040000000000004</v>
      </c>
      <c r="L13" s="9"/>
      <c r="M13" s="114">
        <v>8.316</v>
      </c>
      <c r="N13" s="115">
        <v>2.4948</v>
      </c>
      <c r="O13" s="9"/>
      <c r="P13" s="114"/>
      <c r="Q13" s="115"/>
    </row>
    <row r="14" spans="1:17" ht="15.75">
      <c r="A14" s="262">
        <f aca="true" t="shared" si="6" ref="A14:A55">A13+1</f>
        <v>3</v>
      </c>
      <c r="B14" s="278" t="s">
        <v>57</v>
      </c>
      <c r="C14" s="279" t="s">
        <v>27</v>
      </c>
      <c r="D14" s="162">
        <v>1</v>
      </c>
      <c r="E14" s="162">
        <v>79.2</v>
      </c>
      <c r="F14" s="215">
        <f t="shared" si="0"/>
        <v>1.47</v>
      </c>
      <c r="G14" s="212">
        <f t="shared" si="1"/>
        <v>116.424</v>
      </c>
      <c r="H14" s="138">
        <f t="shared" si="2"/>
        <v>0.441</v>
      </c>
      <c r="I14" s="212">
        <f t="shared" si="3"/>
        <v>34.9272</v>
      </c>
      <c r="J14" s="142">
        <f t="shared" si="4"/>
        <v>151.3512</v>
      </c>
      <c r="K14" s="177">
        <f t="shared" si="5"/>
        <v>1.911</v>
      </c>
      <c r="L14" s="9"/>
      <c r="M14" s="114">
        <v>3.9690000000000003</v>
      </c>
      <c r="N14" s="115">
        <v>1.1907</v>
      </c>
      <c r="O14" s="9"/>
      <c r="P14" s="114"/>
      <c r="Q14" s="115"/>
    </row>
    <row r="15" spans="1:17" ht="15.75">
      <c r="A15" s="262">
        <f t="shared" si="6"/>
        <v>4</v>
      </c>
      <c r="B15" s="278" t="s">
        <v>58</v>
      </c>
      <c r="C15" s="279" t="s">
        <v>27</v>
      </c>
      <c r="D15" s="162">
        <v>1</v>
      </c>
      <c r="E15" s="162">
        <v>61.60000000000001</v>
      </c>
      <c r="F15" s="215">
        <f t="shared" si="0"/>
        <v>1.02</v>
      </c>
      <c r="G15" s="212">
        <f t="shared" si="1"/>
        <v>62.83200000000001</v>
      </c>
      <c r="H15" s="138">
        <f t="shared" si="2"/>
        <v>0.30600000000000005</v>
      </c>
      <c r="I15" s="212">
        <f t="shared" si="3"/>
        <v>18.849600000000006</v>
      </c>
      <c r="J15" s="142">
        <f t="shared" si="4"/>
        <v>81.68160000000002</v>
      </c>
      <c r="K15" s="177">
        <f t="shared" si="5"/>
        <v>1.326</v>
      </c>
      <c r="L15" s="9"/>
      <c r="M15" s="114">
        <v>2.7540000000000004</v>
      </c>
      <c r="N15" s="115">
        <v>0.8262000000000002</v>
      </c>
      <c r="O15" s="9"/>
      <c r="P15" s="114"/>
      <c r="Q15" s="115"/>
    </row>
    <row r="16" spans="1:17" ht="15.75">
      <c r="A16" s="262">
        <f t="shared" si="6"/>
        <v>5</v>
      </c>
      <c r="B16" s="278" t="s">
        <v>59</v>
      </c>
      <c r="C16" s="279" t="s">
        <v>27</v>
      </c>
      <c r="D16" s="162">
        <v>1</v>
      </c>
      <c r="E16" s="162">
        <v>104.50000000000001</v>
      </c>
      <c r="F16" s="215">
        <f t="shared" si="0"/>
        <v>0.6</v>
      </c>
      <c r="G16" s="212">
        <f t="shared" si="1"/>
        <v>62.7</v>
      </c>
      <c r="H16" s="138">
        <f t="shared" si="2"/>
        <v>0.18</v>
      </c>
      <c r="I16" s="212">
        <f t="shared" si="3"/>
        <v>18.810000000000002</v>
      </c>
      <c r="J16" s="142">
        <f t="shared" si="4"/>
        <v>81.51</v>
      </c>
      <c r="K16" s="177">
        <f t="shared" si="5"/>
        <v>0.7799999999999999</v>
      </c>
      <c r="L16" s="9"/>
      <c r="M16" s="114">
        <v>1.62</v>
      </c>
      <c r="N16" s="115">
        <v>0.486</v>
      </c>
      <c r="O16" s="9"/>
      <c r="P16" s="114"/>
      <c r="Q16" s="115"/>
    </row>
    <row r="17" spans="1:17" ht="15.75">
      <c r="A17" s="262">
        <f t="shared" si="6"/>
        <v>6</v>
      </c>
      <c r="B17" s="278" t="s">
        <v>60</v>
      </c>
      <c r="C17" s="279" t="s">
        <v>27</v>
      </c>
      <c r="D17" s="162">
        <v>1</v>
      </c>
      <c r="E17" s="162">
        <v>259.6</v>
      </c>
      <c r="F17" s="215">
        <f t="shared" si="0"/>
        <v>0.4</v>
      </c>
      <c r="G17" s="212">
        <f t="shared" si="1"/>
        <v>103.84000000000002</v>
      </c>
      <c r="H17" s="138">
        <f t="shared" si="2"/>
        <v>0.12</v>
      </c>
      <c r="I17" s="212">
        <f t="shared" si="3"/>
        <v>31.152</v>
      </c>
      <c r="J17" s="142">
        <f t="shared" si="4"/>
        <v>134.99200000000002</v>
      </c>
      <c r="K17" s="177">
        <f t="shared" si="5"/>
        <v>0.52</v>
      </c>
      <c r="L17" s="9"/>
      <c r="M17" s="114">
        <v>1.08</v>
      </c>
      <c r="N17" s="115">
        <v>0.324</v>
      </c>
      <c r="O17" s="9"/>
      <c r="P17" s="114"/>
      <c r="Q17" s="115"/>
    </row>
    <row r="18" spans="1:17" ht="15.75">
      <c r="A18" s="262">
        <f t="shared" si="6"/>
        <v>7</v>
      </c>
      <c r="B18" s="278" t="s">
        <v>61</v>
      </c>
      <c r="C18" s="279" t="s">
        <v>27</v>
      </c>
      <c r="D18" s="162">
        <v>1</v>
      </c>
      <c r="E18" s="162">
        <v>41.800000000000004</v>
      </c>
      <c r="F18" s="215">
        <f>M18/$J$4</f>
        <v>4.64</v>
      </c>
      <c r="G18" s="212">
        <f>F18*E18</f>
        <v>193.952</v>
      </c>
      <c r="H18" s="138">
        <f>N18/$J$4</f>
        <v>1.392</v>
      </c>
      <c r="I18" s="212">
        <f>H18*E18</f>
        <v>58.1856</v>
      </c>
      <c r="J18" s="142">
        <f>G18+I18</f>
        <v>252.1376</v>
      </c>
      <c r="K18" s="177">
        <f>J18/E18</f>
        <v>6.031999999999999</v>
      </c>
      <c r="L18" s="9"/>
      <c r="M18" s="114">
        <v>12.528</v>
      </c>
      <c r="N18" s="115">
        <v>3.7584</v>
      </c>
      <c r="O18" s="9"/>
      <c r="P18" s="114"/>
      <c r="Q18" s="115"/>
    </row>
    <row r="19" spans="1:17" ht="15.75">
      <c r="A19" s="262">
        <f>A18+1</f>
        <v>8</v>
      </c>
      <c r="B19" s="278" t="s">
        <v>62</v>
      </c>
      <c r="C19" s="279" t="s">
        <v>27</v>
      </c>
      <c r="D19" s="162">
        <v>1</v>
      </c>
      <c r="E19" s="162">
        <v>60.50000000000001</v>
      </c>
      <c r="F19" s="215">
        <f>M19/$J$4</f>
        <v>1.91</v>
      </c>
      <c r="G19" s="212">
        <f>F19*E19</f>
        <v>115.555</v>
      </c>
      <c r="H19" s="138">
        <f>N19/$J$4</f>
        <v>0.573</v>
      </c>
      <c r="I19" s="212">
        <f>H19*E19</f>
        <v>34.6665</v>
      </c>
      <c r="J19" s="142">
        <f>G19+I19</f>
        <v>150.2215</v>
      </c>
      <c r="K19" s="177">
        <f>J19/E19</f>
        <v>2.4829999999999997</v>
      </c>
      <c r="L19" s="9"/>
      <c r="M19" s="114">
        <v>5.157</v>
      </c>
      <c r="N19" s="115">
        <v>1.5471</v>
      </c>
      <c r="O19" s="9"/>
      <c r="P19" s="114"/>
      <c r="Q19" s="115"/>
    </row>
    <row r="20" spans="1:17" ht="15.75">
      <c r="A20" s="262">
        <f>A19+1</f>
        <v>9</v>
      </c>
      <c r="B20" s="278" t="s">
        <v>63</v>
      </c>
      <c r="C20" s="279" t="s">
        <v>27</v>
      </c>
      <c r="D20" s="162">
        <v>1</v>
      </c>
      <c r="E20" s="162">
        <v>94.60000000000001</v>
      </c>
      <c r="F20" s="215">
        <f t="shared" si="0"/>
        <v>1.26</v>
      </c>
      <c r="G20" s="212">
        <f t="shared" si="1"/>
        <v>119.19600000000001</v>
      </c>
      <c r="H20" s="138">
        <f t="shared" si="2"/>
        <v>0.37799999999999995</v>
      </c>
      <c r="I20" s="212">
        <f t="shared" si="3"/>
        <v>35.7588</v>
      </c>
      <c r="J20" s="142">
        <f t="shared" si="4"/>
        <v>154.9548</v>
      </c>
      <c r="K20" s="177">
        <f t="shared" si="5"/>
        <v>1.638</v>
      </c>
      <c r="L20" s="9"/>
      <c r="M20" s="114">
        <v>3.402</v>
      </c>
      <c r="N20" s="115">
        <v>1.0206</v>
      </c>
      <c r="O20" s="9"/>
      <c r="P20" s="114"/>
      <c r="Q20" s="115"/>
    </row>
    <row r="21" spans="1:17" ht="15.75">
      <c r="A21" s="262">
        <f t="shared" si="6"/>
        <v>10</v>
      </c>
      <c r="B21" s="278" t="s">
        <v>64</v>
      </c>
      <c r="C21" s="279" t="s">
        <v>27</v>
      </c>
      <c r="D21" s="162">
        <v>1</v>
      </c>
      <c r="E21" s="162">
        <v>106.7</v>
      </c>
      <c r="F21" s="215">
        <f t="shared" si="0"/>
        <v>0.8</v>
      </c>
      <c r="G21" s="212">
        <f t="shared" si="1"/>
        <v>85.36000000000001</v>
      </c>
      <c r="H21" s="138">
        <f t="shared" si="2"/>
        <v>0.24</v>
      </c>
      <c r="I21" s="212">
        <f t="shared" si="3"/>
        <v>25.608</v>
      </c>
      <c r="J21" s="142">
        <f t="shared" si="4"/>
        <v>110.96800000000002</v>
      </c>
      <c r="K21" s="177">
        <f t="shared" si="5"/>
        <v>1.04</v>
      </c>
      <c r="L21" s="9"/>
      <c r="M21" s="114">
        <v>2.16</v>
      </c>
      <c r="N21" s="115">
        <v>0.648</v>
      </c>
      <c r="O21" s="9"/>
      <c r="P21" s="114"/>
      <c r="Q21" s="115"/>
    </row>
    <row r="22" spans="1:17" ht="15.75">
      <c r="A22" s="262">
        <f t="shared" si="6"/>
        <v>11</v>
      </c>
      <c r="B22" s="278" t="s">
        <v>65</v>
      </c>
      <c r="C22" s="279" t="s">
        <v>27</v>
      </c>
      <c r="D22" s="162">
        <v>1</v>
      </c>
      <c r="E22" s="162">
        <v>572</v>
      </c>
      <c r="F22" s="215">
        <f t="shared" si="0"/>
        <v>0.4699999999999999</v>
      </c>
      <c r="G22" s="212">
        <f t="shared" si="1"/>
        <v>268.84</v>
      </c>
      <c r="H22" s="138">
        <f t="shared" si="2"/>
        <v>0.141</v>
      </c>
      <c r="I22" s="212">
        <f t="shared" si="3"/>
        <v>80.65199999999999</v>
      </c>
      <c r="J22" s="142">
        <f t="shared" si="4"/>
        <v>349.49199999999996</v>
      </c>
      <c r="K22" s="177">
        <f t="shared" si="5"/>
        <v>0.611</v>
      </c>
      <c r="L22" s="9"/>
      <c r="M22" s="114">
        <v>1.269</v>
      </c>
      <c r="N22" s="115">
        <v>0.3807</v>
      </c>
      <c r="O22" s="9"/>
      <c r="P22" s="114"/>
      <c r="Q22" s="115"/>
    </row>
    <row r="23" spans="1:17" ht="15.75">
      <c r="A23" s="262">
        <f t="shared" si="6"/>
        <v>12</v>
      </c>
      <c r="B23" s="278" t="s">
        <v>66</v>
      </c>
      <c r="C23" s="279" t="s">
        <v>27</v>
      </c>
      <c r="D23" s="162">
        <v>1</v>
      </c>
      <c r="E23" s="162">
        <v>38</v>
      </c>
      <c r="F23" s="215">
        <f t="shared" si="0"/>
        <v>1</v>
      </c>
      <c r="G23" s="212">
        <f t="shared" si="1"/>
        <v>38</v>
      </c>
      <c r="H23" s="138">
        <f t="shared" si="2"/>
        <v>0.3</v>
      </c>
      <c r="I23" s="212">
        <f t="shared" si="3"/>
        <v>11.4</v>
      </c>
      <c r="J23" s="142">
        <f t="shared" si="4"/>
        <v>49.4</v>
      </c>
      <c r="K23" s="177">
        <f t="shared" si="5"/>
        <v>1.3</v>
      </c>
      <c r="L23" s="9"/>
      <c r="M23" s="114">
        <v>2.7</v>
      </c>
      <c r="N23" s="115">
        <v>0.81</v>
      </c>
      <c r="O23" s="9"/>
      <c r="P23" s="114"/>
      <c r="Q23" s="115"/>
    </row>
    <row r="24" spans="1:17" ht="15.75">
      <c r="A24" s="262">
        <f t="shared" si="6"/>
        <v>13</v>
      </c>
      <c r="B24" s="278" t="s">
        <v>67</v>
      </c>
      <c r="C24" s="279" t="s">
        <v>27</v>
      </c>
      <c r="D24" s="162">
        <v>1</v>
      </c>
      <c r="E24" s="162">
        <v>55</v>
      </c>
      <c r="F24" s="215">
        <f t="shared" si="0"/>
        <v>0.5925925925925926</v>
      </c>
      <c r="G24" s="212">
        <f t="shared" si="1"/>
        <v>32.59259259259259</v>
      </c>
      <c r="H24" s="138">
        <f t="shared" si="2"/>
        <v>0.17777777777777776</v>
      </c>
      <c r="I24" s="212">
        <f t="shared" si="3"/>
        <v>9.777777777777777</v>
      </c>
      <c r="J24" s="142">
        <f t="shared" si="4"/>
        <v>42.37037037037037</v>
      </c>
      <c r="K24" s="177">
        <f t="shared" si="5"/>
        <v>0.7703703703703703</v>
      </c>
      <c r="L24" s="9"/>
      <c r="M24" s="114">
        <v>1.6</v>
      </c>
      <c r="N24" s="115">
        <v>0.48</v>
      </c>
      <c r="O24" s="9"/>
      <c r="P24" s="114"/>
      <c r="Q24" s="115"/>
    </row>
    <row r="25" spans="1:17" ht="15.75">
      <c r="A25" s="262">
        <f t="shared" si="6"/>
        <v>14</v>
      </c>
      <c r="B25" s="278" t="s">
        <v>68</v>
      </c>
      <c r="C25" s="279" t="s">
        <v>27</v>
      </c>
      <c r="D25" s="162">
        <v>1</v>
      </c>
      <c r="E25" s="162">
        <v>96</v>
      </c>
      <c r="F25" s="215">
        <f t="shared" si="0"/>
        <v>0.4629629629629629</v>
      </c>
      <c r="G25" s="212">
        <f t="shared" si="1"/>
        <v>44.44444444444444</v>
      </c>
      <c r="H25" s="138">
        <f t="shared" si="2"/>
        <v>0.13888888888888887</v>
      </c>
      <c r="I25" s="212">
        <f t="shared" si="3"/>
        <v>13.333333333333332</v>
      </c>
      <c r="J25" s="142">
        <f t="shared" si="4"/>
        <v>57.77777777777777</v>
      </c>
      <c r="K25" s="177">
        <f t="shared" si="5"/>
        <v>0.6018518518518517</v>
      </c>
      <c r="L25" s="9"/>
      <c r="M25" s="114">
        <v>1.25</v>
      </c>
      <c r="N25" s="115">
        <v>0.375</v>
      </c>
      <c r="O25" s="9"/>
      <c r="P25" s="114"/>
      <c r="Q25" s="115"/>
    </row>
    <row r="26" spans="1:17" ht="15.75">
      <c r="A26" s="262">
        <f>A25+1</f>
        <v>15</v>
      </c>
      <c r="B26" s="278" t="s">
        <v>69</v>
      </c>
      <c r="C26" s="279" t="s">
        <v>27</v>
      </c>
      <c r="D26" s="162">
        <v>1</v>
      </c>
      <c r="E26" s="162">
        <v>97</v>
      </c>
      <c r="F26" s="215">
        <f t="shared" si="0"/>
        <v>0.3333333333333333</v>
      </c>
      <c r="G26" s="212">
        <f t="shared" si="1"/>
        <v>32.33333333333333</v>
      </c>
      <c r="H26" s="138">
        <f t="shared" si="2"/>
        <v>0.1</v>
      </c>
      <c r="I26" s="212">
        <f t="shared" si="3"/>
        <v>9.700000000000001</v>
      </c>
      <c r="J26" s="142">
        <f t="shared" si="4"/>
        <v>42.03333333333333</v>
      </c>
      <c r="K26" s="177">
        <f t="shared" si="5"/>
        <v>0.4333333333333333</v>
      </c>
      <c r="L26" s="9"/>
      <c r="M26" s="114">
        <v>0.9</v>
      </c>
      <c r="N26" s="115">
        <v>0.27</v>
      </c>
      <c r="O26" s="9"/>
      <c r="P26" s="114"/>
      <c r="Q26" s="115"/>
    </row>
    <row r="27" spans="1:17" ht="15.75">
      <c r="A27" s="262">
        <f>A26+1</f>
        <v>16</v>
      </c>
      <c r="B27" s="278" t="s">
        <v>70</v>
      </c>
      <c r="C27" s="279" t="s">
        <v>27</v>
      </c>
      <c r="D27" s="162">
        <v>1</v>
      </c>
      <c r="E27" s="162">
        <v>520</v>
      </c>
      <c r="F27" s="224">
        <f>M27/$J$4</f>
        <v>0.31481481481481477</v>
      </c>
      <c r="G27" s="212">
        <f>F27*E27</f>
        <v>163.70370370370367</v>
      </c>
      <c r="H27" s="138">
        <f>N27/$J$4</f>
        <v>0.09444444444444444</v>
      </c>
      <c r="I27" s="212">
        <f>H27*E27</f>
        <v>49.11111111111111</v>
      </c>
      <c r="J27" s="142">
        <f>G27+I27</f>
        <v>212.81481481481478</v>
      </c>
      <c r="K27" s="177">
        <f>J27/E27</f>
        <v>0.4092592592592592</v>
      </c>
      <c r="L27" s="9"/>
      <c r="M27" s="114">
        <v>0.85</v>
      </c>
      <c r="N27" s="115">
        <v>0.255</v>
      </c>
      <c r="O27" s="9"/>
      <c r="P27" s="114"/>
      <c r="Q27" s="115"/>
    </row>
    <row r="28" spans="1:17" ht="15.75">
      <c r="A28" s="262">
        <f>A27+1</f>
        <v>17</v>
      </c>
      <c r="B28" s="278" t="s">
        <v>71</v>
      </c>
      <c r="C28" s="279" t="s">
        <v>15</v>
      </c>
      <c r="D28" s="162">
        <v>1</v>
      </c>
      <c r="E28" s="162">
        <v>12</v>
      </c>
      <c r="F28" s="215">
        <f t="shared" si="0"/>
        <v>51.48148148148148</v>
      </c>
      <c r="G28" s="212">
        <f t="shared" si="1"/>
        <v>617.7777777777778</v>
      </c>
      <c r="H28" s="138">
        <f t="shared" si="2"/>
        <v>15.444444444444441</v>
      </c>
      <c r="I28" s="212">
        <f t="shared" si="3"/>
        <v>185.3333333333333</v>
      </c>
      <c r="J28" s="142">
        <f t="shared" si="4"/>
        <v>803.1111111111111</v>
      </c>
      <c r="K28" s="177">
        <f t="shared" si="5"/>
        <v>66.92592592592592</v>
      </c>
      <c r="L28" s="9"/>
      <c r="M28" s="114">
        <v>139</v>
      </c>
      <c r="N28" s="115">
        <v>41.699999999999996</v>
      </c>
      <c r="O28" s="9"/>
      <c r="P28" s="114"/>
      <c r="Q28" s="115"/>
    </row>
    <row r="29" spans="1:17" ht="15.75">
      <c r="A29" s="262">
        <f t="shared" si="6"/>
        <v>18</v>
      </c>
      <c r="B29" s="278" t="s">
        <v>72</v>
      </c>
      <c r="C29" s="279" t="s">
        <v>15</v>
      </c>
      <c r="D29" s="162">
        <v>1</v>
      </c>
      <c r="E29" s="162">
        <v>26</v>
      </c>
      <c r="F29" s="215">
        <f t="shared" si="0"/>
        <v>32.59259259259259</v>
      </c>
      <c r="G29" s="212">
        <f t="shared" si="1"/>
        <v>847.4074074074073</v>
      </c>
      <c r="H29" s="138">
        <f t="shared" si="2"/>
        <v>9.777777777777777</v>
      </c>
      <c r="I29" s="212">
        <f t="shared" si="3"/>
        <v>254.2222222222222</v>
      </c>
      <c r="J29" s="142">
        <f t="shared" si="4"/>
        <v>1101.6296296296296</v>
      </c>
      <c r="K29" s="177">
        <f t="shared" si="5"/>
        <v>42.37037037037037</v>
      </c>
      <c r="L29" s="9"/>
      <c r="M29" s="114">
        <v>88</v>
      </c>
      <c r="N29" s="115">
        <v>26.4</v>
      </c>
      <c r="O29" s="9"/>
      <c r="P29" s="114"/>
      <c r="Q29" s="115"/>
    </row>
    <row r="30" spans="1:17" ht="15.75">
      <c r="A30" s="262">
        <f aca="true" t="shared" si="7" ref="A30:A37">A29+1</f>
        <v>19</v>
      </c>
      <c r="B30" s="278" t="s">
        <v>73</v>
      </c>
      <c r="C30" s="279" t="s">
        <v>15</v>
      </c>
      <c r="D30" s="162">
        <v>1</v>
      </c>
      <c r="E30" s="162">
        <v>4</v>
      </c>
      <c r="F30" s="215">
        <f t="shared" si="0"/>
        <v>21.85185185185185</v>
      </c>
      <c r="G30" s="212">
        <f t="shared" si="1"/>
        <v>87.4074074074074</v>
      </c>
      <c r="H30" s="138">
        <f t="shared" si="2"/>
        <v>6.5555555555555545</v>
      </c>
      <c r="I30" s="212">
        <f t="shared" si="3"/>
        <v>26.222222222222218</v>
      </c>
      <c r="J30" s="142">
        <f t="shared" si="4"/>
        <v>113.62962962962962</v>
      </c>
      <c r="K30" s="177">
        <f t="shared" si="5"/>
        <v>28.407407407407405</v>
      </c>
      <c r="L30" s="9"/>
      <c r="M30" s="114">
        <v>59</v>
      </c>
      <c r="N30" s="115">
        <v>17.7</v>
      </c>
      <c r="O30" s="9"/>
      <c r="P30" s="114"/>
      <c r="Q30" s="115"/>
    </row>
    <row r="31" spans="1:17" ht="15.75">
      <c r="A31" s="262">
        <f t="shared" si="7"/>
        <v>20</v>
      </c>
      <c r="B31" s="278" t="s">
        <v>74</v>
      </c>
      <c r="C31" s="279" t="s">
        <v>15</v>
      </c>
      <c r="D31" s="162">
        <v>1</v>
      </c>
      <c r="E31" s="162">
        <v>15</v>
      </c>
      <c r="F31" s="215">
        <f t="shared" si="0"/>
        <v>14.444444444444443</v>
      </c>
      <c r="G31" s="212">
        <f t="shared" si="1"/>
        <v>216.66666666666663</v>
      </c>
      <c r="H31" s="138">
        <f t="shared" si="2"/>
        <v>4.333333333333333</v>
      </c>
      <c r="I31" s="212">
        <f t="shared" si="3"/>
        <v>65</v>
      </c>
      <c r="J31" s="142">
        <f t="shared" si="4"/>
        <v>281.66666666666663</v>
      </c>
      <c r="K31" s="177">
        <f t="shared" si="5"/>
        <v>18.777777777777775</v>
      </c>
      <c r="L31" s="9"/>
      <c r="M31" s="114">
        <v>39</v>
      </c>
      <c r="N31" s="115">
        <v>11.7</v>
      </c>
      <c r="O31" s="9"/>
      <c r="P31" s="114"/>
      <c r="Q31" s="115"/>
    </row>
    <row r="32" spans="1:17" ht="15.75">
      <c r="A32" s="262">
        <f t="shared" si="7"/>
        <v>21</v>
      </c>
      <c r="B32" s="278" t="s">
        <v>75</v>
      </c>
      <c r="C32" s="279" t="s">
        <v>15</v>
      </c>
      <c r="D32" s="162">
        <v>1</v>
      </c>
      <c r="E32" s="162">
        <v>12</v>
      </c>
      <c r="F32" s="215">
        <f t="shared" si="0"/>
        <v>7.777777777777778</v>
      </c>
      <c r="G32" s="212">
        <f t="shared" si="1"/>
        <v>93.33333333333333</v>
      </c>
      <c r="H32" s="138">
        <f t="shared" si="2"/>
        <v>2.333333333333333</v>
      </c>
      <c r="I32" s="212">
        <f t="shared" si="3"/>
        <v>27.999999999999996</v>
      </c>
      <c r="J32" s="142">
        <f t="shared" si="4"/>
        <v>121.33333333333333</v>
      </c>
      <c r="K32" s="177">
        <f t="shared" si="5"/>
        <v>10.11111111111111</v>
      </c>
      <c r="L32" s="9"/>
      <c r="M32" s="114">
        <v>21</v>
      </c>
      <c r="N32" s="115">
        <v>6.3</v>
      </c>
      <c r="O32" s="9"/>
      <c r="P32" s="114"/>
      <c r="Q32" s="115"/>
    </row>
    <row r="33" spans="1:17" ht="15.75">
      <c r="A33" s="262">
        <f t="shared" si="7"/>
        <v>22</v>
      </c>
      <c r="B33" s="278" t="s">
        <v>76</v>
      </c>
      <c r="C33" s="279" t="s">
        <v>15</v>
      </c>
      <c r="D33" s="162">
        <v>1</v>
      </c>
      <c r="E33" s="162">
        <v>18</v>
      </c>
      <c r="F33" s="215">
        <f t="shared" si="0"/>
        <v>3.518518518518518</v>
      </c>
      <c r="G33" s="212">
        <f t="shared" si="1"/>
        <v>63.33333333333333</v>
      </c>
      <c r="H33" s="138">
        <f t="shared" si="2"/>
        <v>1.0555555555555556</v>
      </c>
      <c r="I33" s="212">
        <f t="shared" si="3"/>
        <v>19</v>
      </c>
      <c r="J33" s="142">
        <f t="shared" si="4"/>
        <v>82.33333333333333</v>
      </c>
      <c r="K33" s="177">
        <f t="shared" si="5"/>
        <v>4.5740740740740735</v>
      </c>
      <c r="L33" s="9"/>
      <c r="M33" s="114">
        <v>9.5</v>
      </c>
      <c r="N33" s="115">
        <v>2.85</v>
      </c>
      <c r="O33" s="9"/>
      <c r="P33" s="114"/>
      <c r="Q33" s="115"/>
    </row>
    <row r="34" spans="1:17" ht="15.75">
      <c r="A34" s="262">
        <f t="shared" si="7"/>
        <v>23</v>
      </c>
      <c r="B34" s="278" t="s">
        <v>77</v>
      </c>
      <c r="C34" s="279" t="s">
        <v>15</v>
      </c>
      <c r="D34" s="162">
        <v>1</v>
      </c>
      <c r="E34" s="162">
        <v>6</v>
      </c>
      <c r="F34" s="215">
        <f t="shared" si="0"/>
        <v>53.7037037037037</v>
      </c>
      <c r="G34" s="212">
        <f t="shared" si="1"/>
        <v>322.22222222222223</v>
      </c>
      <c r="H34" s="138">
        <f t="shared" si="2"/>
        <v>16.11111111111111</v>
      </c>
      <c r="I34" s="212">
        <f t="shared" si="3"/>
        <v>96.66666666666666</v>
      </c>
      <c r="J34" s="142">
        <f t="shared" si="4"/>
        <v>418.8888888888889</v>
      </c>
      <c r="K34" s="177">
        <f t="shared" si="5"/>
        <v>69.81481481481482</v>
      </c>
      <c r="L34" s="9"/>
      <c r="M34" s="114">
        <v>145</v>
      </c>
      <c r="N34" s="115">
        <v>43.5</v>
      </c>
      <c r="O34" s="9"/>
      <c r="P34" s="114"/>
      <c r="Q34" s="115"/>
    </row>
    <row r="35" spans="1:17" ht="15.75">
      <c r="A35" s="262">
        <f t="shared" si="7"/>
        <v>24</v>
      </c>
      <c r="B35" s="278" t="s">
        <v>78</v>
      </c>
      <c r="C35" s="279" t="s">
        <v>15</v>
      </c>
      <c r="D35" s="162">
        <v>1</v>
      </c>
      <c r="E35" s="162">
        <v>1</v>
      </c>
      <c r="F35" s="215">
        <f t="shared" si="0"/>
        <v>20.37037037037037</v>
      </c>
      <c r="G35" s="212">
        <f t="shared" si="1"/>
        <v>20.37037037037037</v>
      </c>
      <c r="H35" s="138">
        <f t="shared" si="2"/>
        <v>6.111111111111111</v>
      </c>
      <c r="I35" s="212">
        <f t="shared" si="3"/>
        <v>6.111111111111111</v>
      </c>
      <c r="J35" s="142">
        <f t="shared" si="4"/>
        <v>26.48148148148148</v>
      </c>
      <c r="K35" s="177">
        <f t="shared" si="5"/>
        <v>26.48148148148148</v>
      </c>
      <c r="L35" s="9"/>
      <c r="M35" s="114">
        <v>55</v>
      </c>
      <c r="N35" s="115">
        <v>16.5</v>
      </c>
      <c r="O35" s="9"/>
      <c r="P35" s="114"/>
      <c r="Q35" s="115"/>
    </row>
    <row r="36" spans="1:17" ht="15.75">
      <c r="A36" s="262">
        <f t="shared" si="7"/>
        <v>25</v>
      </c>
      <c r="B36" s="278" t="s">
        <v>79</v>
      </c>
      <c r="C36" s="279" t="s">
        <v>15</v>
      </c>
      <c r="D36" s="162">
        <v>1</v>
      </c>
      <c r="E36" s="162">
        <v>1</v>
      </c>
      <c r="F36" s="215">
        <f t="shared" si="0"/>
        <v>111.1111111111111</v>
      </c>
      <c r="G36" s="212">
        <f t="shared" si="1"/>
        <v>111.1111111111111</v>
      </c>
      <c r="H36" s="138">
        <f t="shared" si="2"/>
        <v>33.33333333333333</v>
      </c>
      <c r="I36" s="212">
        <f t="shared" si="3"/>
        <v>33.33333333333333</v>
      </c>
      <c r="J36" s="142">
        <f t="shared" si="4"/>
        <v>144.44444444444443</v>
      </c>
      <c r="K36" s="177">
        <f t="shared" si="5"/>
        <v>144.44444444444443</v>
      </c>
      <c r="L36" s="9"/>
      <c r="M36" s="114">
        <v>300</v>
      </c>
      <c r="N36" s="115">
        <v>90</v>
      </c>
      <c r="O36" s="9"/>
      <c r="P36" s="114"/>
      <c r="Q36" s="115"/>
    </row>
    <row r="37" spans="1:17" ht="15.75">
      <c r="A37" s="262">
        <f t="shared" si="7"/>
        <v>26</v>
      </c>
      <c r="B37" s="278" t="s">
        <v>80</v>
      </c>
      <c r="C37" s="279" t="s">
        <v>15</v>
      </c>
      <c r="D37" s="162">
        <v>1</v>
      </c>
      <c r="E37" s="162">
        <v>2</v>
      </c>
      <c r="F37" s="215">
        <f t="shared" si="0"/>
        <v>138.88888888888889</v>
      </c>
      <c r="G37" s="212">
        <f t="shared" si="1"/>
        <v>277.77777777777777</v>
      </c>
      <c r="H37" s="138">
        <f t="shared" si="2"/>
        <v>33.33333333333333</v>
      </c>
      <c r="I37" s="212">
        <f t="shared" si="3"/>
        <v>66.66666666666666</v>
      </c>
      <c r="J37" s="142">
        <f t="shared" si="4"/>
        <v>344.44444444444446</v>
      </c>
      <c r="K37" s="177">
        <f t="shared" si="5"/>
        <v>172.22222222222223</v>
      </c>
      <c r="L37" s="9"/>
      <c r="M37" s="114">
        <v>375</v>
      </c>
      <c r="N37" s="115">
        <v>90</v>
      </c>
      <c r="O37" s="9"/>
      <c r="P37" s="114"/>
      <c r="Q37" s="115"/>
    </row>
    <row r="38" spans="1:17" ht="15.75">
      <c r="A38" s="262">
        <f t="shared" si="6"/>
        <v>27</v>
      </c>
      <c r="B38" s="278" t="s">
        <v>81</v>
      </c>
      <c r="C38" s="279" t="s">
        <v>15</v>
      </c>
      <c r="D38" s="162">
        <v>1</v>
      </c>
      <c r="E38" s="162">
        <v>2</v>
      </c>
      <c r="F38" s="215">
        <f t="shared" si="0"/>
        <v>211.1111111111111</v>
      </c>
      <c r="G38" s="212">
        <f t="shared" si="1"/>
        <v>422.2222222222222</v>
      </c>
      <c r="H38" s="138">
        <f t="shared" si="2"/>
        <v>33.33333333333333</v>
      </c>
      <c r="I38" s="212">
        <f t="shared" si="3"/>
        <v>66.66666666666666</v>
      </c>
      <c r="J38" s="142">
        <f t="shared" si="4"/>
        <v>488.8888888888888</v>
      </c>
      <c r="K38" s="177">
        <f t="shared" si="5"/>
        <v>244.4444444444444</v>
      </c>
      <c r="L38" s="9"/>
      <c r="M38" s="114">
        <v>570</v>
      </c>
      <c r="N38" s="115">
        <v>90</v>
      </c>
      <c r="O38" s="9"/>
      <c r="P38" s="114"/>
      <c r="Q38" s="115"/>
    </row>
    <row r="39" spans="1:17" ht="15.75">
      <c r="A39" s="262">
        <f t="shared" si="6"/>
        <v>28</v>
      </c>
      <c r="B39" s="278" t="s">
        <v>82</v>
      </c>
      <c r="C39" s="279" t="s">
        <v>15</v>
      </c>
      <c r="D39" s="162">
        <v>1</v>
      </c>
      <c r="E39" s="162">
        <v>2</v>
      </c>
      <c r="F39" s="215">
        <f t="shared" si="0"/>
        <v>3832.2685185185182</v>
      </c>
      <c r="G39" s="212">
        <f t="shared" si="1"/>
        <v>7664.5370370370365</v>
      </c>
      <c r="H39" s="138">
        <f t="shared" si="2"/>
        <v>216.66666666666666</v>
      </c>
      <c r="I39" s="212">
        <f t="shared" si="3"/>
        <v>433.3333333333333</v>
      </c>
      <c r="J39" s="142">
        <f t="shared" si="4"/>
        <v>8097.8703703703695</v>
      </c>
      <c r="K39" s="177">
        <f t="shared" si="5"/>
        <v>4048.9351851851848</v>
      </c>
      <c r="L39" s="9"/>
      <c r="M39" s="114">
        <v>10347.125</v>
      </c>
      <c r="N39" s="115">
        <v>585</v>
      </c>
      <c r="O39" s="9"/>
      <c r="P39" s="114"/>
      <c r="Q39" s="115"/>
    </row>
    <row r="40" spans="1:17" s="94" customFormat="1" ht="23.25" customHeight="1">
      <c r="A40" s="397" t="s">
        <v>18</v>
      </c>
      <c r="B40" s="398"/>
      <c r="C40" s="398"/>
      <c r="D40" s="161"/>
      <c r="E40" s="161"/>
      <c r="F40" s="161"/>
      <c r="G40" s="231"/>
      <c r="H40" s="161"/>
      <c r="I40" s="231"/>
      <c r="J40" s="231"/>
      <c r="K40" s="277"/>
      <c r="L40" s="9"/>
      <c r="M40" s="169"/>
      <c r="N40" s="170"/>
      <c r="P40" s="169"/>
      <c r="Q40" s="170"/>
    </row>
    <row r="41" spans="1:17" ht="15.75">
      <c r="A41" s="262">
        <f>A39+1</f>
        <v>29</v>
      </c>
      <c r="B41" s="278" t="s">
        <v>83</v>
      </c>
      <c r="C41" s="279" t="s">
        <v>15</v>
      </c>
      <c r="D41" s="162">
        <v>1</v>
      </c>
      <c r="E41" s="162">
        <v>31.25</v>
      </c>
      <c r="F41" s="224">
        <f t="shared" si="0"/>
        <v>1.5555555555555556</v>
      </c>
      <c r="G41" s="212">
        <f t="shared" si="1"/>
        <v>48.611111111111114</v>
      </c>
      <c r="H41" s="138">
        <f t="shared" si="2"/>
        <v>0.4666666666666666</v>
      </c>
      <c r="I41" s="212">
        <f t="shared" si="3"/>
        <v>14.583333333333332</v>
      </c>
      <c r="J41" s="142">
        <f t="shared" si="4"/>
        <v>63.19444444444444</v>
      </c>
      <c r="K41" s="177">
        <f t="shared" si="5"/>
        <v>2.022222222222222</v>
      </c>
      <c r="L41" s="9"/>
      <c r="M41" s="114">
        <v>4.2</v>
      </c>
      <c r="N41" s="115">
        <v>1.26</v>
      </c>
      <c r="O41" s="9"/>
      <c r="P41" s="114"/>
      <c r="Q41" s="115"/>
    </row>
    <row r="42" spans="1:17" ht="15.75">
      <c r="A42" s="262">
        <f>A41+1</f>
        <v>30</v>
      </c>
      <c r="B42" s="278" t="s">
        <v>84</v>
      </c>
      <c r="C42" s="279" t="s">
        <v>15</v>
      </c>
      <c r="D42" s="162">
        <v>1</v>
      </c>
      <c r="E42" s="162">
        <v>37.5</v>
      </c>
      <c r="F42" s="224">
        <f t="shared" si="0"/>
        <v>2.074074074074074</v>
      </c>
      <c r="G42" s="212">
        <f t="shared" si="1"/>
        <v>77.77777777777777</v>
      </c>
      <c r="H42" s="138">
        <f t="shared" si="2"/>
        <v>0.6222222222222221</v>
      </c>
      <c r="I42" s="212">
        <f t="shared" si="3"/>
        <v>23.33333333333333</v>
      </c>
      <c r="J42" s="142">
        <f t="shared" si="4"/>
        <v>101.1111111111111</v>
      </c>
      <c r="K42" s="177">
        <f t="shared" si="5"/>
        <v>2.696296296296296</v>
      </c>
      <c r="L42" s="9"/>
      <c r="M42" s="114">
        <v>5.6</v>
      </c>
      <c r="N42" s="115">
        <v>1.68</v>
      </c>
      <c r="O42" s="9"/>
      <c r="P42" s="114"/>
      <c r="Q42" s="115"/>
    </row>
    <row r="43" spans="1:17" ht="15.75">
      <c r="A43" s="262">
        <f>A42+1</f>
        <v>31</v>
      </c>
      <c r="B43" s="278" t="s">
        <v>85</v>
      </c>
      <c r="C43" s="279" t="s">
        <v>15</v>
      </c>
      <c r="D43" s="162">
        <v>1</v>
      </c>
      <c r="E43" s="162">
        <v>131.25</v>
      </c>
      <c r="F43" s="215">
        <f t="shared" si="0"/>
        <v>2.7777777777777777</v>
      </c>
      <c r="G43" s="212">
        <f t="shared" si="1"/>
        <v>364.5833333333333</v>
      </c>
      <c r="H43" s="138">
        <f t="shared" si="2"/>
        <v>0.8333333333333333</v>
      </c>
      <c r="I43" s="212">
        <f t="shared" si="3"/>
        <v>109.37499999999999</v>
      </c>
      <c r="J43" s="142">
        <f t="shared" si="4"/>
        <v>473.9583333333333</v>
      </c>
      <c r="K43" s="177">
        <f t="shared" si="5"/>
        <v>3.611111111111111</v>
      </c>
      <c r="L43" s="9"/>
      <c r="M43" s="114">
        <v>7.5</v>
      </c>
      <c r="N43" s="115">
        <v>2.25</v>
      </c>
      <c r="O43" s="9"/>
      <c r="P43" s="114"/>
      <c r="Q43" s="115"/>
    </row>
    <row r="44" spans="1:17" ht="15.75">
      <c r="A44" s="262">
        <f>A42+1</f>
        <v>31</v>
      </c>
      <c r="B44" s="278" t="s">
        <v>86</v>
      </c>
      <c r="C44" s="279" t="s">
        <v>15</v>
      </c>
      <c r="D44" s="162">
        <v>1</v>
      </c>
      <c r="E44" s="162">
        <v>67.5</v>
      </c>
      <c r="F44" s="215">
        <f t="shared" si="0"/>
        <v>2.074074074074074</v>
      </c>
      <c r="G44" s="212">
        <f t="shared" si="1"/>
        <v>140</v>
      </c>
      <c r="H44" s="138">
        <f t="shared" si="2"/>
        <v>0.6222222222222221</v>
      </c>
      <c r="I44" s="212">
        <f t="shared" si="3"/>
        <v>41.99999999999999</v>
      </c>
      <c r="J44" s="142">
        <f t="shared" si="4"/>
        <v>182</v>
      </c>
      <c r="K44" s="177">
        <f t="shared" si="5"/>
        <v>2.696296296296296</v>
      </c>
      <c r="L44" s="9"/>
      <c r="M44" s="114">
        <v>5.6</v>
      </c>
      <c r="N44" s="115">
        <v>1.68</v>
      </c>
      <c r="O44" s="9"/>
      <c r="P44" s="114"/>
      <c r="Q44" s="115"/>
    </row>
    <row r="45" spans="1:17" ht="15.75">
      <c r="A45" s="262">
        <f>A42+1</f>
        <v>31</v>
      </c>
      <c r="B45" s="278" t="s">
        <v>87</v>
      </c>
      <c r="C45" s="279" t="s">
        <v>15</v>
      </c>
      <c r="D45" s="162">
        <v>1</v>
      </c>
      <c r="E45" s="162">
        <v>130</v>
      </c>
      <c r="F45" s="224">
        <f t="shared" si="0"/>
        <v>2.7777777777777777</v>
      </c>
      <c r="G45" s="212">
        <f t="shared" si="1"/>
        <v>361.1111111111111</v>
      </c>
      <c r="H45" s="138">
        <f t="shared" si="2"/>
        <v>0.8333333333333333</v>
      </c>
      <c r="I45" s="212">
        <f t="shared" si="3"/>
        <v>108.33333333333333</v>
      </c>
      <c r="J45" s="142">
        <f t="shared" si="4"/>
        <v>469.4444444444444</v>
      </c>
      <c r="K45" s="177">
        <f t="shared" si="5"/>
        <v>3.6111111111111107</v>
      </c>
      <c r="L45" s="9"/>
      <c r="M45" s="114">
        <v>7.5</v>
      </c>
      <c r="N45" s="115">
        <v>2.25</v>
      </c>
      <c r="O45" s="9"/>
      <c r="P45" s="114"/>
      <c r="Q45" s="115"/>
    </row>
    <row r="46" spans="1:17" ht="15.75">
      <c r="A46" s="262">
        <f t="shared" si="6"/>
        <v>32</v>
      </c>
      <c r="B46" s="278" t="s">
        <v>88</v>
      </c>
      <c r="C46" s="279" t="s">
        <v>15</v>
      </c>
      <c r="D46" s="162">
        <v>1</v>
      </c>
      <c r="E46" s="162">
        <v>105</v>
      </c>
      <c r="F46" s="224">
        <f t="shared" si="0"/>
        <v>1.5555555555555556</v>
      </c>
      <c r="G46" s="212">
        <f t="shared" si="1"/>
        <v>163.33333333333334</v>
      </c>
      <c r="H46" s="138">
        <f t="shared" si="2"/>
        <v>0.4666666666666666</v>
      </c>
      <c r="I46" s="212">
        <f t="shared" si="3"/>
        <v>48.99999999999999</v>
      </c>
      <c r="J46" s="142">
        <f t="shared" si="4"/>
        <v>212.33333333333334</v>
      </c>
      <c r="K46" s="177">
        <f t="shared" si="5"/>
        <v>2.022222222222222</v>
      </c>
      <c r="L46" s="9"/>
      <c r="M46" s="114">
        <v>4.2</v>
      </c>
      <c r="N46" s="115">
        <v>1.26</v>
      </c>
      <c r="O46" s="9"/>
      <c r="P46" s="114"/>
      <c r="Q46" s="115"/>
    </row>
    <row r="47" spans="1:17" ht="15.75">
      <c r="A47" s="262">
        <f t="shared" si="6"/>
        <v>33</v>
      </c>
      <c r="B47" s="278" t="s">
        <v>89</v>
      </c>
      <c r="C47" s="279" t="s">
        <v>15</v>
      </c>
      <c r="D47" s="162">
        <v>1</v>
      </c>
      <c r="E47" s="162">
        <v>145</v>
      </c>
      <c r="F47" s="224">
        <f t="shared" si="0"/>
        <v>2.074074074074074</v>
      </c>
      <c r="G47" s="212">
        <f t="shared" si="1"/>
        <v>300.7407407407407</v>
      </c>
      <c r="H47" s="138">
        <f t="shared" si="2"/>
        <v>0.6222222222222221</v>
      </c>
      <c r="I47" s="212">
        <f t="shared" si="3"/>
        <v>90.22222222222221</v>
      </c>
      <c r="J47" s="142">
        <f t="shared" si="4"/>
        <v>390.96296296296293</v>
      </c>
      <c r="K47" s="177">
        <f t="shared" si="5"/>
        <v>2.696296296296296</v>
      </c>
      <c r="L47" s="9"/>
      <c r="M47" s="114">
        <v>5.6</v>
      </c>
      <c r="N47" s="115">
        <v>1.68</v>
      </c>
      <c r="O47" s="9"/>
      <c r="P47" s="114"/>
      <c r="Q47" s="115"/>
    </row>
    <row r="48" spans="1:17" ht="15.75">
      <c r="A48" s="262">
        <f t="shared" si="6"/>
        <v>34</v>
      </c>
      <c r="B48" s="280" t="s">
        <v>90</v>
      </c>
      <c r="C48" s="279" t="s">
        <v>15</v>
      </c>
      <c r="D48" s="162">
        <v>1</v>
      </c>
      <c r="E48" s="162">
        <v>121.25</v>
      </c>
      <c r="F48" s="215">
        <f t="shared" si="0"/>
        <v>2.7777777777777777</v>
      </c>
      <c r="G48" s="212">
        <f t="shared" si="1"/>
        <v>336.80555555555554</v>
      </c>
      <c r="H48" s="138">
        <f t="shared" si="2"/>
        <v>0.8333333333333333</v>
      </c>
      <c r="I48" s="212">
        <f t="shared" si="3"/>
        <v>101.04166666666666</v>
      </c>
      <c r="J48" s="142">
        <f t="shared" si="4"/>
        <v>437.8472222222222</v>
      </c>
      <c r="K48" s="177">
        <f t="shared" si="5"/>
        <v>3.6111111111111107</v>
      </c>
      <c r="L48" s="9"/>
      <c r="M48" s="114">
        <v>7.5</v>
      </c>
      <c r="N48" s="115">
        <v>2.25</v>
      </c>
      <c r="O48" s="9"/>
      <c r="P48" s="114"/>
      <c r="Q48" s="115"/>
    </row>
    <row r="49" spans="1:17" ht="15.75">
      <c r="A49" s="262">
        <f t="shared" si="6"/>
        <v>35</v>
      </c>
      <c r="B49" s="280" t="s">
        <v>91</v>
      </c>
      <c r="C49" s="279" t="s">
        <v>15</v>
      </c>
      <c r="D49" s="162">
        <v>1</v>
      </c>
      <c r="E49" s="162">
        <v>83.75</v>
      </c>
      <c r="F49" s="215">
        <f t="shared" si="0"/>
        <v>1.5555555555555556</v>
      </c>
      <c r="G49" s="212">
        <f t="shared" si="1"/>
        <v>130.27777777777777</v>
      </c>
      <c r="H49" s="138">
        <f t="shared" si="2"/>
        <v>0.4666666666666666</v>
      </c>
      <c r="I49" s="212">
        <f t="shared" si="3"/>
        <v>39.08333333333333</v>
      </c>
      <c r="J49" s="142">
        <f t="shared" si="4"/>
        <v>169.3611111111111</v>
      </c>
      <c r="K49" s="177">
        <f t="shared" si="5"/>
        <v>2.0222222222222217</v>
      </c>
      <c r="L49" s="9"/>
      <c r="M49" s="114">
        <v>4.2</v>
      </c>
      <c r="N49" s="115">
        <v>1.26</v>
      </c>
      <c r="O49" s="9"/>
      <c r="P49" s="114"/>
      <c r="Q49" s="115"/>
    </row>
    <row r="50" spans="1:17" ht="15.75">
      <c r="A50" s="262">
        <f t="shared" si="6"/>
        <v>36</v>
      </c>
      <c r="B50" s="280" t="s">
        <v>92</v>
      </c>
      <c r="C50" s="279" t="s">
        <v>15</v>
      </c>
      <c r="D50" s="162">
        <v>1</v>
      </c>
      <c r="E50" s="162">
        <v>97.5</v>
      </c>
      <c r="F50" s="215">
        <f t="shared" si="0"/>
        <v>2.074074074074074</v>
      </c>
      <c r="G50" s="212">
        <f t="shared" si="1"/>
        <v>202.2222222222222</v>
      </c>
      <c r="H50" s="138">
        <f t="shared" si="2"/>
        <v>0.6222222222222221</v>
      </c>
      <c r="I50" s="212">
        <f t="shared" si="3"/>
        <v>60.66666666666666</v>
      </c>
      <c r="J50" s="142">
        <f t="shared" si="4"/>
        <v>262.88888888888886</v>
      </c>
      <c r="K50" s="177">
        <f t="shared" si="5"/>
        <v>2.696296296296296</v>
      </c>
      <c r="L50" s="9"/>
      <c r="M50" s="114">
        <v>5.6</v>
      </c>
      <c r="N50" s="115">
        <v>1.68</v>
      </c>
      <c r="O50" s="9"/>
      <c r="P50" s="114"/>
      <c r="Q50" s="115"/>
    </row>
    <row r="51" spans="1:17" ht="15.75">
      <c r="A51" s="262">
        <f>A50+1</f>
        <v>37</v>
      </c>
      <c r="B51" s="280" t="s">
        <v>93</v>
      </c>
      <c r="C51" s="279" t="s">
        <v>15</v>
      </c>
      <c r="D51" s="162">
        <v>1</v>
      </c>
      <c r="E51" s="162">
        <v>111.25</v>
      </c>
      <c r="F51" s="215">
        <f t="shared" si="0"/>
        <v>2.7777777777777777</v>
      </c>
      <c r="G51" s="212">
        <f t="shared" si="1"/>
        <v>309.02777777777777</v>
      </c>
      <c r="H51" s="138">
        <f t="shared" si="2"/>
        <v>0.8333333333333333</v>
      </c>
      <c r="I51" s="212">
        <f t="shared" si="3"/>
        <v>92.70833333333333</v>
      </c>
      <c r="J51" s="142">
        <f t="shared" si="4"/>
        <v>401.7361111111111</v>
      </c>
      <c r="K51" s="177">
        <f t="shared" si="5"/>
        <v>3.6111111111111107</v>
      </c>
      <c r="L51" s="9"/>
      <c r="M51" s="114">
        <v>7.5</v>
      </c>
      <c r="N51" s="115">
        <v>2.25</v>
      </c>
      <c r="O51" s="9"/>
      <c r="P51" s="114"/>
      <c r="Q51" s="115"/>
    </row>
    <row r="52" spans="1:17" ht="15.75">
      <c r="A52" s="262">
        <f>A51+1</f>
        <v>38</v>
      </c>
      <c r="B52" s="280" t="s">
        <v>94</v>
      </c>
      <c r="C52" s="279" t="s">
        <v>15</v>
      </c>
      <c r="D52" s="162">
        <v>1</v>
      </c>
      <c r="E52" s="162">
        <v>45</v>
      </c>
      <c r="F52" s="215">
        <f t="shared" si="0"/>
        <v>2.0370370370370368</v>
      </c>
      <c r="G52" s="212">
        <f t="shared" si="1"/>
        <v>91.66666666666666</v>
      </c>
      <c r="H52" s="138">
        <f t="shared" si="2"/>
        <v>0.611111111111111</v>
      </c>
      <c r="I52" s="212">
        <f t="shared" si="3"/>
        <v>27.499999999999996</v>
      </c>
      <c r="J52" s="142">
        <f t="shared" si="4"/>
        <v>119.16666666666666</v>
      </c>
      <c r="K52" s="177">
        <f t="shared" si="5"/>
        <v>2.648148148148148</v>
      </c>
      <c r="L52" s="9"/>
      <c r="M52" s="114">
        <v>5.5</v>
      </c>
      <c r="N52" s="115">
        <v>1.65</v>
      </c>
      <c r="O52" s="9"/>
      <c r="P52" s="114"/>
      <c r="Q52" s="115"/>
    </row>
    <row r="53" spans="1:17" ht="15.75">
      <c r="A53" s="262">
        <f>A52+1</f>
        <v>39</v>
      </c>
      <c r="B53" s="280" t="s">
        <v>95</v>
      </c>
      <c r="C53" s="279" t="s">
        <v>15</v>
      </c>
      <c r="D53" s="162">
        <v>1</v>
      </c>
      <c r="E53" s="162">
        <v>17</v>
      </c>
      <c r="F53" s="215">
        <f t="shared" si="0"/>
        <v>16.666666666666664</v>
      </c>
      <c r="G53" s="212">
        <f t="shared" si="1"/>
        <v>283.3333333333333</v>
      </c>
      <c r="H53" s="138">
        <f t="shared" si="2"/>
        <v>5</v>
      </c>
      <c r="I53" s="212">
        <f t="shared" si="3"/>
        <v>85</v>
      </c>
      <c r="J53" s="142">
        <f t="shared" si="4"/>
        <v>368.3333333333333</v>
      </c>
      <c r="K53" s="177">
        <f t="shared" si="5"/>
        <v>21.666666666666664</v>
      </c>
      <c r="L53" s="9"/>
      <c r="M53" s="114">
        <v>45</v>
      </c>
      <c r="N53" s="115">
        <v>13.5</v>
      </c>
      <c r="O53" s="9"/>
      <c r="P53" s="114"/>
      <c r="Q53" s="115"/>
    </row>
    <row r="54" spans="1:17" ht="15.75">
      <c r="A54" s="262">
        <f t="shared" si="6"/>
        <v>40</v>
      </c>
      <c r="B54" s="280" t="s">
        <v>96</v>
      </c>
      <c r="C54" s="279" t="s">
        <v>15</v>
      </c>
      <c r="D54" s="162">
        <v>1</v>
      </c>
      <c r="E54" s="162">
        <v>15</v>
      </c>
      <c r="F54" s="224">
        <f t="shared" si="0"/>
        <v>31.11111111111111</v>
      </c>
      <c r="G54" s="212">
        <f t="shared" si="1"/>
        <v>466.6666666666667</v>
      </c>
      <c r="H54" s="138">
        <f t="shared" si="2"/>
        <v>9.333333333333332</v>
      </c>
      <c r="I54" s="212">
        <f t="shared" si="3"/>
        <v>139.99999999999997</v>
      </c>
      <c r="J54" s="142">
        <f t="shared" si="4"/>
        <v>606.6666666666666</v>
      </c>
      <c r="K54" s="177">
        <f t="shared" si="5"/>
        <v>40.44444444444444</v>
      </c>
      <c r="L54" s="9"/>
      <c r="M54" s="114">
        <v>84</v>
      </c>
      <c r="N54" s="115">
        <v>25.2</v>
      </c>
      <c r="O54" s="9"/>
      <c r="P54" s="114"/>
      <c r="Q54" s="115"/>
    </row>
    <row r="55" spans="1:17" ht="16.5" thickBot="1">
      <c r="A55" s="273">
        <f t="shared" si="6"/>
        <v>41</v>
      </c>
      <c r="B55" s="281" t="s">
        <v>97</v>
      </c>
      <c r="C55" s="282" t="s">
        <v>15</v>
      </c>
      <c r="D55" s="187">
        <v>1</v>
      </c>
      <c r="E55" s="187">
        <v>15</v>
      </c>
      <c r="F55" s="276">
        <f aca="true" t="shared" si="8" ref="F55">M55/$J$4</f>
        <v>12.962962962962962</v>
      </c>
      <c r="G55" s="211">
        <f aca="true" t="shared" si="9" ref="G55">F55*E55</f>
        <v>194.44444444444443</v>
      </c>
      <c r="H55" s="179">
        <f aca="true" t="shared" si="10" ref="H55">N55/$J$4</f>
        <v>3.888888888888889</v>
      </c>
      <c r="I55" s="211">
        <f aca="true" t="shared" si="11" ref="I55">H55*E55</f>
        <v>58.333333333333336</v>
      </c>
      <c r="J55" s="150">
        <f aca="true" t="shared" si="12" ref="J55">G55+I55</f>
        <v>252.77777777777777</v>
      </c>
      <c r="K55" s="189">
        <f aca="true" t="shared" si="13" ref="K55">J55/E55</f>
        <v>16.85185185185185</v>
      </c>
      <c r="L55" s="9"/>
      <c r="M55" s="116">
        <v>35</v>
      </c>
      <c r="N55" s="115">
        <v>10.5</v>
      </c>
      <c r="O55" s="9"/>
      <c r="P55" s="116"/>
      <c r="Q55" s="117"/>
    </row>
    <row r="56" spans="6:17" ht="16.5" thickBot="1">
      <c r="F56" s="34"/>
      <c r="G56" s="96">
        <f>SUM(G12:G55)</f>
        <v>16075.753592592591</v>
      </c>
      <c r="H56" s="83"/>
      <c r="I56" s="96">
        <f>SUM(I12:I55)</f>
        <v>2880.031633333333</v>
      </c>
      <c r="J56" s="97"/>
      <c r="K56" s="248"/>
      <c r="L56" s="9"/>
      <c r="M56" s="36"/>
      <c r="N56" s="36"/>
      <c r="P56" s="36"/>
      <c r="Q56" s="36"/>
    </row>
    <row r="57" spans="6:17" ht="16.5" thickBot="1">
      <c r="F57" s="37"/>
      <c r="G57" s="85" t="s">
        <v>20</v>
      </c>
      <c r="H57" s="99">
        <v>0.05</v>
      </c>
      <c r="I57" s="249"/>
      <c r="J57" s="39">
        <f>H57*G56</f>
        <v>803.7876796296296</v>
      </c>
      <c r="K57" s="248"/>
      <c r="L57" s="9"/>
      <c r="M57" s="36"/>
      <c r="N57" s="36"/>
      <c r="P57" s="36"/>
      <c r="Q57" s="36"/>
    </row>
    <row r="58" spans="6:17" ht="16.5" thickBot="1">
      <c r="F58" s="34"/>
      <c r="G58" s="40"/>
      <c r="H58" s="83"/>
      <c r="I58" s="250"/>
      <c r="J58" s="41"/>
      <c r="K58" s="248"/>
      <c r="L58" s="9"/>
      <c r="M58" s="36"/>
      <c r="N58" s="36"/>
      <c r="P58" s="36"/>
      <c r="Q58" s="36"/>
    </row>
    <row r="59" spans="6:17" ht="16.5" thickBot="1">
      <c r="F59" s="37"/>
      <c r="G59" s="38" t="s">
        <v>21</v>
      </c>
      <c r="H59" s="101"/>
      <c r="I59" s="249"/>
      <c r="J59" s="39">
        <f>SUM(J12:J57)</f>
        <v>19759.572905555557</v>
      </c>
      <c r="K59" s="248"/>
      <c r="L59" s="9"/>
      <c r="M59" s="36"/>
      <c r="N59" s="36"/>
      <c r="P59" s="36"/>
      <c r="Q59" s="36"/>
    </row>
    <row r="60" spans="6:17" ht="16.5" thickBot="1">
      <c r="F60" s="42"/>
      <c r="G60" s="43"/>
      <c r="H60" s="102"/>
      <c r="I60" s="251"/>
      <c r="J60" s="44"/>
      <c r="K60" s="248"/>
      <c r="L60" s="9"/>
      <c r="M60" s="36"/>
      <c r="N60" s="36"/>
      <c r="P60" s="36"/>
      <c r="Q60" s="36"/>
    </row>
    <row r="61" spans="6:17" ht="15.75">
      <c r="F61" s="45"/>
      <c r="G61" s="86" t="s">
        <v>22</v>
      </c>
      <c r="H61" s="103">
        <v>0.08</v>
      </c>
      <c r="I61" s="252"/>
      <c r="J61" s="47">
        <f>J59*H61</f>
        <v>1580.7658324444446</v>
      </c>
      <c r="K61" s="248"/>
      <c r="L61" s="9"/>
      <c r="M61" s="36"/>
      <c r="N61" s="36"/>
      <c r="P61" s="36"/>
      <c r="Q61" s="36"/>
    </row>
    <row r="62" spans="6:17" ht="16.5" thickBot="1">
      <c r="F62" s="48"/>
      <c r="G62" s="87" t="s">
        <v>23</v>
      </c>
      <c r="H62" s="104"/>
      <c r="I62" s="253"/>
      <c r="J62" s="50">
        <f>J59+J61</f>
        <v>21340.338738000002</v>
      </c>
      <c r="K62" s="248"/>
      <c r="L62" s="9"/>
      <c r="M62" s="36"/>
      <c r="N62" s="36"/>
      <c r="P62" s="36"/>
      <c r="Q62" s="36"/>
    </row>
    <row r="63" spans="6:17" ht="16.5" thickBot="1">
      <c r="F63" s="51"/>
      <c r="G63" s="88"/>
      <c r="H63" s="105"/>
      <c r="I63" s="254"/>
      <c r="J63" s="53"/>
      <c r="K63" s="248"/>
      <c r="L63" s="9"/>
      <c r="M63" s="36"/>
      <c r="N63" s="36"/>
      <c r="P63" s="36"/>
      <c r="Q63" s="36"/>
    </row>
    <row r="64" spans="6:17" ht="15.75">
      <c r="F64" s="54"/>
      <c r="G64" s="86" t="s">
        <v>24</v>
      </c>
      <c r="H64" s="103">
        <v>0.1</v>
      </c>
      <c r="I64" s="252"/>
      <c r="J64" s="47">
        <f>J62*H64</f>
        <v>2134.0338738000005</v>
      </c>
      <c r="K64" s="248"/>
      <c r="L64" s="9"/>
      <c r="M64" s="36"/>
      <c r="N64" s="36"/>
      <c r="P64" s="36"/>
      <c r="Q64" s="36"/>
    </row>
    <row r="65" spans="6:17" ht="16.5" thickBot="1">
      <c r="F65" s="48"/>
      <c r="G65" s="87" t="s">
        <v>23</v>
      </c>
      <c r="H65" s="106"/>
      <c r="I65" s="253"/>
      <c r="J65" s="50">
        <f>J62+J64</f>
        <v>23474.3726118</v>
      </c>
      <c r="K65" s="248"/>
      <c r="M65" s="36"/>
      <c r="N65" s="36"/>
      <c r="P65" s="36"/>
      <c r="Q65" s="36"/>
    </row>
    <row r="66" spans="6:17" ht="16.5" thickBot="1">
      <c r="F66" s="51"/>
      <c r="G66" s="88"/>
      <c r="H66" s="107"/>
      <c r="I66" s="254"/>
      <c r="J66" s="53"/>
      <c r="K66" s="248"/>
      <c r="M66" s="36"/>
      <c r="N66" s="36"/>
      <c r="P66" s="36"/>
      <c r="Q66" s="36"/>
    </row>
    <row r="67" spans="6:17" ht="15.75">
      <c r="F67" s="54"/>
      <c r="G67" s="89" t="s">
        <v>25</v>
      </c>
      <c r="H67" s="103">
        <v>0.18</v>
      </c>
      <c r="I67" s="252"/>
      <c r="J67" s="55">
        <f>J65*H67</f>
        <v>4225.387070124</v>
      </c>
      <c r="K67" s="248"/>
      <c r="M67" s="36"/>
      <c r="N67" s="36"/>
      <c r="P67" s="36"/>
      <c r="Q67" s="36"/>
    </row>
    <row r="68" spans="6:17" ht="16.5" thickBot="1">
      <c r="F68" s="48"/>
      <c r="G68" s="90" t="s">
        <v>26</v>
      </c>
      <c r="H68" s="104" t="s">
        <v>9</v>
      </c>
      <c r="I68" s="255"/>
      <c r="J68" s="58">
        <f>J656+J67</f>
        <v>4225.387070124</v>
      </c>
      <c r="K68" s="248"/>
      <c r="M68" s="36"/>
      <c r="N68" s="36"/>
      <c r="P68" s="36"/>
      <c r="Q68" s="36"/>
    </row>
    <row r="69" spans="13:17" ht="15.75">
      <c r="M69" s="36"/>
      <c r="N69" s="36"/>
      <c r="P69" s="36"/>
      <c r="Q69" s="36"/>
    </row>
    <row r="70" spans="13:17" ht="15.75">
      <c r="M70" s="36"/>
      <c r="N70" s="36"/>
      <c r="P70" s="36"/>
      <c r="Q70" s="36"/>
    </row>
    <row r="71" spans="13:17" ht="15.75">
      <c r="M71" s="36"/>
      <c r="N71" s="36"/>
      <c r="P71" s="36"/>
      <c r="Q71" s="36"/>
    </row>
    <row r="72" spans="13:17" ht="15.75">
      <c r="M72" s="36"/>
      <c r="N72" s="36"/>
      <c r="P72" s="36"/>
      <c r="Q72" s="36"/>
    </row>
  </sheetData>
  <sheetProtection algorithmName="SHA-512" hashValue="lzxhR/JQDfUoyKEDYRRS2OC82cUqWMIzcjbvXpEO1dl/TkCKzAGuOclEQ2/2ZSoxlg7S/N+UjockM9OQyBRJ/Q==" saltValue="QF/wYLiI+SzX0IzbYxiiOA==" spinCount="100000" sheet="1" objects="1" scenarios="1"/>
  <mergeCells count="21">
    <mergeCell ref="A5:F5"/>
    <mergeCell ref="B1:D1"/>
    <mergeCell ref="A2:B2"/>
    <mergeCell ref="H2:J2"/>
    <mergeCell ref="A3:F3"/>
    <mergeCell ref="A4:F4"/>
    <mergeCell ref="A6:F6"/>
    <mergeCell ref="A7:A8"/>
    <mergeCell ref="B7:B8"/>
    <mergeCell ref="C7:C8"/>
    <mergeCell ref="D7:E7"/>
    <mergeCell ref="F7:G7"/>
    <mergeCell ref="Q7:Q8"/>
    <mergeCell ref="A11:C11"/>
    <mergeCell ref="A40:C40"/>
    <mergeCell ref="H7:I7"/>
    <mergeCell ref="J7:J8"/>
    <mergeCell ref="K7:K8"/>
    <mergeCell ref="M7:M8"/>
    <mergeCell ref="N7:N8"/>
    <mergeCell ref="P7:P8"/>
  </mergeCells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W69"/>
  <sheetViews>
    <sheetView showGridLines="0" zoomScale="80" zoomScaleNormal="80" zoomScalePageLayoutView="115" workbookViewId="0" topLeftCell="C1">
      <pane ySplit="9" topLeftCell="A48" activePane="bottomLeft" state="frozen"/>
      <selection pane="topLeft" activeCell="A292" sqref="A292:XFD292"/>
      <selection pane="bottomLeft" activeCell="N48" sqref="N48"/>
    </sheetView>
  </sheetViews>
  <sheetFormatPr defaultColWidth="8.875" defaultRowHeight="15.75"/>
  <cols>
    <col min="1" max="1" width="4.00390625" style="15" customWidth="1"/>
    <col min="2" max="2" width="71.75390625" style="15" customWidth="1"/>
    <col min="3" max="3" width="11.25390625" style="15" customWidth="1"/>
    <col min="4" max="4" width="5.625" style="15" customWidth="1"/>
    <col min="5" max="5" width="9.00390625" style="15" bestFit="1" customWidth="1"/>
    <col min="6" max="6" width="11.125" style="15" customWidth="1"/>
    <col min="7" max="7" width="18.25390625" style="15" customWidth="1"/>
    <col min="8" max="8" width="13.75390625" style="15" customWidth="1"/>
    <col min="9" max="9" width="16.125" style="15" customWidth="1"/>
    <col min="10" max="10" width="13.875" style="15" customWidth="1"/>
    <col min="11" max="11" width="11.125" style="35" customWidth="1"/>
    <col min="12" max="12" width="3.625" style="35" customWidth="1"/>
    <col min="13" max="13" width="12.25390625" style="15" customWidth="1"/>
    <col min="14" max="14" width="11.00390625" style="15" customWidth="1"/>
    <col min="15" max="15" width="7.375" style="15" customWidth="1"/>
    <col min="16" max="16" width="12.25390625" style="15" customWidth="1"/>
    <col min="17" max="17" width="11.00390625" style="15" customWidth="1"/>
    <col min="18" max="19" width="6.625" style="15" customWidth="1"/>
    <col min="20" max="20" width="8.875" style="15" customWidth="1"/>
    <col min="21" max="21" width="10.125" style="15" bestFit="1" customWidth="1"/>
    <col min="22" max="22" width="8.875" style="15" customWidth="1"/>
    <col min="23" max="23" width="9.50390625" style="15" bestFit="1" customWidth="1"/>
    <col min="24" max="16384" width="8.875" style="15" customWidth="1"/>
  </cols>
  <sheetData>
    <row r="1" spans="1:17" ht="18.75" thickBot="1">
      <c r="A1" s="8"/>
      <c r="B1" s="385"/>
      <c r="C1" s="385"/>
      <c r="D1" s="385"/>
      <c r="E1" s="9"/>
      <c r="F1" s="10"/>
      <c r="G1" s="9"/>
      <c r="H1" s="11"/>
      <c r="I1" s="12"/>
      <c r="J1" s="11"/>
      <c r="K1" s="13"/>
      <c r="L1" s="13"/>
      <c r="M1" s="14"/>
      <c r="N1" s="14"/>
      <c r="P1" s="14"/>
      <c r="Q1" s="14"/>
    </row>
    <row r="2" spans="1:17" ht="18.75" thickBot="1">
      <c r="A2" s="386" t="s">
        <v>455</v>
      </c>
      <c r="B2" s="387"/>
      <c r="C2" s="16"/>
      <c r="D2" s="10"/>
      <c r="E2" s="9"/>
      <c r="F2" s="10"/>
      <c r="G2" s="17"/>
      <c r="H2" s="388" t="s">
        <v>445</v>
      </c>
      <c r="I2" s="389"/>
      <c r="J2" s="390"/>
      <c r="K2" s="18"/>
      <c r="L2" s="18"/>
      <c r="M2" s="14"/>
      <c r="N2" s="19"/>
      <c r="P2" s="14"/>
      <c r="Q2" s="19"/>
    </row>
    <row r="3" spans="1:17" ht="16.5" customHeight="1" thickBot="1">
      <c r="A3" s="391"/>
      <c r="B3" s="391"/>
      <c r="C3" s="391"/>
      <c r="D3" s="391"/>
      <c r="E3" s="391"/>
      <c r="F3" s="391"/>
      <c r="G3" s="20"/>
      <c r="H3" s="74" t="s">
        <v>9</v>
      </c>
      <c r="I3" s="75" t="s">
        <v>8</v>
      </c>
      <c r="J3" s="76" t="s">
        <v>446</v>
      </c>
      <c r="K3" s="18"/>
      <c r="L3" s="18"/>
      <c r="M3" s="14"/>
      <c r="N3" s="19"/>
      <c r="P3" s="14"/>
      <c r="Q3" s="19"/>
    </row>
    <row r="4" spans="1:17" ht="16.5" thickBot="1">
      <c r="A4" s="391"/>
      <c r="B4" s="391"/>
      <c r="C4" s="391"/>
      <c r="D4" s="391"/>
      <c r="E4" s="391"/>
      <c r="F4" s="391"/>
      <c r="G4" s="21"/>
      <c r="H4" s="213">
        <f>J65</f>
        <v>56117.2900984852</v>
      </c>
      <c r="I4" s="214">
        <f>H4*J4</f>
        <v>151516.68326591005</v>
      </c>
      <c r="J4" s="79">
        <v>2.7</v>
      </c>
      <c r="K4" s="18"/>
      <c r="L4" s="18"/>
      <c r="M4" s="14"/>
      <c r="N4" s="19"/>
      <c r="P4" s="14"/>
      <c r="Q4" s="19"/>
    </row>
    <row r="5" spans="1:17" ht="15.75">
      <c r="A5" s="384"/>
      <c r="B5" s="384"/>
      <c r="C5" s="384"/>
      <c r="D5" s="384"/>
      <c r="E5" s="384"/>
      <c r="F5" s="384"/>
      <c r="G5" s="22"/>
      <c r="H5" s="23"/>
      <c r="I5" s="24"/>
      <c r="J5" s="25"/>
      <c r="K5" s="18"/>
      <c r="L5" s="18"/>
      <c r="M5" s="14"/>
      <c r="N5" s="19"/>
      <c r="P5" s="14"/>
      <c r="Q5" s="19"/>
    </row>
    <row r="6" spans="1:17" ht="16.5" thickBot="1">
      <c r="A6" s="379"/>
      <c r="B6" s="379"/>
      <c r="C6" s="379"/>
      <c r="D6" s="379"/>
      <c r="E6" s="379"/>
      <c r="F6" s="379"/>
      <c r="G6" s="26"/>
      <c r="H6" s="16"/>
      <c r="I6" s="9"/>
      <c r="J6" s="27"/>
      <c r="K6" s="28"/>
      <c r="L6" s="28"/>
      <c r="M6" s="29"/>
      <c r="N6" s="29"/>
      <c r="P6" s="29"/>
      <c r="Q6" s="29"/>
    </row>
    <row r="7" spans="1:17" ht="16.15" customHeight="1">
      <c r="A7" s="364" t="s">
        <v>429</v>
      </c>
      <c r="B7" s="366" t="s">
        <v>430</v>
      </c>
      <c r="C7" s="382" t="s">
        <v>434</v>
      </c>
      <c r="D7" s="372" t="s">
        <v>435</v>
      </c>
      <c r="E7" s="372"/>
      <c r="F7" s="372" t="s">
        <v>438</v>
      </c>
      <c r="G7" s="372"/>
      <c r="H7" s="372" t="s">
        <v>440</v>
      </c>
      <c r="I7" s="372"/>
      <c r="J7" s="373" t="s">
        <v>433</v>
      </c>
      <c r="K7" s="375" t="s">
        <v>441</v>
      </c>
      <c r="L7" s="80"/>
      <c r="M7" s="377" t="s">
        <v>443</v>
      </c>
      <c r="N7" s="370" t="s">
        <v>444</v>
      </c>
      <c r="O7" s="30"/>
      <c r="P7" s="377" t="s">
        <v>447</v>
      </c>
      <c r="Q7" s="370" t="s">
        <v>448</v>
      </c>
    </row>
    <row r="8" spans="1:17" ht="15.75">
      <c r="A8" s="365"/>
      <c r="B8" s="367"/>
      <c r="C8" s="396"/>
      <c r="D8" s="131" t="s">
        <v>436</v>
      </c>
      <c r="E8" s="132" t="s">
        <v>437</v>
      </c>
      <c r="F8" s="131" t="s">
        <v>439</v>
      </c>
      <c r="G8" s="132" t="s">
        <v>437</v>
      </c>
      <c r="H8" s="131" t="s">
        <v>439</v>
      </c>
      <c r="I8" s="132" t="s">
        <v>437</v>
      </c>
      <c r="J8" s="394"/>
      <c r="K8" s="395"/>
      <c r="L8" s="80"/>
      <c r="M8" s="378"/>
      <c r="N8" s="371"/>
      <c r="O8" s="30"/>
      <c r="P8" s="378"/>
      <c r="Q8" s="371"/>
    </row>
    <row r="9" spans="1:17" ht="15.75">
      <c r="A9" s="143" t="s">
        <v>0</v>
      </c>
      <c r="B9" s="134" t="s">
        <v>344</v>
      </c>
      <c r="C9" s="133" t="s">
        <v>1</v>
      </c>
      <c r="D9" s="133" t="s">
        <v>2</v>
      </c>
      <c r="E9" s="133" t="s">
        <v>10</v>
      </c>
      <c r="F9" s="133" t="s">
        <v>3</v>
      </c>
      <c r="G9" s="133" t="s">
        <v>4</v>
      </c>
      <c r="H9" s="133" t="s">
        <v>5</v>
      </c>
      <c r="I9" s="133" t="s">
        <v>6</v>
      </c>
      <c r="J9" s="133" t="s">
        <v>7</v>
      </c>
      <c r="K9" s="144">
        <v>11</v>
      </c>
      <c r="L9" s="80"/>
      <c r="M9" s="143" t="s">
        <v>442</v>
      </c>
      <c r="N9" s="144" t="s">
        <v>12</v>
      </c>
      <c r="O9" s="30"/>
      <c r="P9" s="143" t="s">
        <v>11</v>
      </c>
      <c r="Q9" s="144" t="s">
        <v>13</v>
      </c>
    </row>
    <row r="10" spans="1:17" ht="15.75">
      <c r="A10" s="259"/>
      <c r="B10" s="226"/>
      <c r="C10" s="227"/>
      <c r="D10" s="226"/>
      <c r="E10" s="226"/>
      <c r="F10" s="226"/>
      <c r="G10" s="226"/>
      <c r="H10" s="226"/>
      <c r="I10" s="226"/>
      <c r="J10" s="226"/>
      <c r="K10" s="283"/>
      <c r="L10" s="80"/>
      <c r="M10" s="229"/>
      <c r="N10" s="230"/>
      <c r="O10" s="30"/>
      <c r="P10" s="229"/>
      <c r="Q10" s="230"/>
    </row>
    <row r="11" spans="1:17" s="33" customFormat="1" ht="15.75">
      <c r="A11" s="284"/>
      <c r="B11" s="285" t="s">
        <v>36</v>
      </c>
      <c r="C11" s="286"/>
      <c r="D11" s="287"/>
      <c r="E11" s="288"/>
      <c r="F11" s="289"/>
      <c r="G11" s="289"/>
      <c r="H11" s="289"/>
      <c r="I11" s="289"/>
      <c r="J11" s="289"/>
      <c r="K11" s="290"/>
      <c r="L11" s="291"/>
      <c r="M11" s="292"/>
      <c r="N11" s="293"/>
      <c r="O11" s="268"/>
      <c r="P11" s="292"/>
      <c r="Q11" s="293"/>
    </row>
    <row r="12" spans="1:23" ht="33.75">
      <c r="A12" s="262">
        <v>1</v>
      </c>
      <c r="B12" s="294" t="s">
        <v>398</v>
      </c>
      <c r="C12" s="295" t="s">
        <v>53</v>
      </c>
      <c r="D12" s="138">
        <v>1</v>
      </c>
      <c r="E12" s="334">
        <v>1</v>
      </c>
      <c r="F12" s="215">
        <f aca="true" t="shared" si="0" ref="F12:F26">M12/$J$4</f>
        <v>474.81662337662334</v>
      </c>
      <c r="G12" s="212">
        <f aca="true" t="shared" si="1" ref="G12:G26">F12*E12</f>
        <v>474.81662337662334</v>
      </c>
      <c r="H12" s="138">
        <f aca="true" t="shared" si="2" ref="H12:H26">N12/$J$4</f>
        <v>5.752376103896104</v>
      </c>
      <c r="I12" s="212">
        <f aca="true" t="shared" si="3" ref="I12:I26">H12*E12</f>
        <v>5.752376103896104</v>
      </c>
      <c r="J12" s="142">
        <f aca="true" t="shared" si="4" ref="J12:J26">G12+I12</f>
        <v>480.56899948051944</v>
      </c>
      <c r="K12" s="148">
        <f aca="true" t="shared" si="5" ref="K12:K26">J12/E12</f>
        <v>480.56899948051944</v>
      </c>
      <c r="L12" s="28"/>
      <c r="M12" s="118">
        <v>1282.004883116883</v>
      </c>
      <c r="N12" s="119">
        <v>15.531415480519481</v>
      </c>
      <c r="O12" s="9"/>
      <c r="P12" s="118"/>
      <c r="Q12" s="119" t="s">
        <v>463</v>
      </c>
      <c r="U12" s="109"/>
      <c r="W12" s="109"/>
    </row>
    <row r="13" spans="1:23" ht="22.5">
      <c r="A13" s="262">
        <f>A12+1</f>
        <v>2</v>
      </c>
      <c r="B13" s="294" t="s">
        <v>399</v>
      </c>
      <c r="C13" s="295" t="s">
        <v>53</v>
      </c>
      <c r="D13" s="138">
        <v>1</v>
      </c>
      <c r="E13" s="334">
        <v>8</v>
      </c>
      <c r="F13" s="215">
        <f t="shared" si="0"/>
        <v>254.32706493506495</v>
      </c>
      <c r="G13" s="212">
        <f t="shared" si="1"/>
        <v>2034.6165194805196</v>
      </c>
      <c r="H13" s="138">
        <f t="shared" si="2"/>
        <v>5.752376103896104</v>
      </c>
      <c r="I13" s="212">
        <f t="shared" si="3"/>
        <v>46.01900883116883</v>
      </c>
      <c r="J13" s="142">
        <f t="shared" si="4"/>
        <v>2080.6355283116886</v>
      </c>
      <c r="K13" s="148">
        <f t="shared" si="5"/>
        <v>260.0794410389611</v>
      </c>
      <c r="L13" s="28"/>
      <c r="M13" s="118">
        <v>686.6830753246754</v>
      </c>
      <c r="N13" s="119">
        <v>15.531415480519481</v>
      </c>
      <c r="O13" s="9"/>
      <c r="P13" s="118"/>
      <c r="Q13" s="119" t="s">
        <v>464</v>
      </c>
      <c r="U13" s="109"/>
      <c r="W13" s="109"/>
    </row>
    <row r="14" spans="1:23" ht="45">
      <c r="A14" s="262">
        <f>A13+1</f>
        <v>3</v>
      </c>
      <c r="B14" s="294" t="s">
        <v>400</v>
      </c>
      <c r="C14" s="295" t="s">
        <v>54</v>
      </c>
      <c r="D14" s="138">
        <v>1</v>
      </c>
      <c r="E14" s="334">
        <v>8</v>
      </c>
      <c r="F14" s="215">
        <f>M14/$J$4</f>
        <v>18.55605194805195</v>
      </c>
      <c r="G14" s="212">
        <f t="shared" si="1"/>
        <v>148.4484155844156</v>
      </c>
      <c r="H14" s="138">
        <f>N14/$J$4</f>
        <v>10.0420987012987</v>
      </c>
      <c r="I14" s="212">
        <f t="shared" si="3"/>
        <v>80.3367896103896</v>
      </c>
      <c r="J14" s="142">
        <f t="shared" si="4"/>
        <v>228.7852051948052</v>
      </c>
      <c r="K14" s="148">
        <f t="shared" si="5"/>
        <v>28.59815064935065</v>
      </c>
      <c r="L14" s="28"/>
      <c r="M14" s="118">
        <v>50.10134025974027</v>
      </c>
      <c r="N14" s="119">
        <v>27.113666493506493</v>
      </c>
      <c r="O14" s="9"/>
      <c r="P14" s="118"/>
      <c r="Q14" s="119" t="s">
        <v>465</v>
      </c>
      <c r="U14" s="109"/>
      <c r="W14" s="109"/>
    </row>
    <row r="15" spans="1:23" ht="67.5">
      <c r="A15" s="262">
        <f>A14+1</f>
        <v>4</v>
      </c>
      <c r="B15" s="294" t="s">
        <v>401</v>
      </c>
      <c r="C15" s="295" t="s">
        <v>54</v>
      </c>
      <c r="D15" s="138">
        <v>1</v>
      </c>
      <c r="E15" s="334">
        <v>4</v>
      </c>
      <c r="F15" s="215">
        <f t="shared" si="0"/>
        <v>27.288311688311687</v>
      </c>
      <c r="G15" s="212">
        <f t="shared" si="1"/>
        <v>109.15324675324675</v>
      </c>
      <c r="H15" s="138">
        <f t="shared" si="2"/>
        <v>0.5457662337662338</v>
      </c>
      <c r="I15" s="212">
        <f t="shared" si="3"/>
        <v>2.183064935064935</v>
      </c>
      <c r="J15" s="142">
        <f t="shared" si="4"/>
        <v>111.33631168831168</v>
      </c>
      <c r="K15" s="148">
        <f t="shared" si="5"/>
        <v>27.83407792207792</v>
      </c>
      <c r="L15" s="28"/>
      <c r="M15" s="118">
        <v>73.67844155844156</v>
      </c>
      <c r="N15" s="119">
        <v>1.4735688311688313</v>
      </c>
      <c r="O15" s="9"/>
      <c r="P15" s="118"/>
      <c r="Q15" s="119" t="s">
        <v>466</v>
      </c>
      <c r="U15" s="109"/>
      <c r="W15" s="109"/>
    </row>
    <row r="16" spans="1:23" ht="45">
      <c r="A16" s="262">
        <f aca="true" t="shared" si="6" ref="A16">A15+1</f>
        <v>5</v>
      </c>
      <c r="B16" s="294" t="s">
        <v>402</v>
      </c>
      <c r="C16" s="295" t="s">
        <v>54</v>
      </c>
      <c r="D16" s="138">
        <v>1</v>
      </c>
      <c r="E16" s="334">
        <v>10</v>
      </c>
      <c r="F16" s="215">
        <f t="shared" si="0"/>
        <v>8.73225974025974</v>
      </c>
      <c r="G16" s="212">
        <f t="shared" si="1"/>
        <v>87.32259740259741</v>
      </c>
      <c r="H16" s="138">
        <f t="shared" si="2"/>
        <v>0.5457662337662338</v>
      </c>
      <c r="I16" s="212">
        <f t="shared" si="3"/>
        <v>5.457662337662338</v>
      </c>
      <c r="J16" s="166">
        <f t="shared" si="4"/>
        <v>92.78025974025975</v>
      </c>
      <c r="K16" s="148">
        <f t="shared" si="5"/>
        <v>9.278025974025976</v>
      </c>
      <c r="L16" s="28"/>
      <c r="M16" s="118">
        <v>23.5771012987013</v>
      </c>
      <c r="N16" s="119">
        <v>1.4735688311688313</v>
      </c>
      <c r="O16" s="9"/>
      <c r="P16" s="118"/>
      <c r="Q16" s="119" t="s">
        <v>467</v>
      </c>
      <c r="U16" s="109"/>
      <c r="W16" s="109"/>
    </row>
    <row r="17" spans="1:23" ht="45">
      <c r="A17" s="262">
        <f>A16+1</f>
        <v>6</v>
      </c>
      <c r="B17" s="294" t="s">
        <v>403</v>
      </c>
      <c r="C17" s="295" t="s">
        <v>53</v>
      </c>
      <c r="D17" s="138">
        <v>1</v>
      </c>
      <c r="E17" s="334">
        <v>1</v>
      </c>
      <c r="F17" s="215">
        <f t="shared" si="0"/>
        <v>331.8258701298701</v>
      </c>
      <c r="G17" s="212">
        <f t="shared" si="1"/>
        <v>331.8258701298701</v>
      </c>
      <c r="H17" s="138">
        <f t="shared" si="2"/>
        <v>1.0915324675324676</v>
      </c>
      <c r="I17" s="212">
        <f t="shared" si="3"/>
        <v>1.0915324675324676</v>
      </c>
      <c r="J17" s="142">
        <f t="shared" si="4"/>
        <v>332.9174025974026</v>
      </c>
      <c r="K17" s="148">
        <f t="shared" si="5"/>
        <v>332.9174025974026</v>
      </c>
      <c r="L17" s="28"/>
      <c r="M17" s="118">
        <v>895.9298493506494</v>
      </c>
      <c r="N17" s="119">
        <v>2.9471376623376626</v>
      </c>
      <c r="O17" s="9"/>
      <c r="P17" s="118"/>
      <c r="Q17" s="119" t="s">
        <v>468</v>
      </c>
      <c r="U17" s="109"/>
      <c r="W17" s="109"/>
    </row>
    <row r="18" spans="1:23" ht="78.75">
      <c r="A18" s="262">
        <f>A17+1</f>
        <v>7</v>
      </c>
      <c r="B18" s="294" t="s">
        <v>404</v>
      </c>
      <c r="C18" s="295" t="s">
        <v>53</v>
      </c>
      <c r="D18" s="138">
        <v>1</v>
      </c>
      <c r="E18" s="334">
        <v>1</v>
      </c>
      <c r="F18" s="215">
        <f t="shared" si="0"/>
        <v>122.25163636363638</v>
      </c>
      <c r="G18" s="212">
        <f t="shared" si="1"/>
        <v>122.25163636363638</v>
      </c>
      <c r="H18" s="138">
        <f t="shared" si="2"/>
        <v>24.395750649350653</v>
      </c>
      <c r="I18" s="212">
        <f t="shared" si="3"/>
        <v>24.395750649350653</v>
      </c>
      <c r="J18" s="142">
        <f t="shared" si="4"/>
        <v>146.64738701298702</v>
      </c>
      <c r="K18" s="148">
        <f t="shared" si="5"/>
        <v>146.64738701298702</v>
      </c>
      <c r="L18" s="28"/>
      <c r="M18" s="118">
        <v>330.07941818181826</v>
      </c>
      <c r="N18" s="119">
        <v>65.86852675324677</v>
      </c>
      <c r="O18" s="9"/>
      <c r="P18" s="118"/>
      <c r="Q18" s="119" t="s">
        <v>469</v>
      </c>
      <c r="U18" s="109"/>
      <c r="W18" s="109"/>
    </row>
    <row r="19" spans="1:23" ht="22.5">
      <c r="A19" s="262">
        <f>A18+1</f>
        <v>8</v>
      </c>
      <c r="B19" s="294" t="s">
        <v>37</v>
      </c>
      <c r="C19" s="295" t="s">
        <v>54</v>
      </c>
      <c r="D19" s="138">
        <v>1</v>
      </c>
      <c r="E19" s="334">
        <v>73</v>
      </c>
      <c r="F19" s="215">
        <f t="shared" si="0"/>
        <v>5.348509090909092</v>
      </c>
      <c r="G19" s="212">
        <f t="shared" si="1"/>
        <v>390.4411636363637</v>
      </c>
      <c r="H19" s="138">
        <f t="shared" si="2"/>
        <v>3.820363636363637</v>
      </c>
      <c r="I19" s="212">
        <f t="shared" si="3"/>
        <v>278.8865454545455</v>
      </c>
      <c r="J19" s="142">
        <f t="shared" si="4"/>
        <v>669.3277090909091</v>
      </c>
      <c r="K19" s="148">
        <f t="shared" si="5"/>
        <v>9.168872727272728</v>
      </c>
      <c r="L19" s="28"/>
      <c r="M19" s="118">
        <v>14.440974545454548</v>
      </c>
      <c r="N19" s="119">
        <v>10.31498181818182</v>
      </c>
      <c r="O19" s="9"/>
      <c r="P19" s="118"/>
      <c r="Q19" s="119" t="s">
        <v>37</v>
      </c>
      <c r="U19" s="109"/>
      <c r="W19" s="109"/>
    </row>
    <row r="20" spans="1:23" ht="33.75">
      <c r="A20" s="262">
        <f aca="true" t="shared" si="7" ref="A20">A19+1</f>
        <v>9</v>
      </c>
      <c r="B20" s="294" t="s">
        <v>405</v>
      </c>
      <c r="C20" s="295" t="s">
        <v>54</v>
      </c>
      <c r="D20" s="138">
        <v>1</v>
      </c>
      <c r="E20" s="334">
        <v>14</v>
      </c>
      <c r="F20" s="215">
        <f t="shared" si="0"/>
        <v>147.35688311688313</v>
      </c>
      <c r="G20" s="212">
        <f t="shared" si="1"/>
        <v>2062.9963636363636</v>
      </c>
      <c r="H20" s="138">
        <f t="shared" si="2"/>
        <v>11.133631168831169</v>
      </c>
      <c r="I20" s="212">
        <f t="shared" si="3"/>
        <v>155.87083636363636</v>
      </c>
      <c r="J20" s="142">
        <f t="shared" si="4"/>
        <v>2218.8672</v>
      </c>
      <c r="K20" s="148">
        <f t="shared" si="5"/>
        <v>158.49051428571428</v>
      </c>
      <c r="L20" s="28"/>
      <c r="M20" s="118">
        <v>397.86358441558446</v>
      </c>
      <c r="N20" s="119">
        <v>30.060804155844156</v>
      </c>
      <c r="O20" s="9"/>
      <c r="P20" s="118"/>
      <c r="Q20" s="119" t="s">
        <v>470</v>
      </c>
      <c r="U20" s="109"/>
      <c r="W20" s="109"/>
    </row>
    <row r="21" spans="1:23" ht="26.25">
      <c r="A21" s="262">
        <f>A20+1</f>
        <v>10</v>
      </c>
      <c r="B21" s="294" t="s">
        <v>406</v>
      </c>
      <c r="C21" s="295" t="s">
        <v>54</v>
      </c>
      <c r="D21" s="138">
        <v>1</v>
      </c>
      <c r="E21" s="334">
        <v>66</v>
      </c>
      <c r="F21" s="215">
        <f t="shared" si="0"/>
        <v>102.27659220779222</v>
      </c>
      <c r="G21" s="212">
        <f t="shared" si="1"/>
        <v>6750.255085714287</v>
      </c>
      <c r="H21" s="138">
        <f t="shared" si="2"/>
        <v>9.38717922077922</v>
      </c>
      <c r="I21" s="212">
        <f t="shared" si="3"/>
        <v>619.5538285714285</v>
      </c>
      <c r="J21" s="142">
        <f t="shared" si="4"/>
        <v>7369.808914285715</v>
      </c>
      <c r="K21" s="148">
        <f t="shared" si="5"/>
        <v>111.66377142857144</v>
      </c>
      <c r="L21" s="28"/>
      <c r="M21" s="118">
        <v>276.146798961039</v>
      </c>
      <c r="N21" s="119">
        <v>25.345383896103897</v>
      </c>
      <c r="O21" s="9"/>
      <c r="P21" s="118"/>
      <c r="Q21" s="119" t="s">
        <v>471</v>
      </c>
      <c r="U21" s="109"/>
      <c r="W21" s="109"/>
    </row>
    <row r="22" spans="1:23" ht="15.75">
      <c r="A22" s="262">
        <f>A21+1</f>
        <v>11</v>
      </c>
      <c r="B22" s="294" t="s">
        <v>407</v>
      </c>
      <c r="C22" s="295" t="s">
        <v>54</v>
      </c>
      <c r="D22" s="138">
        <v>1</v>
      </c>
      <c r="E22" s="334">
        <v>14</v>
      </c>
      <c r="F22" s="215">
        <f t="shared" si="0"/>
        <v>56.65053506493506</v>
      </c>
      <c r="G22" s="212">
        <f t="shared" si="1"/>
        <v>793.1074909090909</v>
      </c>
      <c r="H22" s="138">
        <f t="shared" si="2"/>
        <v>14.408228571428571</v>
      </c>
      <c r="I22" s="212">
        <f t="shared" si="3"/>
        <v>201.7152</v>
      </c>
      <c r="J22" s="142">
        <f t="shared" si="4"/>
        <v>994.8226909090909</v>
      </c>
      <c r="K22" s="148">
        <f t="shared" si="5"/>
        <v>71.05876363636364</v>
      </c>
      <c r="L22" s="28"/>
      <c r="M22" s="118">
        <v>152.9564446753247</v>
      </c>
      <c r="N22" s="119">
        <v>38.90221714285715</v>
      </c>
      <c r="O22" s="9"/>
      <c r="P22" s="118"/>
      <c r="Q22" s="119" t="s">
        <v>472</v>
      </c>
      <c r="U22" s="109"/>
      <c r="W22" s="109"/>
    </row>
    <row r="23" spans="1:23" ht="15.75">
      <c r="A23" s="262">
        <f aca="true" t="shared" si="8" ref="A23">A22+1</f>
        <v>12</v>
      </c>
      <c r="B23" s="294" t="s">
        <v>408</v>
      </c>
      <c r="C23" s="295" t="s">
        <v>53</v>
      </c>
      <c r="D23" s="162">
        <v>1</v>
      </c>
      <c r="E23" s="334">
        <v>3</v>
      </c>
      <c r="F23" s="224">
        <f t="shared" si="0"/>
        <v>470.4504935064935</v>
      </c>
      <c r="G23" s="164">
        <f t="shared" si="1"/>
        <v>1411.3514805194804</v>
      </c>
      <c r="H23" s="162">
        <f t="shared" si="2"/>
        <v>3.5474805194805197</v>
      </c>
      <c r="I23" s="164">
        <f t="shared" si="3"/>
        <v>10.64244155844156</v>
      </c>
      <c r="J23" s="166">
        <f t="shared" si="4"/>
        <v>1421.993922077922</v>
      </c>
      <c r="K23" s="195">
        <f t="shared" si="5"/>
        <v>473.997974025974</v>
      </c>
      <c r="L23" s="110"/>
      <c r="M23" s="118">
        <v>1270.2163324675325</v>
      </c>
      <c r="N23" s="119">
        <v>9.578197402597404</v>
      </c>
      <c r="O23" s="9"/>
      <c r="P23" s="118"/>
      <c r="Q23" s="119" t="s">
        <v>473</v>
      </c>
      <c r="U23" s="109"/>
      <c r="W23" s="109"/>
    </row>
    <row r="24" spans="1:23" ht="15.75">
      <c r="A24" s="262">
        <f>A23+1</f>
        <v>13</v>
      </c>
      <c r="B24" s="294" t="s">
        <v>38</v>
      </c>
      <c r="C24" s="295" t="s">
        <v>54</v>
      </c>
      <c r="D24" s="162">
        <v>1</v>
      </c>
      <c r="E24" s="334">
        <v>12</v>
      </c>
      <c r="F24" s="224">
        <f t="shared" si="0"/>
        <v>134.69510649350653</v>
      </c>
      <c r="G24" s="164">
        <f t="shared" si="1"/>
        <v>1616.3412779220785</v>
      </c>
      <c r="H24" s="162">
        <f t="shared" si="2"/>
        <v>0.5457662337662338</v>
      </c>
      <c r="I24" s="164">
        <f t="shared" si="3"/>
        <v>6.549194805194805</v>
      </c>
      <c r="J24" s="166">
        <f t="shared" si="4"/>
        <v>1622.8904727272732</v>
      </c>
      <c r="K24" s="195">
        <f t="shared" si="5"/>
        <v>135.24087272727277</v>
      </c>
      <c r="L24" s="110"/>
      <c r="M24" s="118">
        <v>363.67678753246764</v>
      </c>
      <c r="N24" s="119">
        <v>1.4735688311688313</v>
      </c>
      <c r="O24" s="9"/>
      <c r="P24" s="118"/>
      <c r="Q24" s="119"/>
      <c r="U24" s="109"/>
      <c r="W24" s="109"/>
    </row>
    <row r="25" spans="1:23" ht="15.75">
      <c r="A25" s="262">
        <f>A24+1</f>
        <v>14</v>
      </c>
      <c r="B25" s="294" t="s">
        <v>409</v>
      </c>
      <c r="C25" s="295" t="s">
        <v>35</v>
      </c>
      <c r="D25" s="162">
        <v>1</v>
      </c>
      <c r="E25" s="334">
        <v>8350</v>
      </c>
      <c r="F25" s="224">
        <f t="shared" si="0"/>
        <v>0.4584436363636364</v>
      </c>
      <c r="G25" s="164">
        <f t="shared" si="1"/>
        <v>3828.004363636364</v>
      </c>
      <c r="H25" s="162">
        <f t="shared" si="2"/>
        <v>0.24013714285714288</v>
      </c>
      <c r="I25" s="164">
        <f t="shared" si="3"/>
        <v>2005.1451428571431</v>
      </c>
      <c r="J25" s="166">
        <f t="shared" si="4"/>
        <v>5833.149506493507</v>
      </c>
      <c r="K25" s="195">
        <f t="shared" si="5"/>
        <v>0.6985807792207793</v>
      </c>
      <c r="L25" s="110"/>
      <c r="M25" s="118">
        <v>1.2377978181818183</v>
      </c>
      <c r="N25" s="119">
        <v>0.6483702857142858</v>
      </c>
      <c r="O25" s="9"/>
      <c r="P25" s="118"/>
      <c r="Q25" s="119"/>
      <c r="U25" s="109"/>
      <c r="W25" s="109"/>
    </row>
    <row r="26" spans="1:23" ht="15.75">
      <c r="A26" s="262">
        <f>A25+1</f>
        <v>15</v>
      </c>
      <c r="B26" s="294" t="s">
        <v>39</v>
      </c>
      <c r="C26" s="295" t="s">
        <v>35</v>
      </c>
      <c r="D26" s="138">
        <v>1</v>
      </c>
      <c r="E26" s="334">
        <v>24</v>
      </c>
      <c r="F26" s="215">
        <f t="shared" si="0"/>
        <v>0.8841412987012988</v>
      </c>
      <c r="G26" s="212">
        <f t="shared" si="1"/>
        <v>21.21939116883117</v>
      </c>
      <c r="H26" s="138">
        <f t="shared" si="2"/>
        <v>0.5457662337662338</v>
      </c>
      <c r="I26" s="212">
        <f t="shared" si="3"/>
        <v>13.09838961038961</v>
      </c>
      <c r="J26" s="142">
        <f t="shared" si="4"/>
        <v>34.31778077922078</v>
      </c>
      <c r="K26" s="148">
        <f t="shared" si="5"/>
        <v>1.4299075324675325</v>
      </c>
      <c r="L26" s="28"/>
      <c r="M26" s="118">
        <v>2.3871815064935067</v>
      </c>
      <c r="N26" s="119">
        <v>1.4735688311688313</v>
      </c>
      <c r="O26" s="9"/>
      <c r="P26" s="118"/>
      <c r="Q26" s="119"/>
      <c r="U26" s="109"/>
      <c r="W26" s="109"/>
    </row>
    <row r="27" spans="1:17" s="33" customFormat="1" ht="18">
      <c r="A27" s="284"/>
      <c r="B27" s="296" t="s">
        <v>40</v>
      </c>
      <c r="C27" s="286"/>
      <c r="D27" s="333"/>
      <c r="E27" s="335"/>
      <c r="F27" s="190"/>
      <c r="G27" s="289"/>
      <c r="H27" s="190"/>
      <c r="I27" s="289"/>
      <c r="J27" s="289"/>
      <c r="K27" s="290"/>
      <c r="L27" s="32"/>
      <c r="M27" s="198">
        <v>0</v>
      </c>
      <c r="N27" s="199">
        <v>0</v>
      </c>
      <c r="O27" s="9"/>
      <c r="P27" s="198"/>
      <c r="Q27" s="199"/>
    </row>
    <row r="28" spans="1:23" ht="15.75">
      <c r="A28" s="262">
        <f>A26+1</f>
        <v>16</v>
      </c>
      <c r="B28" s="294" t="s">
        <v>41</v>
      </c>
      <c r="C28" s="295" t="s">
        <v>54</v>
      </c>
      <c r="D28" s="138">
        <v>1</v>
      </c>
      <c r="E28" s="334">
        <v>64</v>
      </c>
      <c r="F28" s="215">
        <f aca="true" t="shared" si="9" ref="F28:F34">M28/$J$4</f>
        <v>24.843278961038965</v>
      </c>
      <c r="G28" s="212">
        <f aca="true" t="shared" si="10" ref="G28:G34">F28*E28</f>
        <v>1589.9698535064938</v>
      </c>
      <c r="H28" s="138">
        <f aca="true" t="shared" si="11" ref="H28:H34">N28/$J$4</f>
        <v>5.217525194805196</v>
      </c>
      <c r="I28" s="212">
        <f aca="true" t="shared" si="12" ref="I28:I34">H28*E28</f>
        <v>333.92161246753255</v>
      </c>
      <c r="J28" s="142">
        <f aca="true" t="shared" si="13" ref="J28:J34">G28+I28</f>
        <v>1923.8914659740262</v>
      </c>
      <c r="K28" s="148">
        <f aca="true" t="shared" si="14" ref="K28:K34">J28/E28</f>
        <v>30.06080415584416</v>
      </c>
      <c r="L28" s="28"/>
      <c r="M28" s="118">
        <v>67.07685319480521</v>
      </c>
      <c r="N28" s="119">
        <v>14.08731802597403</v>
      </c>
      <c r="O28" s="9"/>
      <c r="P28" s="118" t="s">
        <v>474</v>
      </c>
      <c r="Q28" s="119"/>
      <c r="U28" s="109"/>
      <c r="W28" s="109"/>
    </row>
    <row r="29" spans="1:23" ht="15.75">
      <c r="A29" s="262">
        <f aca="true" t="shared" si="15" ref="A29:A34">A28+1</f>
        <v>17</v>
      </c>
      <c r="B29" s="294" t="s">
        <v>42</v>
      </c>
      <c r="C29" s="295" t="s">
        <v>54</v>
      </c>
      <c r="D29" s="138">
        <v>1</v>
      </c>
      <c r="E29" s="334">
        <v>25</v>
      </c>
      <c r="F29" s="215">
        <f t="shared" si="9"/>
        <v>24.15561350649351</v>
      </c>
      <c r="G29" s="212">
        <f t="shared" si="10"/>
        <v>603.8903376623377</v>
      </c>
      <c r="H29" s="138">
        <f t="shared" si="11"/>
        <v>5.217525194805196</v>
      </c>
      <c r="I29" s="212">
        <f t="shared" si="12"/>
        <v>130.4381298701299</v>
      </c>
      <c r="J29" s="142">
        <f t="shared" si="13"/>
        <v>734.3284675324676</v>
      </c>
      <c r="K29" s="148">
        <f t="shared" si="14"/>
        <v>29.373138701298704</v>
      </c>
      <c r="L29" s="28"/>
      <c r="M29" s="118">
        <v>65.22015646753248</v>
      </c>
      <c r="N29" s="119">
        <v>14.08731802597403</v>
      </c>
      <c r="O29" s="9"/>
      <c r="P29" s="118" t="s">
        <v>474</v>
      </c>
      <c r="Q29" s="119"/>
      <c r="U29" s="109"/>
      <c r="W29" s="109"/>
    </row>
    <row r="30" spans="1:23" ht="15.75">
      <c r="A30" s="262">
        <f t="shared" si="15"/>
        <v>18</v>
      </c>
      <c r="B30" s="294" t="s">
        <v>43</v>
      </c>
      <c r="C30" s="295" t="s">
        <v>54</v>
      </c>
      <c r="D30" s="138">
        <v>1</v>
      </c>
      <c r="E30" s="334">
        <v>15</v>
      </c>
      <c r="F30" s="215">
        <f t="shared" si="9"/>
        <v>19.964128831168832</v>
      </c>
      <c r="G30" s="212">
        <f t="shared" si="10"/>
        <v>299.4619324675325</v>
      </c>
      <c r="H30" s="138">
        <f t="shared" si="11"/>
        <v>5.217525194805196</v>
      </c>
      <c r="I30" s="212">
        <f t="shared" si="12"/>
        <v>78.26287792207795</v>
      </c>
      <c r="J30" s="166">
        <f t="shared" si="13"/>
        <v>377.72481038961047</v>
      </c>
      <c r="K30" s="148">
        <f t="shared" si="14"/>
        <v>25.18165402597403</v>
      </c>
      <c r="L30" s="28"/>
      <c r="M30" s="118">
        <v>53.903147844155846</v>
      </c>
      <c r="N30" s="119">
        <v>14.08731802597403</v>
      </c>
      <c r="O30" s="9"/>
      <c r="P30" s="118" t="s">
        <v>474</v>
      </c>
      <c r="Q30" s="119"/>
      <c r="U30" s="109"/>
      <c r="W30" s="109"/>
    </row>
    <row r="31" spans="1:23" ht="15.75">
      <c r="A31" s="262">
        <f t="shared" si="15"/>
        <v>19</v>
      </c>
      <c r="B31" s="294" t="s">
        <v>44</v>
      </c>
      <c r="C31" s="295" t="s">
        <v>35</v>
      </c>
      <c r="D31" s="138">
        <v>1</v>
      </c>
      <c r="E31" s="334">
        <v>1200</v>
      </c>
      <c r="F31" s="215">
        <f t="shared" si="9"/>
        <v>0.34929038961038966</v>
      </c>
      <c r="G31" s="212">
        <f t="shared" si="10"/>
        <v>419.1484675324676</v>
      </c>
      <c r="H31" s="138">
        <f t="shared" si="11"/>
        <v>0.2728831168831169</v>
      </c>
      <c r="I31" s="212">
        <f t="shared" si="12"/>
        <v>327.4597402597403</v>
      </c>
      <c r="J31" s="142">
        <f t="shared" si="13"/>
        <v>746.6082077922078</v>
      </c>
      <c r="K31" s="148">
        <f t="shared" si="14"/>
        <v>0.6221735064935066</v>
      </c>
      <c r="L31" s="28"/>
      <c r="M31" s="118">
        <v>0.9430840519480521</v>
      </c>
      <c r="N31" s="119">
        <v>0.7367844155844157</v>
      </c>
      <c r="O31" s="9"/>
      <c r="P31" s="118" t="s">
        <v>475</v>
      </c>
      <c r="Q31" s="119"/>
      <c r="U31" s="109"/>
      <c r="W31" s="109"/>
    </row>
    <row r="32" spans="1:23" ht="15.75">
      <c r="A32" s="262">
        <f t="shared" si="15"/>
        <v>20</v>
      </c>
      <c r="B32" s="294" t="s">
        <v>45</v>
      </c>
      <c r="C32" s="295" t="s">
        <v>53</v>
      </c>
      <c r="D32" s="138">
        <v>1</v>
      </c>
      <c r="E32" s="334">
        <v>1</v>
      </c>
      <c r="F32" s="215">
        <f t="shared" si="9"/>
        <v>378.76176623376625</v>
      </c>
      <c r="G32" s="212">
        <f t="shared" si="10"/>
        <v>378.76176623376625</v>
      </c>
      <c r="H32" s="138">
        <f t="shared" si="11"/>
        <v>35.256498701298696</v>
      </c>
      <c r="I32" s="212">
        <f t="shared" si="12"/>
        <v>35.256498701298696</v>
      </c>
      <c r="J32" s="142">
        <f t="shared" si="13"/>
        <v>414.01826493506496</v>
      </c>
      <c r="K32" s="148">
        <f t="shared" si="14"/>
        <v>414.01826493506496</v>
      </c>
      <c r="L32" s="28"/>
      <c r="M32" s="118">
        <v>1022.656768831169</v>
      </c>
      <c r="N32" s="119">
        <v>95.19254649350648</v>
      </c>
      <c r="O32" s="9"/>
      <c r="P32" s="118" t="s">
        <v>474</v>
      </c>
      <c r="Q32" s="119"/>
      <c r="U32" s="109"/>
      <c r="W32" s="109"/>
    </row>
    <row r="33" spans="1:23" ht="15.75">
      <c r="A33" s="262">
        <f t="shared" si="15"/>
        <v>21</v>
      </c>
      <c r="B33" s="294" t="s">
        <v>46</v>
      </c>
      <c r="C33" s="295" t="s">
        <v>53</v>
      </c>
      <c r="D33" s="138">
        <v>1</v>
      </c>
      <c r="E33" s="334">
        <v>1</v>
      </c>
      <c r="F33" s="215">
        <f t="shared" si="9"/>
        <v>6.199904415584415</v>
      </c>
      <c r="G33" s="212">
        <f t="shared" si="10"/>
        <v>6.199904415584415</v>
      </c>
      <c r="H33" s="138">
        <f t="shared" si="11"/>
        <v>1.921097142857143</v>
      </c>
      <c r="I33" s="212">
        <f t="shared" si="12"/>
        <v>1.921097142857143</v>
      </c>
      <c r="J33" s="142">
        <f t="shared" si="13"/>
        <v>8.121001558441558</v>
      </c>
      <c r="K33" s="148">
        <f t="shared" si="14"/>
        <v>8.121001558441558</v>
      </c>
      <c r="L33" s="28"/>
      <c r="M33" s="118">
        <v>16.739741922077922</v>
      </c>
      <c r="N33" s="119">
        <v>5.186962285714286</v>
      </c>
      <c r="O33" s="9"/>
      <c r="P33" s="118" t="s">
        <v>474</v>
      </c>
      <c r="Q33" s="119"/>
      <c r="U33" s="109"/>
      <c r="W33" s="109"/>
    </row>
    <row r="34" spans="1:23" ht="15.75">
      <c r="A34" s="262">
        <f t="shared" si="15"/>
        <v>22</v>
      </c>
      <c r="B34" s="294" t="s">
        <v>47</v>
      </c>
      <c r="C34" s="295" t="s">
        <v>53</v>
      </c>
      <c r="D34" s="138">
        <v>1</v>
      </c>
      <c r="E34" s="334">
        <v>2</v>
      </c>
      <c r="F34" s="215">
        <f t="shared" si="9"/>
        <v>10.99173194805195</v>
      </c>
      <c r="G34" s="212">
        <f t="shared" si="10"/>
        <v>21.9834638961039</v>
      </c>
      <c r="H34" s="138">
        <f t="shared" si="11"/>
        <v>0.9823792207792207</v>
      </c>
      <c r="I34" s="212">
        <f t="shared" si="12"/>
        <v>1.9647584415584414</v>
      </c>
      <c r="J34" s="142">
        <f t="shared" si="13"/>
        <v>23.94822233766234</v>
      </c>
      <c r="K34" s="148">
        <f t="shared" si="14"/>
        <v>11.97411116883117</v>
      </c>
      <c r="L34" s="28"/>
      <c r="M34" s="118">
        <v>29.677676259740267</v>
      </c>
      <c r="N34" s="119">
        <v>2.652423896103896</v>
      </c>
      <c r="O34" s="9"/>
      <c r="P34" s="118" t="s">
        <v>475</v>
      </c>
      <c r="Q34" s="119"/>
      <c r="U34" s="109"/>
      <c r="W34" s="109"/>
    </row>
    <row r="35" spans="1:17" s="33" customFormat="1" ht="18">
      <c r="A35" s="284"/>
      <c r="B35" s="297" t="s">
        <v>48</v>
      </c>
      <c r="C35" s="286"/>
      <c r="D35" s="333"/>
      <c r="E35" s="335"/>
      <c r="F35" s="190"/>
      <c r="G35" s="289"/>
      <c r="H35" s="190"/>
      <c r="I35" s="289"/>
      <c r="J35" s="289"/>
      <c r="K35" s="290"/>
      <c r="L35" s="32"/>
      <c r="M35" s="198">
        <v>0</v>
      </c>
      <c r="N35" s="199">
        <v>0</v>
      </c>
      <c r="O35" s="9"/>
      <c r="P35" s="198"/>
      <c r="Q35" s="199"/>
    </row>
    <row r="36" spans="1:17" ht="15.75">
      <c r="A36" s="262">
        <f>A34+1</f>
        <v>23</v>
      </c>
      <c r="B36" s="298" t="s">
        <v>49</v>
      </c>
      <c r="C36" s="295"/>
      <c r="D36" s="138"/>
      <c r="E36" s="334"/>
      <c r="F36" s="215"/>
      <c r="G36" s="212"/>
      <c r="H36" s="138"/>
      <c r="I36" s="212"/>
      <c r="J36" s="142"/>
      <c r="K36" s="148"/>
      <c r="L36" s="28"/>
      <c r="M36" s="118">
        <v>0</v>
      </c>
      <c r="N36" s="119">
        <v>0</v>
      </c>
      <c r="O36" s="9"/>
      <c r="P36" s="118"/>
      <c r="Q36" s="119"/>
    </row>
    <row r="37" spans="1:23" ht="31.9" customHeight="1">
      <c r="A37" s="262">
        <f>A36+1</f>
        <v>24</v>
      </c>
      <c r="B37" s="294" t="s">
        <v>410</v>
      </c>
      <c r="C37" s="295" t="s">
        <v>53</v>
      </c>
      <c r="D37" s="138">
        <v>1</v>
      </c>
      <c r="E37" s="336">
        <v>40</v>
      </c>
      <c r="F37" s="215">
        <f aca="true" t="shared" si="16" ref="F37:F45">M37/$J$4</f>
        <v>37.22125714285714</v>
      </c>
      <c r="G37" s="212">
        <f aca="true" t="shared" si="17" ref="G37:G45">F37*E37</f>
        <v>1488.8502857142857</v>
      </c>
      <c r="H37" s="138">
        <f aca="true" t="shared" si="18" ref="H37:H45">N37/$J$4</f>
        <v>9.38717922077922</v>
      </c>
      <c r="I37" s="212">
        <f aca="true" t="shared" si="19" ref="I37:I45">H37*E37</f>
        <v>375.4871688311688</v>
      </c>
      <c r="J37" s="142">
        <f aca="true" t="shared" si="20" ref="J37:J45">G37+I37</f>
        <v>1864.3374545454544</v>
      </c>
      <c r="K37" s="148">
        <f aca="true" t="shared" si="21" ref="K37:K45">J37/E37</f>
        <v>46.60843636363636</v>
      </c>
      <c r="L37" s="28"/>
      <c r="M37" s="118">
        <v>100.4973942857143</v>
      </c>
      <c r="N37" s="119">
        <v>25.345383896103897</v>
      </c>
      <c r="O37" s="9"/>
      <c r="P37" s="114" t="s">
        <v>476</v>
      </c>
      <c r="Q37" s="352" t="s">
        <v>477</v>
      </c>
      <c r="U37" s="109"/>
      <c r="W37" s="109"/>
    </row>
    <row r="38" spans="1:23" ht="77.25">
      <c r="A38" s="262">
        <f aca="true" t="shared" si="22" ref="A38:A43">A37+1</f>
        <v>25</v>
      </c>
      <c r="B38" s="294" t="s">
        <v>411</v>
      </c>
      <c r="C38" s="295" t="s">
        <v>53</v>
      </c>
      <c r="D38" s="138">
        <v>1</v>
      </c>
      <c r="E38" s="336">
        <v>1</v>
      </c>
      <c r="F38" s="215">
        <f t="shared" si="16"/>
        <v>535.2111148051948</v>
      </c>
      <c r="G38" s="212">
        <f t="shared" si="17"/>
        <v>535.2111148051948</v>
      </c>
      <c r="H38" s="138">
        <f t="shared" si="18"/>
        <v>2.7288311688311686</v>
      </c>
      <c r="I38" s="212">
        <f t="shared" si="19"/>
        <v>2.7288311688311686</v>
      </c>
      <c r="J38" s="142">
        <f t="shared" si="20"/>
        <v>537.939945974026</v>
      </c>
      <c r="K38" s="148">
        <f t="shared" si="21"/>
        <v>537.939945974026</v>
      </c>
      <c r="L38" s="28"/>
      <c r="M38" s="118">
        <v>1445.070009974026</v>
      </c>
      <c r="N38" s="119">
        <v>7.367844155844156</v>
      </c>
      <c r="O38" s="9"/>
      <c r="P38" s="114" t="s">
        <v>476</v>
      </c>
      <c r="Q38" s="353" t="s">
        <v>478</v>
      </c>
      <c r="U38" s="109"/>
      <c r="W38" s="109"/>
    </row>
    <row r="39" spans="1:23" ht="51.75">
      <c r="A39" s="262">
        <f t="shared" si="22"/>
        <v>26</v>
      </c>
      <c r="B39" s="294" t="s">
        <v>412</v>
      </c>
      <c r="C39" s="295" t="s">
        <v>53</v>
      </c>
      <c r="D39" s="138">
        <v>1</v>
      </c>
      <c r="E39" s="336">
        <v>1</v>
      </c>
      <c r="F39" s="215">
        <f t="shared" si="16"/>
        <v>290.871571948052</v>
      </c>
      <c r="G39" s="212">
        <f t="shared" si="17"/>
        <v>290.871571948052</v>
      </c>
      <c r="H39" s="138">
        <f t="shared" si="18"/>
        <v>2.7288311688311686</v>
      </c>
      <c r="I39" s="212">
        <f t="shared" si="19"/>
        <v>2.7288311688311686</v>
      </c>
      <c r="J39" s="142">
        <f t="shared" si="20"/>
        <v>293.6004031168832</v>
      </c>
      <c r="K39" s="148">
        <f t="shared" si="21"/>
        <v>293.6004031168832</v>
      </c>
      <c r="L39" s="28"/>
      <c r="M39" s="118">
        <v>785.3532442597404</v>
      </c>
      <c r="N39" s="119">
        <v>7.367844155844156</v>
      </c>
      <c r="O39" s="9"/>
      <c r="P39" s="114" t="s">
        <v>476</v>
      </c>
      <c r="Q39" s="353" t="s">
        <v>479</v>
      </c>
      <c r="U39" s="109"/>
      <c r="W39" s="109"/>
    </row>
    <row r="40" spans="1:23" ht="26.25">
      <c r="A40" s="262">
        <f t="shared" si="22"/>
        <v>27</v>
      </c>
      <c r="B40" s="294" t="s">
        <v>413</v>
      </c>
      <c r="C40" s="295" t="s">
        <v>53</v>
      </c>
      <c r="D40" s="138">
        <v>1</v>
      </c>
      <c r="E40" s="336">
        <v>1</v>
      </c>
      <c r="F40" s="215">
        <f t="shared" si="16"/>
        <v>52.36081246753246</v>
      </c>
      <c r="G40" s="212">
        <f t="shared" si="17"/>
        <v>52.36081246753246</v>
      </c>
      <c r="H40" s="138">
        <f t="shared" si="18"/>
        <v>2.7288311688311686</v>
      </c>
      <c r="I40" s="212">
        <f t="shared" si="19"/>
        <v>2.7288311688311686</v>
      </c>
      <c r="J40" s="142">
        <f t="shared" si="20"/>
        <v>55.08964363636363</v>
      </c>
      <c r="K40" s="148">
        <f t="shared" si="21"/>
        <v>55.08964363636363</v>
      </c>
      <c r="L40" s="28"/>
      <c r="M40" s="118">
        <v>141.37419366233766</v>
      </c>
      <c r="N40" s="119">
        <v>7.367844155844156</v>
      </c>
      <c r="O40" s="9"/>
      <c r="P40" s="114" t="s">
        <v>476</v>
      </c>
      <c r="Q40" s="353" t="s">
        <v>480</v>
      </c>
      <c r="U40" s="109"/>
      <c r="W40" s="109"/>
    </row>
    <row r="41" spans="1:23" ht="39">
      <c r="A41" s="262">
        <f t="shared" si="22"/>
        <v>28</v>
      </c>
      <c r="B41" s="294" t="s">
        <v>414</v>
      </c>
      <c r="C41" s="295" t="s">
        <v>53</v>
      </c>
      <c r="D41" s="138">
        <v>1</v>
      </c>
      <c r="E41" s="336">
        <v>1</v>
      </c>
      <c r="F41" s="215">
        <f t="shared" si="16"/>
        <v>177.63599376623378</v>
      </c>
      <c r="G41" s="212">
        <f t="shared" si="17"/>
        <v>177.63599376623378</v>
      </c>
      <c r="H41" s="138">
        <f t="shared" si="18"/>
        <v>2.7288311688311686</v>
      </c>
      <c r="I41" s="212">
        <f t="shared" si="19"/>
        <v>2.7288311688311686</v>
      </c>
      <c r="J41" s="142">
        <f t="shared" si="20"/>
        <v>180.36482493506495</v>
      </c>
      <c r="K41" s="148">
        <f t="shared" si="21"/>
        <v>180.36482493506495</v>
      </c>
      <c r="L41" s="28"/>
      <c r="M41" s="118">
        <v>479.6171831688313</v>
      </c>
      <c r="N41" s="119">
        <v>7.367844155844156</v>
      </c>
      <c r="O41" s="9"/>
      <c r="P41" s="114" t="s">
        <v>476</v>
      </c>
      <c r="Q41" s="353" t="s">
        <v>481</v>
      </c>
      <c r="U41" s="109"/>
      <c r="W41" s="109"/>
    </row>
    <row r="42" spans="1:23" ht="39">
      <c r="A42" s="262">
        <f>A41+1</f>
        <v>29</v>
      </c>
      <c r="B42" s="294" t="s">
        <v>415</v>
      </c>
      <c r="C42" s="295" t="s">
        <v>53</v>
      </c>
      <c r="D42" s="138">
        <v>1</v>
      </c>
      <c r="E42" s="336">
        <v>1</v>
      </c>
      <c r="F42" s="215">
        <f t="shared" si="16"/>
        <v>252.08942337662342</v>
      </c>
      <c r="G42" s="212">
        <f t="shared" si="17"/>
        <v>252.08942337662342</v>
      </c>
      <c r="H42" s="138">
        <f t="shared" si="18"/>
        <v>2.7288311688311686</v>
      </c>
      <c r="I42" s="212">
        <f t="shared" si="19"/>
        <v>2.7288311688311686</v>
      </c>
      <c r="J42" s="142">
        <f t="shared" si="20"/>
        <v>254.81825454545458</v>
      </c>
      <c r="K42" s="148">
        <f t="shared" si="21"/>
        <v>254.81825454545458</v>
      </c>
      <c r="L42" s="28"/>
      <c r="M42" s="118">
        <v>680.6414431168832</v>
      </c>
      <c r="N42" s="119">
        <v>7.367844155844156</v>
      </c>
      <c r="O42" s="9"/>
      <c r="P42" s="114" t="s">
        <v>476</v>
      </c>
      <c r="Q42" s="353" t="s">
        <v>482</v>
      </c>
      <c r="U42" s="109"/>
      <c r="W42" s="109"/>
    </row>
    <row r="43" spans="1:23" ht="39">
      <c r="A43" s="262">
        <f t="shared" si="22"/>
        <v>30</v>
      </c>
      <c r="B43" s="294" t="s">
        <v>416</v>
      </c>
      <c r="C43" s="295" t="s">
        <v>53</v>
      </c>
      <c r="D43" s="138">
        <v>1</v>
      </c>
      <c r="E43" s="336">
        <v>1</v>
      </c>
      <c r="F43" s="215">
        <f t="shared" si="16"/>
        <v>252.08942337662342</v>
      </c>
      <c r="G43" s="212">
        <f t="shared" si="17"/>
        <v>252.08942337662342</v>
      </c>
      <c r="H43" s="138">
        <f t="shared" si="18"/>
        <v>2.7288311688311686</v>
      </c>
      <c r="I43" s="212">
        <f t="shared" si="19"/>
        <v>2.7288311688311686</v>
      </c>
      <c r="J43" s="142">
        <f t="shared" si="20"/>
        <v>254.81825454545458</v>
      </c>
      <c r="K43" s="148">
        <f t="shared" si="21"/>
        <v>254.81825454545458</v>
      </c>
      <c r="L43" s="28"/>
      <c r="M43" s="118">
        <v>680.6414431168832</v>
      </c>
      <c r="N43" s="119">
        <v>7.367844155844156</v>
      </c>
      <c r="O43" s="9"/>
      <c r="P43" s="114" t="s">
        <v>476</v>
      </c>
      <c r="Q43" s="353" t="s">
        <v>483</v>
      </c>
      <c r="U43" s="109"/>
      <c r="W43" s="109"/>
    </row>
    <row r="44" spans="1:23" ht="26.25">
      <c r="A44" s="262">
        <f>A43+1</f>
        <v>31</v>
      </c>
      <c r="B44" s="294" t="s">
        <v>417</v>
      </c>
      <c r="C44" s="295" t="s">
        <v>53</v>
      </c>
      <c r="D44" s="138">
        <v>1</v>
      </c>
      <c r="E44" s="336">
        <v>2</v>
      </c>
      <c r="F44" s="215">
        <f t="shared" si="16"/>
        <v>170.650185974026</v>
      </c>
      <c r="G44" s="212">
        <f t="shared" si="17"/>
        <v>341.300371948052</v>
      </c>
      <c r="H44" s="138">
        <f t="shared" si="18"/>
        <v>2.7288311688311686</v>
      </c>
      <c r="I44" s="212">
        <f t="shared" si="19"/>
        <v>5.457662337662337</v>
      </c>
      <c r="J44" s="142">
        <f t="shared" si="20"/>
        <v>346.7580342857143</v>
      </c>
      <c r="K44" s="148">
        <f t="shared" si="21"/>
        <v>173.37901714285715</v>
      </c>
      <c r="L44" s="28"/>
      <c r="M44" s="118">
        <v>460.7555021298702</v>
      </c>
      <c r="N44" s="119">
        <v>7.367844155844156</v>
      </c>
      <c r="O44" s="9"/>
      <c r="P44" s="114" t="s">
        <v>476</v>
      </c>
      <c r="Q44" s="353" t="s">
        <v>484</v>
      </c>
      <c r="U44" s="109"/>
      <c r="W44" s="109"/>
    </row>
    <row r="45" spans="1:23" ht="51.75">
      <c r="A45" s="262">
        <f>A44+1</f>
        <v>32</v>
      </c>
      <c r="B45" s="294" t="s">
        <v>418</v>
      </c>
      <c r="C45" s="295" t="s">
        <v>53</v>
      </c>
      <c r="D45" s="138">
        <v>1</v>
      </c>
      <c r="E45" s="336">
        <v>4</v>
      </c>
      <c r="F45" s="215">
        <f t="shared" si="16"/>
        <v>1008.3795241558443</v>
      </c>
      <c r="G45" s="212">
        <f t="shared" si="17"/>
        <v>4033.518096623377</v>
      </c>
      <c r="H45" s="138">
        <f t="shared" si="18"/>
        <v>2.7288311688311686</v>
      </c>
      <c r="I45" s="212">
        <f t="shared" si="19"/>
        <v>10.915324675324674</v>
      </c>
      <c r="J45" s="142">
        <f t="shared" si="20"/>
        <v>4044.433421298702</v>
      </c>
      <c r="K45" s="148">
        <f t="shared" si="21"/>
        <v>1011.1083553246755</v>
      </c>
      <c r="L45" s="28"/>
      <c r="M45" s="118">
        <v>2722.6247152207798</v>
      </c>
      <c r="N45" s="119">
        <v>7.367844155844156</v>
      </c>
      <c r="O45" s="9"/>
      <c r="P45" s="114" t="s">
        <v>476</v>
      </c>
      <c r="Q45" s="353" t="s">
        <v>485</v>
      </c>
      <c r="U45" s="109"/>
      <c r="W45" s="109"/>
    </row>
    <row r="46" spans="1:23" ht="26.25">
      <c r="A46" s="262">
        <f>A45+1</f>
        <v>33</v>
      </c>
      <c r="B46" s="294" t="s">
        <v>419</v>
      </c>
      <c r="C46" s="295" t="s">
        <v>53</v>
      </c>
      <c r="D46" s="138">
        <v>1</v>
      </c>
      <c r="E46" s="336">
        <v>1</v>
      </c>
      <c r="F46" s="215">
        <f aca="true" t="shared" si="23" ref="F46">M46/$J$4</f>
        <v>494.4642077922078</v>
      </c>
      <c r="G46" s="212">
        <f aca="true" t="shared" si="24" ref="G46">F46*E46</f>
        <v>494.4642077922078</v>
      </c>
      <c r="H46" s="138">
        <f aca="true" t="shared" si="25" ref="H46">N46/$J$4</f>
        <v>36.457184415584415</v>
      </c>
      <c r="I46" s="212">
        <f aca="true" t="shared" si="26" ref="I46">H46*E46</f>
        <v>36.457184415584415</v>
      </c>
      <c r="J46" s="142">
        <f aca="true" t="shared" si="27" ref="J46">G46+I46</f>
        <v>530.9213922077922</v>
      </c>
      <c r="K46" s="148">
        <f aca="true" t="shared" si="28" ref="K46">J46/E46</f>
        <v>530.9213922077922</v>
      </c>
      <c r="L46" s="28"/>
      <c r="M46" s="118">
        <v>1335.0533610389612</v>
      </c>
      <c r="N46" s="119">
        <v>98.43439792207793</v>
      </c>
      <c r="O46" s="9"/>
      <c r="P46" s="114" t="s">
        <v>486</v>
      </c>
      <c r="Q46" s="353" t="s">
        <v>487</v>
      </c>
      <c r="U46" s="109"/>
      <c r="W46" s="109"/>
    </row>
    <row r="47" spans="1:17" ht="15.75">
      <c r="A47" s="262">
        <f>A46+1</f>
        <v>34</v>
      </c>
      <c r="B47" s="298" t="s">
        <v>50</v>
      </c>
      <c r="C47" s="295"/>
      <c r="D47" s="138"/>
      <c r="E47" s="336"/>
      <c r="F47" s="215"/>
      <c r="G47" s="212"/>
      <c r="H47" s="138"/>
      <c r="I47" s="212"/>
      <c r="J47" s="142"/>
      <c r="K47" s="148"/>
      <c r="L47" s="28"/>
      <c r="M47" s="118">
        <v>0</v>
      </c>
      <c r="N47" s="119">
        <v>0</v>
      </c>
      <c r="O47" s="9"/>
      <c r="P47" s="114"/>
      <c r="Q47" s="354"/>
    </row>
    <row r="48" spans="1:23" ht="128.25">
      <c r="A48" s="262">
        <f aca="true" t="shared" si="29" ref="A48:A51">A47+1</f>
        <v>35</v>
      </c>
      <c r="B48" s="294" t="s">
        <v>420</v>
      </c>
      <c r="C48" s="295" t="s">
        <v>53</v>
      </c>
      <c r="D48" s="138">
        <v>1</v>
      </c>
      <c r="E48" s="336">
        <v>29</v>
      </c>
      <c r="F48" s="215">
        <f aca="true" t="shared" si="30" ref="F48">M48/$J$4</f>
        <v>37.22125714285714</v>
      </c>
      <c r="G48" s="212">
        <f aca="true" t="shared" si="31" ref="G48">F48*E48</f>
        <v>1079.416457142857</v>
      </c>
      <c r="H48" s="138">
        <f aca="true" t="shared" si="32" ref="H48">N48/$J$4</f>
        <v>9.38717922077922</v>
      </c>
      <c r="I48" s="212">
        <f aca="true" t="shared" si="33" ref="I48">H48*E48</f>
        <v>272.2281974025974</v>
      </c>
      <c r="J48" s="142">
        <f aca="true" t="shared" si="34" ref="J48">G48+I48</f>
        <v>1351.6446545454546</v>
      </c>
      <c r="K48" s="148">
        <f aca="true" t="shared" si="35" ref="K48">J48/E48</f>
        <v>46.608436363636365</v>
      </c>
      <c r="L48" s="28"/>
      <c r="M48" s="118">
        <v>100.4973942857143</v>
      </c>
      <c r="N48" s="119">
        <v>25.345383896103897</v>
      </c>
      <c r="O48" s="9"/>
      <c r="P48" s="114" t="s">
        <v>476</v>
      </c>
      <c r="Q48" s="353" t="s">
        <v>477</v>
      </c>
      <c r="U48" s="109"/>
      <c r="W48" s="109"/>
    </row>
    <row r="49" spans="1:17" ht="15.75">
      <c r="A49" s="262">
        <f t="shared" si="29"/>
        <v>36</v>
      </c>
      <c r="B49" s="298" t="s">
        <v>51</v>
      </c>
      <c r="C49" s="295"/>
      <c r="D49" s="138"/>
      <c r="E49" s="336"/>
      <c r="F49" s="215"/>
      <c r="G49" s="212"/>
      <c r="H49" s="138"/>
      <c r="I49" s="212"/>
      <c r="J49" s="142"/>
      <c r="K49" s="148"/>
      <c r="L49" s="28"/>
      <c r="M49" s="118">
        <v>0</v>
      </c>
      <c r="N49" s="119">
        <v>0</v>
      </c>
      <c r="O49" s="9"/>
      <c r="P49" s="114"/>
      <c r="Q49" s="354"/>
    </row>
    <row r="50" spans="1:23" ht="141">
      <c r="A50" s="262">
        <f t="shared" si="29"/>
        <v>37</v>
      </c>
      <c r="B50" s="294" t="s">
        <v>420</v>
      </c>
      <c r="C50" s="295" t="s">
        <v>53</v>
      </c>
      <c r="D50" s="138">
        <v>1</v>
      </c>
      <c r="E50" s="336">
        <v>11</v>
      </c>
      <c r="F50" s="215">
        <f aca="true" t="shared" si="36" ref="F50:F52">M50/$J$4</f>
        <v>37.22125714285714</v>
      </c>
      <c r="G50" s="212">
        <f aca="true" t="shared" si="37" ref="G50:G52">F50*E50</f>
        <v>409.43382857142853</v>
      </c>
      <c r="H50" s="138">
        <f aca="true" t="shared" si="38" ref="H50:H52">N50/$J$4</f>
        <v>9.38717922077922</v>
      </c>
      <c r="I50" s="212">
        <f aca="true" t="shared" si="39" ref="I50:I52">H50*E50</f>
        <v>103.25897142857143</v>
      </c>
      <c r="J50" s="142">
        <f aca="true" t="shared" si="40" ref="J50:J52">G50+I50</f>
        <v>512.6927999999999</v>
      </c>
      <c r="K50" s="148">
        <f aca="true" t="shared" si="41" ref="K50:K52">J50/E50</f>
        <v>46.60843636363636</v>
      </c>
      <c r="L50" s="28"/>
      <c r="M50" s="118">
        <v>100.4973942857143</v>
      </c>
      <c r="N50" s="119">
        <v>25.345383896103897</v>
      </c>
      <c r="O50" s="9"/>
      <c r="P50" s="114" t="s">
        <v>476</v>
      </c>
      <c r="Q50" s="353" t="s">
        <v>488</v>
      </c>
      <c r="U50" s="109"/>
      <c r="W50" s="109"/>
    </row>
    <row r="51" spans="1:17" ht="15.75">
      <c r="A51" s="262">
        <f t="shared" si="29"/>
        <v>38</v>
      </c>
      <c r="B51" s="298" t="s">
        <v>52</v>
      </c>
      <c r="C51" s="295"/>
      <c r="D51" s="138"/>
      <c r="E51" s="336"/>
      <c r="F51" s="215"/>
      <c r="G51" s="212"/>
      <c r="H51" s="138"/>
      <c r="I51" s="212"/>
      <c r="J51" s="142"/>
      <c r="K51" s="148"/>
      <c r="L51" s="28"/>
      <c r="M51" s="118">
        <v>0</v>
      </c>
      <c r="N51" s="119">
        <v>0</v>
      </c>
      <c r="O51" s="9"/>
      <c r="P51" s="114"/>
      <c r="Q51" s="354"/>
    </row>
    <row r="52" spans="1:23" ht="129" thickBot="1">
      <c r="A52" s="273">
        <f>A51+1</f>
        <v>39</v>
      </c>
      <c r="B52" s="299" t="s">
        <v>420</v>
      </c>
      <c r="C52" s="300" t="s">
        <v>53</v>
      </c>
      <c r="D52" s="179">
        <v>1</v>
      </c>
      <c r="E52" s="337">
        <v>6</v>
      </c>
      <c r="F52" s="216">
        <f t="shared" si="36"/>
        <v>37.22125714285714</v>
      </c>
      <c r="G52" s="211">
        <f t="shared" si="37"/>
        <v>223.32754285714284</v>
      </c>
      <c r="H52" s="179">
        <f t="shared" si="38"/>
        <v>9.38717922077922</v>
      </c>
      <c r="I52" s="211">
        <f t="shared" si="39"/>
        <v>56.32307532467532</v>
      </c>
      <c r="J52" s="150">
        <f t="shared" si="40"/>
        <v>279.6506181818182</v>
      </c>
      <c r="K52" s="151">
        <f t="shared" si="41"/>
        <v>46.608436363636365</v>
      </c>
      <c r="L52" s="28"/>
      <c r="M52" s="159">
        <v>100.4973942857143</v>
      </c>
      <c r="N52" s="160">
        <v>25.345383896103897</v>
      </c>
      <c r="O52" s="9"/>
      <c r="P52" s="114" t="s">
        <v>476</v>
      </c>
      <c r="Q52" s="355" t="s">
        <v>477</v>
      </c>
      <c r="U52" s="109"/>
      <c r="W52" s="109"/>
    </row>
    <row r="53" spans="6:17" ht="16.5" thickBot="1">
      <c r="F53" s="34"/>
      <c r="G53" s="96">
        <f>SUM(G12:G52)</f>
        <v>33132.13638233767</v>
      </c>
      <c r="H53" s="83"/>
      <c r="I53" s="96">
        <f>SUM(I12:I52)</f>
        <v>5242.423050389609</v>
      </c>
      <c r="J53" s="97"/>
      <c r="K53" s="301"/>
      <c r="M53" s="36"/>
      <c r="N53" s="36"/>
      <c r="P53" s="36"/>
      <c r="Q53" s="36"/>
    </row>
    <row r="54" spans="6:17" ht="16.5" thickBot="1">
      <c r="F54" s="37"/>
      <c r="G54" s="85" t="s">
        <v>20</v>
      </c>
      <c r="H54" s="217">
        <v>0.05</v>
      </c>
      <c r="I54" s="249"/>
      <c r="J54" s="39">
        <f>H54*G53</f>
        <v>1656.6068191168833</v>
      </c>
      <c r="K54" s="301"/>
      <c r="M54" s="36"/>
      <c r="N54" s="36"/>
      <c r="P54" s="36"/>
      <c r="Q54" s="36"/>
    </row>
    <row r="55" spans="6:17" ht="16.5" thickBot="1">
      <c r="F55" s="34"/>
      <c r="G55" s="40"/>
      <c r="H55" s="218"/>
      <c r="I55" s="250"/>
      <c r="J55" s="41"/>
      <c r="K55" s="301"/>
      <c r="M55" s="36"/>
      <c r="N55" s="36"/>
      <c r="P55" s="36"/>
      <c r="Q55" s="36"/>
    </row>
    <row r="56" spans="6:17" ht="16.5" thickBot="1">
      <c r="F56" s="37"/>
      <c r="G56" s="38" t="s">
        <v>21</v>
      </c>
      <c r="H56" s="217"/>
      <c r="I56" s="249"/>
      <c r="J56" s="39">
        <f>SUM(J11:J54)</f>
        <v>40031.16625184415</v>
      </c>
      <c r="K56" s="301"/>
      <c r="M56" s="36"/>
      <c r="N56" s="36"/>
      <c r="P56" s="36"/>
      <c r="Q56" s="36"/>
    </row>
    <row r="57" spans="6:17" ht="16.5" thickBot="1">
      <c r="F57" s="42"/>
      <c r="G57" s="43"/>
      <c r="H57" s="219"/>
      <c r="I57" s="251"/>
      <c r="J57" s="44"/>
      <c r="K57" s="301"/>
      <c r="M57" s="36"/>
      <c r="N57" s="36"/>
      <c r="P57" s="36"/>
      <c r="Q57" s="36"/>
    </row>
    <row r="58" spans="6:17" ht="15.75">
      <c r="F58" s="45"/>
      <c r="G58" s="86" t="s">
        <v>22</v>
      </c>
      <c r="H58" s="220">
        <v>0.08</v>
      </c>
      <c r="I58" s="252"/>
      <c r="J58" s="47">
        <f>J56*H58</f>
        <v>3202.4933001475324</v>
      </c>
      <c r="K58" s="301"/>
      <c r="M58" s="36"/>
      <c r="N58" s="36"/>
      <c r="P58" s="36"/>
      <c r="Q58" s="36"/>
    </row>
    <row r="59" spans="6:17" ht="16.5" thickBot="1">
      <c r="F59" s="48"/>
      <c r="G59" s="87" t="s">
        <v>23</v>
      </c>
      <c r="H59" s="221"/>
      <c r="I59" s="253"/>
      <c r="J59" s="50">
        <f>J56+J58</f>
        <v>43233.65955199168</v>
      </c>
      <c r="K59" s="301"/>
      <c r="M59" s="36"/>
      <c r="N59" s="36"/>
      <c r="P59" s="36"/>
      <c r="Q59" s="36"/>
    </row>
    <row r="60" spans="6:17" ht="16.5" thickBot="1">
      <c r="F60" s="51"/>
      <c r="G60" s="88"/>
      <c r="H60" s="222"/>
      <c r="I60" s="254"/>
      <c r="J60" s="53"/>
      <c r="K60" s="301"/>
      <c r="M60" s="36"/>
      <c r="N60" s="36"/>
      <c r="P60" s="36"/>
      <c r="Q60" s="36"/>
    </row>
    <row r="61" spans="6:17" ht="15.75">
      <c r="F61" s="54"/>
      <c r="G61" s="86" t="s">
        <v>24</v>
      </c>
      <c r="H61" s="220">
        <v>0.1</v>
      </c>
      <c r="I61" s="252"/>
      <c r="J61" s="47">
        <f>J59*H61</f>
        <v>4323.365955199169</v>
      </c>
      <c r="K61" s="301"/>
      <c r="M61" s="36"/>
      <c r="N61" s="36"/>
      <c r="P61" s="36"/>
      <c r="Q61" s="36"/>
    </row>
    <row r="62" spans="6:17" ht="16.5" thickBot="1">
      <c r="F62" s="48"/>
      <c r="G62" s="87" t="s">
        <v>23</v>
      </c>
      <c r="H62" s="221"/>
      <c r="I62" s="253"/>
      <c r="J62" s="50">
        <f>J59+J61</f>
        <v>47557.02550719085</v>
      </c>
      <c r="K62" s="301"/>
      <c r="M62" s="36"/>
      <c r="N62" s="36"/>
      <c r="P62" s="36"/>
      <c r="Q62" s="36"/>
    </row>
    <row r="63" spans="6:17" ht="16.5" thickBot="1">
      <c r="F63" s="51"/>
      <c r="G63" s="88"/>
      <c r="H63" s="222"/>
      <c r="I63" s="254"/>
      <c r="J63" s="53"/>
      <c r="K63" s="301"/>
      <c r="M63" s="36"/>
      <c r="N63" s="36"/>
      <c r="P63" s="36"/>
      <c r="Q63" s="36"/>
    </row>
    <row r="64" spans="6:17" ht="15.75">
      <c r="F64" s="54"/>
      <c r="G64" s="89" t="s">
        <v>25</v>
      </c>
      <c r="H64" s="220">
        <v>0.18</v>
      </c>
      <c r="I64" s="252"/>
      <c r="J64" s="55">
        <f>J62*H64</f>
        <v>8560.264591294352</v>
      </c>
      <c r="K64" s="301"/>
      <c r="M64" s="36"/>
      <c r="N64" s="36"/>
      <c r="P64" s="36"/>
      <c r="Q64" s="36"/>
    </row>
    <row r="65" spans="6:17" ht="16.5" thickBot="1">
      <c r="F65" s="48"/>
      <c r="G65" s="90" t="s">
        <v>26</v>
      </c>
      <c r="H65" s="223" t="s">
        <v>9</v>
      </c>
      <c r="I65" s="255"/>
      <c r="J65" s="58">
        <f>J62+J64</f>
        <v>56117.2900984852</v>
      </c>
      <c r="K65" s="301"/>
      <c r="M65" s="36"/>
      <c r="N65" s="36"/>
      <c r="P65" s="36"/>
      <c r="Q65" s="36"/>
    </row>
    <row r="66" spans="13:17" ht="15.75">
      <c r="M66" s="36"/>
      <c r="N66" s="36"/>
      <c r="P66" s="36"/>
      <c r="Q66" s="36"/>
    </row>
    <row r="67" spans="13:17" ht="15.75">
      <c r="M67" s="36"/>
      <c r="N67" s="36"/>
      <c r="P67" s="36"/>
      <c r="Q67" s="36"/>
    </row>
    <row r="68" spans="10:17" ht="15.75">
      <c r="J68" s="59"/>
      <c r="M68" s="36"/>
      <c r="N68" s="36"/>
      <c r="P68" s="36"/>
      <c r="Q68" s="36"/>
    </row>
    <row r="69" spans="13:17" ht="15.75">
      <c r="M69" s="36"/>
      <c r="N69" s="36"/>
      <c r="P69" s="36"/>
      <c r="Q69" s="36"/>
    </row>
  </sheetData>
  <sheetProtection algorithmName="SHA-512" hashValue="3+6Gw3zcCKYzJEnLVD3xKPl3S48r18ad4ZZ3j6fcFQbaTlNBgt9TmNj0Jgeysm19gsmmjISoQ+z3Fq6SRdF6ow==" saltValue="M0zgufRf84ORFelMqlPvJQ==" spinCount="100000" sheet="1" objects="1" scenarios="1"/>
  <mergeCells count="19">
    <mergeCell ref="A5:F5"/>
    <mergeCell ref="B1:D1"/>
    <mergeCell ref="A2:B2"/>
    <mergeCell ref="H2:J2"/>
    <mergeCell ref="A3:F3"/>
    <mergeCell ref="A4:F4"/>
    <mergeCell ref="C7:C8"/>
    <mergeCell ref="D7:E7"/>
    <mergeCell ref="F7:G7"/>
    <mergeCell ref="A6:F6"/>
    <mergeCell ref="A7:A8"/>
    <mergeCell ref="B7:B8"/>
    <mergeCell ref="Q7:Q8"/>
    <mergeCell ref="H7:I7"/>
    <mergeCell ref="J7:J8"/>
    <mergeCell ref="K7:K8"/>
    <mergeCell ref="M7:M8"/>
    <mergeCell ref="N7:N8"/>
    <mergeCell ref="P7:P8"/>
  </mergeCells>
  <printOptions/>
  <pageMargins left="0.7" right="0.7" top="0.75" bottom="0.75" header="0.3" footer="0.3"/>
  <pageSetup fitToHeight="1" fitToWidth="1" horizontalDpi="600" verticalDpi="600" orientation="portrait" paperSize="9" scale="2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U42"/>
  <sheetViews>
    <sheetView showGridLines="0" zoomScale="70" zoomScaleNormal="70" zoomScalePageLayoutView="115" workbookViewId="0" topLeftCell="A1">
      <pane ySplit="9" topLeftCell="A10" activePane="bottomLeft" state="frozen"/>
      <selection pane="topLeft" activeCell="A292" sqref="A292:XFD292"/>
      <selection pane="bottomLeft" activeCell="I12" sqref="I12:I25"/>
    </sheetView>
  </sheetViews>
  <sheetFormatPr defaultColWidth="8.875" defaultRowHeight="15.75"/>
  <cols>
    <col min="1" max="1" width="4.00390625" style="15" customWidth="1"/>
    <col min="2" max="2" width="71.75390625" style="15" customWidth="1"/>
    <col min="3" max="3" width="11.25390625" style="15" customWidth="1"/>
    <col min="4" max="4" width="5.625" style="15" customWidth="1"/>
    <col min="5" max="5" width="7.50390625" style="15" bestFit="1" customWidth="1"/>
    <col min="6" max="6" width="11.125" style="15" customWidth="1"/>
    <col min="7" max="7" width="18.25390625" style="15" customWidth="1"/>
    <col min="8" max="8" width="13.75390625" style="15" customWidth="1"/>
    <col min="9" max="9" width="16.125" style="15" customWidth="1"/>
    <col min="10" max="10" width="13.875" style="15" customWidth="1"/>
    <col min="11" max="11" width="11.125" style="35" customWidth="1"/>
    <col min="12" max="12" width="3.625" style="35" customWidth="1"/>
    <col min="13" max="13" width="12.25390625" style="15" customWidth="1"/>
    <col min="14" max="14" width="11.00390625" style="15" customWidth="1"/>
    <col min="15" max="15" width="7.375" style="15" customWidth="1"/>
    <col min="16" max="16" width="12.25390625" style="15" customWidth="1"/>
    <col min="17" max="17" width="11.00390625" style="15" customWidth="1"/>
    <col min="18" max="19" width="6.625" style="15" customWidth="1"/>
    <col min="20" max="20" width="8.875" style="15" customWidth="1"/>
    <col min="21" max="21" width="9.50390625" style="15" bestFit="1" customWidth="1"/>
    <col min="22" max="16384" width="8.875" style="15" customWidth="1"/>
  </cols>
  <sheetData>
    <row r="1" spans="1:17" ht="18.75" thickBot="1">
      <c r="A1" s="8"/>
      <c r="B1" s="385"/>
      <c r="C1" s="385"/>
      <c r="D1" s="385"/>
      <c r="E1" s="9"/>
      <c r="F1" s="10"/>
      <c r="G1" s="9"/>
      <c r="H1" s="11"/>
      <c r="I1" s="12"/>
      <c r="J1" s="11"/>
      <c r="K1" s="13"/>
      <c r="L1" s="13"/>
      <c r="M1" s="14"/>
      <c r="N1" s="14"/>
      <c r="P1" s="14"/>
      <c r="Q1" s="14"/>
    </row>
    <row r="2" spans="1:17" ht="18.75" thickBot="1">
      <c r="A2" s="386" t="s">
        <v>456</v>
      </c>
      <c r="B2" s="387"/>
      <c r="C2" s="16"/>
      <c r="D2" s="10"/>
      <c r="E2" s="9"/>
      <c r="F2" s="10"/>
      <c r="G2" s="17"/>
      <c r="H2" s="388" t="s">
        <v>445</v>
      </c>
      <c r="I2" s="389"/>
      <c r="J2" s="390"/>
      <c r="K2" s="18"/>
      <c r="L2" s="18"/>
      <c r="M2" s="14"/>
      <c r="N2" s="19"/>
      <c r="P2" s="14"/>
      <c r="Q2" s="19"/>
    </row>
    <row r="3" spans="1:17" ht="16.5" customHeight="1" thickBot="1">
      <c r="A3" s="391"/>
      <c r="B3" s="391"/>
      <c r="C3" s="391"/>
      <c r="D3" s="391"/>
      <c r="E3" s="391"/>
      <c r="F3" s="391"/>
      <c r="G3" s="20"/>
      <c r="H3" s="74" t="s">
        <v>9</v>
      </c>
      <c r="I3" s="75" t="s">
        <v>8</v>
      </c>
      <c r="J3" s="76" t="s">
        <v>446</v>
      </c>
      <c r="K3" s="18"/>
      <c r="L3" s="18"/>
      <c r="M3" s="14"/>
      <c r="N3" s="19"/>
      <c r="P3" s="14"/>
      <c r="Q3" s="19"/>
    </row>
    <row r="4" spans="1:17" ht="16.5" thickBot="1">
      <c r="A4" s="391"/>
      <c r="B4" s="391"/>
      <c r="C4" s="391"/>
      <c r="D4" s="391"/>
      <c r="E4" s="391"/>
      <c r="F4" s="391"/>
      <c r="G4" s="21"/>
      <c r="H4" s="213">
        <f>J131</f>
        <v>0</v>
      </c>
      <c r="I4" s="214">
        <f>H4*J4</f>
        <v>0</v>
      </c>
      <c r="J4" s="79">
        <f>TOTAL!C7</f>
        <v>2.7</v>
      </c>
      <c r="K4" s="18"/>
      <c r="L4" s="18"/>
      <c r="M4" s="14"/>
      <c r="N4" s="19"/>
      <c r="P4" s="14"/>
      <c r="Q4" s="19"/>
    </row>
    <row r="5" spans="1:17" ht="15.75">
      <c r="A5" s="384"/>
      <c r="B5" s="384"/>
      <c r="C5" s="384"/>
      <c r="D5" s="384"/>
      <c r="E5" s="384"/>
      <c r="F5" s="384"/>
      <c r="G5" s="22"/>
      <c r="H5" s="23"/>
      <c r="I5" s="24"/>
      <c r="J5" s="25"/>
      <c r="K5" s="18"/>
      <c r="L5" s="18"/>
      <c r="M5" s="14"/>
      <c r="N5" s="19"/>
      <c r="P5" s="14"/>
      <c r="Q5" s="19"/>
    </row>
    <row r="6" spans="1:17" ht="16.5" thickBot="1">
      <c r="A6" s="379"/>
      <c r="B6" s="379"/>
      <c r="C6" s="379"/>
      <c r="D6" s="379"/>
      <c r="E6" s="379"/>
      <c r="F6" s="379"/>
      <c r="G6" s="26"/>
      <c r="H6" s="16"/>
      <c r="I6" s="9"/>
      <c r="J6" s="27"/>
      <c r="K6" s="28"/>
      <c r="L6" s="28"/>
      <c r="M6" s="29"/>
      <c r="N6" s="29"/>
      <c r="P6" s="29"/>
      <c r="Q6" s="29"/>
    </row>
    <row r="7" spans="1:17" ht="16.15" customHeight="1">
      <c r="A7" s="364" t="s">
        <v>429</v>
      </c>
      <c r="B7" s="366" t="s">
        <v>430</v>
      </c>
      <c r="C7" s="382" t="s">
        <v>434</v>
      </c>
      <c r="D7" s="372" t="s">
        <v>435</v>
      </c>
      <c r="E7" s="372"/>
      <c r="F7" s="372" t="s">
        <v>438</v>
      </c>
      <c r="G7" s="372"/>
      <c r="H7" s="372" t="s">
        <v>440</v>
      </c>
      <c r="I7" s="372"/>
      <c r="J7" s="373" t="s">
        <v>433</v>
      </c>
      <c r="K7" s="375" t="s">
        <v>441</v>
      </c>
      <c r="L7" s="80"/>
      <c r="M7" s="377" t="s">
        <v>443</v>
      </c>
      <c r="N7" s="370" t="s">
        <v>444</v>
      </c>
      <c r="O7" s="30"/>
      <c r="P7" s="377" t="s">
        <v>447</v>
      </c>
      <c r="Q7" s="370" t="s">
        <v>448</v>
      </c>
    </row>
    <row r="8" spans="1:17" ht="15.75">
      <c r="A8" s="365"/>
      <c r="B8" s="367"/>
      <c r="C8" s="396"/>
      <c r="D8" s="131" t="s">
        <v>436</v>
      </c>
      <c r="E8" s="132" t="s">
        <v>437</v>
      </c>
      <c r="F8" s="131" t="s">
        <v>439</v>
      </c>
      <c r="G8" s="132" t="s">
        <v>437</v>
      </c>
      <c r="H8" s="131" t="s">
        <v>439</v>
      </c>
      <c r="I8" s="132" t="s">
        <v>437</v>
      </c>
      <c r="J8" s="394"/>
      <c r="K8" s="395"/>
      <c r="L8" s="80"/>
      <c r="M8" s="378"/>
      <c r="N8" s="371"/>
      <c r="O8" s="30"/>
      <c r="P8" s="378"/>
      <c r="Q8" s="371"/>
    </row>
    <row r="9" spans="1:17" ht="15.75">
      <c r="A9" s="143" t="s">
        <v>0</v>
      </c>
      <c r="B9" s="134" t="s">
        <v>344</v>
      </c>
      <c r="C9" s="133" t="s">
        <v>1</v>
      </c>
      <c r="D9" s="133" t="s">
        <v>2</v>
      </c>
      <c r="E9" s="133" t="s">
        <v>10</v>
      </c>
      <c r="F9" s="133" t="s">
        <v>3</v>
      </c>
      <c r="G9" s="133" t="s">
        <v>4</v>
      </c>
      <c r="H9" s="133" t="s">
        <v>5</v>
      </c>
      <c r="I9" s="133" t="s">
        <v>6</v>
      </c>
      <c r="J9" s="133" t="s">
        <v>7</v>
      </c>
      <c r="K9" s="144">
        <v>11</v>
      </c>
      <c r="L9" s="80"/>
      <c r="M9" s="143" t="s">
        <v>442</v>
      </c>
      <c r="N9" s="144" t="s">
        <v>12</v>
      </c>
      <c r="O9" s="30"/>
      <c r="P9" s="143" t="s">
        <v>11</v>
      </c>
      <c r="Q9" s="144" t="s">
        <v>13</v>
      </c>
    </row>
    <row r="10" spans="1:17" ht="15.75">
      <c r="A10" s="259"/>
      <c r="B10" s="226"/>
      <c r="C10" s="227"/>
      <c r="D10" s="226"/>
      <c r="E10" s="226"/>
      <c r="F10" s="226"/>
      <c r="G10" s="226"/>
      <c r="H10" s="226"/>
      <c r="I10" s="226"/>
      <c r="J10" s="226"/>
      <c r="K10" s="283"/>
      <c r="L10" s="80"/>
      <c r="M10" s="229"/>
      <c r="N10" s="230"/>
      <c r="O10" s="30"/>
      <c r="P10" s="229"/>
      <c r="Q10" s="230"/>
    </row>
    <row r="11" spans="1:17" s="33" customFormat="1" ht="15.75">
      <c r="A11" s="284"/>
      <c r="B11" s="285" t="s">
        <v>36</v>
      </c>
      <c r="C11" s="286"/>
      <c r="D11" s="286"/>
      <c r="E11" s="289"/>
      <c r="F11" s="289"/>
      <c r="G11" s="289"/>
      <c r="H11" s="289"/>
      <c r="I11" s="289"/>
      <c r="J11" s="289"/>
      <c r="K11" s="290"/>
      <c r="L11" s="291"/>
      <c r="M11" s="292"/>
      <c r="N11" s="293"/>
      <c r="O11" s="268"/>
      <c r="P11" s="292"/>
      <c r="Q11" s="293"/>
    </row>
    <row r="12" spans="1:21" ht="15.75">
      <c r="A12" s="262">
        <v>1</v>
      </c>
      <c r="B12" s="294" t="s">
        <v>100</v>
      </c>
      <c r="C12" s="295" t="s">
        <v>35</v>
      </c>
      <c r="D12" s="138">
        <v>1</v>
      </c>
      <c r="E12" s="334">
        <v>623.7</v>
      </c>
      <c r="F12" s="215">
        <f>M12/$J$4</f>
        <v>1.2962962962962963</v>
      </c>
      <c r="G12" s="212">
        <f aca="true" t="shared" si="0" ref="G12:G25">F12*E12</f>
        <v>808.5</v>
      </c>
      <c r="H12" s="138">
        <f aca="true" t="shared" si="1" ref="H12:H25">N12/$J$4</f>
        <v>1.1666666666666665</v>
      </c>
      <c r="I12" s="212">
        <f aca="true" t="shared" si="2" ref="I12:I25">H12*E12</f>
        <v>727.65</v>
      </c>
      <c r="J12" s="142">
        <f aca="true" t="shared" si="3" ref="J12:J25">G12+I12</f>
        <v>1536.15</v>
      </c>
      <c r="K12" s="148">
        <f aca="true" t="shared" si="4" ref="K12:K25">J12/E12</f>
        <v>2.462962962962963</v>
      </c>
      <c r="L12" s="28"/>
      <c r="M12" s="118">
        <v>3.5</v>
      </c>
      <c r="N12" s="119">
        <v>3.15</v>
      </c>
      <c r="O12" s="9"/>
      <c r="P12" s="118"/>
      <c r="Q12" s="119"/>
      <c r="U12" s="109"/>
    </row>
    <row r="13" spans="1:21" ht="15.75">
      <c r="A13" s="262">
        <f>A12+1</f>
        <v>2</v>
      </c>
      <c r="B13" s="294" t="s">
        <v>101</v>
      </c>
      <c r="C13" s="295" t="s">
        <v>35</v>
      </c>
      <c r="D13" s="138">
        <v>1</v>
      </c>
      <c r="E13" s="334">
        <v>136.4</v>
      </c>
      <c r="F13" s="215">
        <f aca="true" t="shared" si="5" ref="F13:F25">M13/$J$4</f>
        <v>1.6666666666666665</v>
      </c>
      <c r="G13" s="212">
        <f t="shared" si="0"/>
        <v>227.33333333333331</v>
      </c>
      <c r="H13" s="138">
        <f t="shared" si="1"/>
        <v>1.4999999999999998</v>
      </c>
      <c r="I13" s="212">
        <f t="shared" si="2"/>
        <v>204.59999999999997</v>
      </c>
      <c r="J13" s="142">
        <f t="shared" si="3"/>
        <v>431.9333333333333</v>
      </c>
      <c r="K13" s="148">
        <f t="shared" si="4"/>
        <v>3.166666666666666</v>
      </c>
      <c r="L13" s="28"/>
      <c r="M13" s="118">
        <v>4.5</v>
      </c>
      <c r="N13" s="119">
        <v>4.05</v>
      </c>
      <c r="O13" s="9"/>
      <c r="P13" s="118"/>
      <c r="Q13" s="119"/>
      <c r="U13" s="109"/>
    </row>
    <row r="14" spans="1:21" ht="15.75">
      <c r="A14" s="262">
        <f>A13+1</f>
        <v>3</v>
      </c>
      <c r="B14" s="294" t="s">
        <v>102</v>
      </c>
      <c r="C14" s="295" t="s">
        <v>35</v>
      </c>
      <c r="D14" s="138">
        <v>1</v>
      </c>
      <c r="E14" s="334">
        <v>143</v>
      </c>
      <c r="F14" s="215">
        <f t="shared" si="5"/>
        <v>2.444444444444444</v>
      </c>
      <c r="G14" s="212">
        <f t="shared" si="0"/>
        <v>349.55555555555554</v>
      </c>
      <c r="H14" s="138">
        <f t="shared" si="1"/>
        <v>2.1999999999999997</v>
      </c>
      <c r="I14" s="212">
        <f t="shared" si="2"/>
        <v>314.59999999999997</v>
      </c>
      <c r="J14" s="142">
        <f t="shared" si="3"/>
        <v>664.1555555555556</v>
      </c>
      <c r="K14" s="148">
        <f t="shared" si="4"/>
        <v>4.644444444444445</v>
      </c>
      <c r="L14" s="28"/>
      <c r="M14" s="118">
        <v>6.6</v>
      </c>
      <c r="N14" s="119">
        <v>5.9399999999999995</v>
      </c>
      <c r="O14" s="9"/>
      <c r="P14" s="118"/>
      <c r="Q14" s="119"/>
      <c r="U14" s="109"/>
    </row>
    <row r="15" spans="1:21" ht="15.75">
      <c r="A15" s="262">
        <f>A14+1</f>
        <v>4</v>
      </c>
      <c r="B15" s="294" t="s">
        <v>103</v>
      </c>
      <c r="C15" s="295" t="s">
        <v>35</v>
      </c>
      <c r="D15" s="138">
        <v>1</v>
      </c>
      <c r="E15" s="334">
        <v>138.60000000000002</v>
      </c>
      <c r="F15" s="215">
        <f>M15/$J$4</f>
        <v>3.4814814814814814</v>
      </c>
      <c r="G15" s="212">
        <f t="shared" si="0"/>
        <v>482.5333333333334</v>
      </c>
      <c r="H15" s="138">
        <f>N15/$J$4</f>
        <v>3.1333333333333333</v>
      </c>
      <c r="I15" s="212">
        <f t="shared" si="2"/>
        <v>434.2800000000001</v>
      </c>
      <c r="J15" s="142">
        <f t="shared" si="3"/>
        <v>916.8133333333335</v>
      </c>
      <c r="K15" s="148">
        <f t="shared" si="4"/>
        <v>6.614814814814815</v>
      </c>
      <c r="L15" s="28"/>
      <c r="M15" s="118">
        <v>9.4</v>
      </c>
      <c r="N15" s="119">
        <v>8.46</v>
      </c>
      <c r="O15" s="9"/>
      <c r="P15" s="118"/>
      <c r="Q15" s="119"/>
      <c r="U15" s="109"/>
    </row>
    <row r="16" spans="1:21" ht="15.75">
      <c r="A16" s="262">
        <f aca="true" t="shared" si="6" ref="A16">A15+1</f>
        <v>5</v>
      </c>
      <c r="B16" s="294" t="s">
        <v>104</v>
      </c>
      <c r="C16" s="295" t="s">
        <v>35</v>
      </c>
      <c r="D16" s="138">
        <v>1</v>
      </c>
      <c r="E16" s="334">
        <v>126.50000000000001</v>
      </c>
      <c r="F16" s="215">
        <f t="shared" si="5"/>
        <v>4.259259259259259</v>
      </c>
      <c r="G16" s="212">
        <f t="shared" si="0"/>
        <v>538.7962962962963</v>
      </c>
      <c r="H16" s="138">
        <f t="shared" si="1"/>
        <v>3.833333333333333</v>
      </c>
      <c r="I16" s="212">
        <f t="shared" si="2"/>
        <v>484.9166666666667</v>
      </c>
      <c r="J16" s="166">
        <f t="shared" si="3"/>
        <v>1023.712962962963</v>
      </c>
      <c r="K16" s="148">
        <f t="shared" si="4"/>
        <v>8.092592592592592</v>
      </c>
      <c r="L16" s="28"/>
      <c r="M16" s="118">
        <v>11.5</v>
      </c>
      <c r="N16" s="119">
        <v>10.35</v>
      </c>
      <c r="O16" s="9"/>
      <c r="P16" s="118"/>
      <c r="Q16" s="119"/>
      <c r="U16" s="109"/>
    </row>
    <row r="17" spans="1:21" ht="15.75">
      <c r="A17" s="262">
        <f>A16+1</f>
        <v>6</v>
      </c>
      <c r="B17" s="294" t="s">
        <v>105</v>
      </c>
      <c r="C17" s="295" t="s">
        <v>35</v>
      </c>
      <c r="D17" s="138">
        <v>1</v>
      </c>
      <c r="E17" s="334">
        <v>79.2</v>
      </c>
      <c r="F17" s="215">
        <f t="shared" si="5"/>
        <v>5.37037037037037</v>
      </c>
      <c r="G17" s="212">
        <f t="shared" si="0"/>
        <v>425.3333333333333</v>
      </c>
      <c r="H17" s="138">
        <f t="shared" si="1"/>
        <v>4.833333333333333</v>
      </c>
      <c r="I17" s="212">
        <f t="shared" si="2"/>
        <v>382.8</v>
      </c>
      <c r="J17" s="142">
        <f t="shared" si="3"/>
        <v>808.1333333333333</v>
      </c>
      <c r="K17" s="148">
        <f t="shared" si="4"/>
        <v>10.203703703703702</v>
      </c>
      <c r="L17" s="28"/>
      <c r="M17" s="118">
        <v>14.5</v>
      </c>
      <c r="N17" s="119">
        <v>13.05</v>
      </c>
      <c r="O17" s="9"/>
      <c r="P17" s="118"/>
      <c r="Q17" s="119"/>
      <c r="U17" s="109"/>
    </row>
    <row r="18" spans="1:21" ht="15.75">
      <c r="A18" s="262">
        <f>A17+1</f>
        <v>7</v>
      </c>
      <c r="B18" s="294" t="s">
        <v>106</v>
      </c>
      <c r="C18" s="295" t="s">
        <v>35</v>
      </c>
      <c r="D18" s="138">
        <v>1</v>
      </c>
      <c r="E18" s="334">
        <v>149.60000000000002</v>
      </c>
      <c r="F18" s="215">
        <f t="shared" si="5"/>
        <v>5.999999999999999</v>
      </c>
      <c r="G18" s="212">
        <f t="shared" si="0"/>
        <v>897.6</v>
      </c>
      <c r="H18" s="138">
        <f t="shared" si="1"/>
        <v>5.3999999999999995</v>
      </c>
      <c r="I18" s="212">
        <f t="shared" si="2"/>
        <v>807.84</v>
      </c>
      <c r="J18" s="142">
        <f t="shared" si="3"/>
        <v>1705.44</v>
      </c>
      <c r="K18" s="148">
        <f t="shared" si="4"/>
        <v>11.399999999999999</v>
      </c>
      <c r="L18" s="28"/>
      <c r="M18" s="118">
        <v>16.2</v>
      </c>
      <c r="N18" s="119">
        <v>14.58</v>
      </c>
      <c r="O18" s="9"/>
      <c r="P18" s="118"/>
      <c r="Q18" s="119"/>
      <c r="U18" s="109"/>
    </row>
    <row r="19" spans="1:21" ht="15.75">
      <c r="A19" s="262">
        <f>A18+1</f>
        <v>8</v>
      </c>
      <c r="B19" s="294" t="s">
        <v>107</v>
      </c>
      <c r="C19" s="295" t="s">
        <v>114</v>
      </c>
      <c r="D19" s="138">
        <v>1</v>
      </c>
      <c r="E19" s="334">
        <v>2</v>
      </c>
      <c r="F19" s="215">
        <f t="shared" si="5"/>
        <v>223.4978999999999</v>
      </c>
      <c r="G19" s="212">
        <f t="shared" si="0"/>
        <v>446.9957999999998</v>
      </c>
      <c r="H19" s="138">
        <f t="shared" si="1"/>
        <v>24.074074074074073</v>
      </c>
      <c r="I19" s="212">
        <f t="shared" si="2"/>
        <v>48.148148148148145</v>
      </c>
      <c r="J19" s="142">
        <f t="shared" si="3"/>
        <v>495.14394814814796</v>
      </c>
      <c r="K19" s="148">
        <f t="shared" si="4"/>
        <v>247.57197407407398</v>
      </c>
      <c r="L19" s="28"/>
      <c r="M19" s="118">
        <v>603.4443299999998</v>
      </c>
      <c r="N19" s="119">
        <v>65</v>
      </c>
      <c r="O19" s="9"/>
      <c r="P19" s="118"/>
      <c r="Q19" s="119"/>
      <c r="U19" s="109"/>
    </row>
    <row r="20" spans="1:21" ht="15.75">
      <c r="A20" s="262">
        <f aca="true" t="shared" si="7" ref="A20">A19+1</f>
        <v>9</v>
      </c>
      <c r="B20" s="294" t="s">
        <v>108</v>
      </c>
      <c r="C20" s="295" t="s">
        <v>114</v>
      </c>
      <c r="D20" s="138">
        <v>1</v>
      </c>
      <c r="E20" s="334">
        <v>3</v>
      </c>
      <c r="F20" s="215">
        <f t="shared" si="5"/>
        <v>223.4962962962963</v>
      </c>
      <c r="G20" s="212">
        <f t="shared" si="0"/>
        <v>670.4888888888888</v>
      </c>
      <c r="H20" s="138">
        <f t="shared" si="1"/>
        <v>24.074074074074073</v>
      </c>
      <c r="I20" s="212">
        <f t="shared" si="2"/>
        <v>72.22222222222221</v>
      </c>
      <c r="J20" s="142">
        <f t="shared" si="3"/>
        <v>742.711111111111</v>
      </c>
      <c r="K20" s="148">
        <f t="shared" si="4"/>
        <v>247.57037037037034</v>
      </c>
      <c r="L20" s="28"/>
      <c r="M20" s="118">
        <v>603.44</v>
      </c>
      <c r="N20" s="119">
        <v>65</v>
      </c>
      <c r="O20" s="9"/>
      <c r="P20" s="118"/>
      <c r="Q20" s="119"/>
      <c r="U20" s="109"/>
    </row>
    <row r="21" spans="1:21" ht="15.75">
      <c r="A21" s="262">
        <f>A20+1</f>
        <v>10</v>
      </c>
      <c r="B21" s="294" t="s">
        <v>109</v>
      </c>
      <c r="C21" s="295" t="s">
        <v>114</v>
      </c>
      <c r="D21" s="138">
        <v>1</v>
      </c>
      <c r="E21" s="334">
        <v>1</v>
      </c>
      <c r="F21" s="215">
        <f t="shared" si="5"/>
        <v>15.185185185185183</v>
      </c>
      <c r="G21" s="212">
        <f t="shared" si="0"/>
        <v>15.185185185185183</v>
      </c>
      <c r="H21" s="138">
        <f t="shared" si="1"/>
        <v>9.62962962962963</v>
      </c>
      <c r="I21" s="212">
        <f t="shared" si="2"/>
        <v>9.62962962962963</v>
      </c>
      <c r="J21" s="142">
        <f t="shared" si="3"/>
        <v>24.814814814814813</v>
      </c>
      <c r="K21" s="148">
        <f t="shared" si="4"/>
        <v>24.814814814814813</v>
      </c>
      <c r="L21" s="28"/>
      <c r="M21" s="118">
        <v>41</v>
      </c>
      <c r="N21" s="119">
        <v>26</v>
      </c>
      <c r="O21" s="9"/>
      <c r="P21" s="118"/>
      <c r="Q21" s="119"/>
      <c r="U21" s="109"/>
    </row>
    <row r="22" spans="1:21" ht="15.75">
      <c r="A22" s="262">
        <f>A21+1</f>
        <v>11</v>
      </c>
      <c r="B22" s="294" t="s">
        <v>110</v>
      </c>
      <c r="C22" s="295" t="s">
        <v>115</v>
      </c>
      <c r="D22" s="138">
        <v>1</v>
      </c>
      <c r="E22" s="334">
        <v>1</v>
      </c>
      <c r="F22" s="215">
        <f t="shared" si="5"/>
        <v>44.14773333333331</v>
      </c>
      <c r="G22" s="212">
        <f t="shared" si="0"/>
        <v>44.14773333333331</v>
      </c>
      <c r="H22" s="138">
        <f t="shared" si="1"/>
        <v>9.62962962962963</v>
      </c>
      <c r="I22" s="212">
        <f t="shared" si="2"/>
        <v>9.62962962962963</v>
      </c>
      <c r="J22" s="142">
        <f t="shared" si="3"/>
        <v>53.77736296296294</v>
      </c>
      <c r="K22" s="148">
        <f t="shared" si="4"/>
        <v>53.77736296296294</v>
      </c>
      <c r="L22" s="28"/>
      <c r="M22" s="118">
        <v>119.19887999999996</v>
      </c>
      <c r="N22" s="119">
        <v>26</v>
      </c>
      <c r="O22" s="9"/>
      <c r="P22" s="118"/>
      <c r="Q22" s="119"/>
      <c r="U22" s="109"/>
    </row>
    <row r="23" spans="1:21" ht="15.75">
      <c r="A23" s="262">
        <f aca="true" t="shared" si="8" ref="A23">A22+1</f>
        <v>12</v>
      </c>
      <c r="B23" s="294" t="s">
        <v>111</v>
      </c>
      <c r="C23" s="295" t="s">
        <v>115</v>
      </c>
      <c r="D23" s="162">
        <v>1</v>
      </c>
      <c r="E23" s="334">
        <v>236</v>
      </c>
      <c r="F23" s="224">
        <f t="shared" si="5"/>
        <v>23.333333333333332</v>
      </c>
      <c r="G23" s="164">
        <f t="shared" si="0"/>
        <v>5506.666666666666</v>
      </c>
      <c r="H23" s="162">
        <f t="shared" si="1"/>
        <v>4.814814814814815</v>
      </c>
      <c r="I23" s="164">
        <f t="shared" si="2"/>
        <v>1136.2962962962963</v>
      </c>
      <c r="J23" s="166">
        <f t="shared" si="3"/>
        <v>6642.962962962963</v>
      </c>
      <c r="K23" s="195">
        <f t="shared" si="4"/>
        <v>28.148148148148145</v>
      </c>
      <c r="L23" s="110"/>
      <c r="M23" s="118">
        <v>63</v>
      </c>
      <c r="N23" s="119">
        <v>13</v>
      </c>
      <c r="O23" s="9"/>
      <c r="P23" s="118"/>
      <c r="Q23" s="119"/>
      <c r="U23" s="109"/>
    </row>
    <row r="24" spans="1:21" ht="15.75">
      <c r="A24" s="262">
        <f>A23+1</f>
        <v>13</v>
      </c>
      <c r="B24" s="294" t="s">
        <v>112</v>
      </c>
      <c r="C24" s="295" t="s">
        <v>114</v>
      </c>
      <c r="D24" s="162">
        <v>1</v>
      </c>
      <c r="E24" s="334">
        <v>1</v>
      </c>
      <c r="F24" s="224">
        <f t="shared" si="5"/>
        <v>15.185185185185183</v>
      </c>
      <c r="G24" s="164">
        <f t="shared" si="0"/>
        <v>15.185185185185183</v>
      </c>
      <c r="H24" s="162">
        <f t="shared" si="1"/>
        <v>9.62962962962963</v>
      </c>
      <c r="I24" s="164">
        <f t="shared" si="2"/>
        <v>9.62962962962963</v>
      </c>
      <c r="J24" s="166">
        <f t="shared" si="3"/>
        <v>24.814814814814813</v>
      </c>
      <c r="K24" s="195">
        <f t="shared" si="4"/>
        <v>24.814814814814813</v>
      </c>
      <c r="L24" s="110"/>
      <c r="M24" s="118">
        <v>41</v>
      </c>
      <c r="N24" s="119">
        <v>26</v>
      </c>
      <c r="O24" s="9"/>
      <c r="P24" s="118"/>
      <c r="Q24" s="119"/>
      <c r="U24" s="109"/>
    </row>
    <row r="25" spans="1:21" ht="16.5" thickBot="1">
      <c r="A25" s="273">
        <f>A24+1</f>
        <v>14</v>
      </c>
      <c r="B25" s="299" t="s">
        <v>113</v>
      </c>
      <c r="C25" s="300" t="s">
        <v>115</v>
      </c>
      <c r="D25" s="187">
        <v>1</v>
      </c>
      <c r="E25" s="338">
        <v>6</v>
      </c>
      <c r="F25" s="276">
        <f t="shared" si="5"/>
        <v>220.37037037037035</v>
      </c>
      <c r="G25" s="207">
        <f t="shared" si="0"/>
        <v>1322.2222222222222</v>
      </c>
      <c r="H25" s="187">
        <f t="shared" si="1"/>
        <v>55.55555555555555</v>
      </c>
      <c r="I25" s="207">
        <f t="shared" si="2"/>
        <v>333.3333333333333</v>
      </c>
      <c r="J25" s="209">
        <f t="shared" si="3"/>
        <v>1655.5555555555554</v>
      </c>
      <c r="K25" s="210">
        <f t="shared" si="4"/>
        <v>275.9259259259259</v>
      </c>
      <c r="L25" s="110"/>
      <c r="M25" s="159">
        <v>595</v>
      </c>
      <c r="N25" s="160">
        <v>150</v>
      </c>
      <c r="O25" s="9"/>
      <c r="P25" s="159"/>
      <c r="Q25" s="160"/>
      <c r="U25" s="109"/>
    </row>
    <row r="26" spans="6:17" ht="16.5" thickBot="1">
      <c r="F26" s="34"/>
      <c r="G26" s="96">
        <f>SUM(G12:G25)</f>
        <v>11750.543533333332</v>
      </c>
      <c r="H26" s="83"/>
      <c r="I26" s="96">
        <f>SUM(I12:I25)</f>
        <v>4975.575555555555</v>
      </c>
      <c r="J26" s="97"/>
      <c r="K26" s="301"/>
      <c r="M26" s="36"/>
      <c r="N26" s="36"/>
      <c r="P26" s="36"/>
      <c r="Q26" s="36"/>
    </row>
    <row r="27" spans="6:17" ht="16.5" thickBot="1">
      <c r="F27" s="37"/>
      <c r="G27" s="85" t="s">
        <v>20</v>
      </c>
      <c r="H27" s="217">
        <v>0.05</v>
      </c>
      <c r="I27" s="249"/>
      <c r="J27" s="39">
        <f>H27*G26</f>
        <v>587.5271766666666</v>
      </c>
      <c r="K27" s="301"/>
      <c r="M27" s="36"/>
      <c r="N27" s="36"/>
      <c r="P27" s="36"/>
      <c r="Q27" s="36"/>
    </row>
    <row r="28" spans="6:17" ht="16.5" thickBot="1">
      <c r="F28" s="34"/>
      <c r="G28" s="40"/>
      <c r="H28" s="218"/>
      <c r="I28" s="250"/>
      <c r="J28" s="41"/>
      <c r="K28" s="301"/>
      <c r="M28" s="36"/>
      <c r="N28" s="36"/>
      <c r="P28" s="36"/>
      <c r="Q28" s="36"/>
    </row>
    <row r="29" spans="6:17" ht="16.5" thickBot="1">
      <c r="F29" s="37"/>
      <c r="G29" s="38" t="s">
        <v>21</v>
      </c>
      <c r="H29" s="217"/>
      <c r="I29" s="249"/>
      <c r="J29" s="39">
        <f>SUM(J11:J27)</f>
        <v>17313.64626555556</v>
      </c>
      <c r="K29" s="301"/>
      <c r="M29" s="36"/>
      <c r="N29" s="36"/>
      <c r="P29" s="36"/>
      <c r="Q29" s="36"/>
    </row>
    <row r="30" spans="6:17" ht="16.5" thickBot="1">
      <c r="F30" s="42"/>
      <c r="G30" s="43"/>
      <c r="H30" s="219"/>
      <c r="I30" s="251"/>
      <c r="J30" s="44"/>
      <c r="K30" s="301"/>
      <c r="M30" s="36"/>
      <c r="N30" s="36"/>
      <c r="P30" s="36"/>
      <c r="Q30" s="36"/>
    </row>
    <row r="31" spans="6:17" ht="15.75">
      <c r="F31" s="45"/>
      <c r="G31" s="86" t="s">
        <v>22</v>
      </c>
      <c r="H31" s="220">
        <v>0.08</v>
      </c>
      <c r="I31" s="252"/>
      <c r="J31" s="47">
        <f>J29*H31</f>
        <v>1385.0917012444447</v>
      </c>
      <c r="K31" s="301"/>
      <c r="M31" s="36"/>
      <c r="N31" s="36"/>
      <c r="P31" s="36"/>
      <c r="Q31" s="36"/>
    </row>
    <row r="32" spans="6:17" ht="16.5" thickBot="1">
      <c r="F32" s="48"/>
      <c r="G32" s="87" t="s">
        <v>23</v>
      </c>
      <c r="H32" s="221"/>
      <c r="I32" s="253"/>
      <c r="J32" s="50">
        <f>J29+J31</f>
        <v>18698.737966800003</v>
      </c>
      <c r="K32" s="301"/>
      <c r="M32" s="36"/>
      <c r="N32" s="36"/>
      <c r="P32" s="36"/>
      <c r="Q32" s="36"/>
    </row>
    <row r="33" spans="6:17" ht="16.5" thickBot="1">
      <c r="F33" s="51"/>
      <c r="G33" s="88"/>
      <c r="H33" s="222"/>
      <c r="I33" s="254"/>
      <c r="J33" s="53"/>
      <c r="K33" s="301"/>
      <c r="M33" s="36"/>
      <c r="N33" s="36"/>
      <c r="P33" s="36"/>
      <c r="Q33" s="36"/>
    </row>
    <row r="34" spans="6:17" ht="15.75">
      <c r="F34" s="54"/>
      <c r="G34" s="86" t="s">
        <v>24</v>
      </c>
      <c r="H34" s="220">
        <v>0.1</v>
      </c>
      <c r="I34" s="252"/>
      <c r="J34" s="47">
        <f>J32*H34</f>
        <v>1869.8737966800004</v>
      </c>
      <c r="K34" s="301"/>
      <c r="M34" s="36"/>
      <c r="N34" s="36"/>
      <c r="P34" s="36"/>
      <c r="Q34" s="36"/>
    </row>
    <row r="35" spans="6:17" ht="16.5" thickBot="1">
      <c r="F35" s="48"/>
      <c r="G35" s="87" t="s">
        <v>23</v>
      </c>
      <c r="H35" s="221"/>
      <c r="I35" s="253"/>
      <c r="J35" s="50">
        <f>J32+J34</f>
        <v>20568.611763480003</v>
      </c>
      <c r="K35" s="301"/>
      <c r="M35" s="36"/>
      <c r="N35" s="36"/>
      <c r="P35" s="36"/>
      <c r="Q35" s="36"/>
    </row>
    <row r="36" spans="6:17" ht="16.5" thickBot="1">
      <c r="F36" s="51"/>
      <c r="G36" s="88"/>
      <c r="H36" s="222"/>
      <c r="I36" s="254"/>
      <c r="J36" s="53"/>
      <c r="K36" s="301"/>
      <c r="M36" s="36"/>
      <c r="N36" s="36"/>
      <c r="P36" s="36"/>
      <c r="Q36" s="36"/>
    </row>
    <row r="37" spans="6:17" ht="15.75">
      <c r="F37" s="54"/>
      <c r="G37" s="89" t="s">
        <v>25</v>
      </c>
      <c r="H37" s="220">
        <v>0.18</v>
      </c>
      <c r="I37" s="252"/>
      <c r="J37" s="55">
        <f>J35*H37</f>
        <v>3702.3501174264</v>
      </c>
      <c r="K37" s="301"/>
      <c r="M37" s="36"/>
      <c r="N37" s="36"/>
      <c r="P37" s="36"/>
      <c r="Q37" s="36"/>
    </row>
    <row r="38" spans="6:17" ht="16.5" thickBot="1">
      <c r="F38" s="48"/>
      <c r="G38" s="90" t="s">
        <v>26</v>
      </c>
      <c r="H38" s="223" t="s">
        <v>9</v>
      </c>
      <c r="I38" s="255"/>
      <c r="J38" s="58">
        <f>J35+J37</f>
        <v>24270.961880906405</v>
      </c>
      <c r="K38" s="301"/>
      <c r="M38" s="36"/>
      <c r="N38" s="36"/>
      <c r="P38" s="36"/>
      <c r="Q38" s="36"/>
    </row>
    <row r="39" spans="13:17" ht="15.75">
      <c r="M39" s="36"/>
      <c r="N39" s="36"/>
      <c r="P39" s="36"/>
      <c r="Q39" s="36"/>
    </row>
    <row r="40" spans="13:17" ht="15.75">
      <c r="M40" s="36"/>
      <c r="N40" s="36"/>
      <c r="P40" s="36"/>
      <c r="Q40" s="36"/>
    </row>
    <row r="41" spans="10:17" ht="15.75">
      <c r="J41" s="59"/>
      <c r="M41" s="36"/>
      <c r="N41" s="36"/>
      <c r="P41" s="36"/>
      <c r="Q41" s="36"/>
    </row>
    <row r="42" spans="13:17" ht="15.75">
      <c r="M42" s="36"/>
      <c r="N42" s="36"/>
      <c r="P42" s="36"/>
      <c r="Q42" s="36"/>
    </row>
  </sheetData>
  <sheetProtection algorithmName="SHA-512" hashValue="Z+rK/JtbF0VsUSsX42zXZ1o32CL4Zja1Ntvce29CM4nfd6CldnksdJj5u5dcdLvRpznF6YFoHB+cOEcBeSvCPA==" saltValue="FIAYzhRunawoTBB2OZEmWg==" spinCount="100000" sheet="1" objects="1" scenarios="1"/>
  <mergeCells count="19">
    <mergeCell ref="Q7:Q8"/>
    <mergeCell ref="H7:I7"/>
    <mergeCell ref="J7:J8"/>
    <mergeCell ref="K7:K8"/>
    <mergeCell ref="M7:M8"/>
    <mergeCell ref="N7:N8"/>
    <mergeCell ref="P7:P8"/>
    <mergeCell ref="A6:F6"/>
    <mergeCell ref="A7:A8"/>
    <mergeCell ref="B7:B8"/>
    <mergeCell ref="C7:C8"/>
    <mergeCell ref="D7:E7"/>
    <mergeCell ref="F7:G7"/>
    <mergeCell ref="A5:F5"/>
    <mergeCell ref="B1:D1"/>
    <mergeCell ref="A2:B2"/>
    <mergeCell ref="H2:J2"/>
    <mergeCell ref="A3:F3"/>
    <mergeCell ref="A4:F4"/>
  </mergeCells>
  <printOptions/>
  <pageMargins left="0.7" right="0.7" top="0.75" bottom="0.75" header="0.3" footer="0.3"/>
  <pageSetup fitToHeight="1" fitToWidth="1" horizontalDpi="600" verticalDpi="600" orientation="portrait" paperSize="9" scale="2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U92"/>
  <sheetViews>
    <sheetView showGridLines="0" tabSelected="1" zoomScale="70" zoomScaleNormal="70" zoomScalePageLayoutView="115" workbookViewId="0" topLeftCell="A1">
      <pane ySplit="9" topLeftCell="A10" activePane="bottomLeft" state="frozen"/>
      <selection pane="topLeft" activeCell="A292" sqref="A292:XFD292"/>
      <selection pane="bottomLeft" activeCell="N21" sqref="N21"/>
    </sheetView>
  </sheetViews>
  <sheetFormatPr defaultColWidth="8.875" defaultRowHeight="15.75"/>
  <cols>
    <col min="1" max="1" width="4.00390625" style="15" customWidth="1"/>
    <col min="2" max="2" width="71.75390625" style="15" customWidth="1"/>
    <col min="3" max="3" width="11.25390625" style="15" customWidth="1"/>
    <col min="4" max="4" width="5.625" style="15" customWidth="1"/>
    <col min="5" max="5" width="7.50390625" style="15" bestFit="1" customWidth="1"/>
    <col min="6" max="6" width="11.125" style="15" customWidth="1"/>
    <col min="7" max="7" width="18.25390625" style="15" customWidth="1"/>
    <col min="8" max="8" width="13.75390625" style="15" customWidth="1"/>
    <col min="9" max="9" width="16.125" style="15" customWidth="1"/>
    <col min="10" max="10" width="13.875" style="15" customWidth="1"/>
    <col min="11" max="11" width="11.125" style="35" customWidth="1"/>
    <col min="12" max="12" width="3.625" style="35" customWidth="1"/>
    <col min="13" max="13" width="12.25390625" style="15" customWidth="1"/>
    <col min="14" max="14" width="11.00390625" style="15" customWidth="1"/>
    <col min="15" max="15" width="7.375" style="15" customWidth="1"/>
    <col min="16" max="16" width="12.25390625" style="15" customWidth="1"/>
    <col min="17" max="17" width="11.00390625" style="15" customWidth="1"/>
    <col min="18" max="19" width="6.625" style="15" customWidth="1"/>
    <col min="20" max="20" width="8.875" style="15" customWidth="1"/>
    <col min="21" max="21" width="9.50390625" style="15" bestFit="1" customWidth="1"/>
    <col min="22" max="16384" width="8.875" style="15" customWidth="1"/>
  </cols>
  <sheetData>
    <row r="1" spans="1:17" ht="18.75" thickBot="1">
      <c r="A1" s="8"/>
      <c r="B1" s="385"/>
      <c r="C1" s="385"/>
      <c r="D1" s="385"/>
      <c r="E1" s="9"/>
      <c r="F1" s="10"/>
      <c r="G1" s="9"/>
      <c r="H1" s="11"/>
      <c r="I1" s="12"/>
      <c r="J1" s="11"/>
      <c r="K1" s="13"/>
      <c r="L1" s="13"/>
      <c r="M1" s="14"/>
      <c r="N1" s="14"/>
      <c r="P1" s="14"/>
      <c r="Q1" s="14"/>
    </row>
    <row r="2" spans="1:17" ht="18.75" thickBot="1">
      <c r="A2" s="386" t="s">
        <v>460</v>
      </c>
      <c r="B2" s="387"/>
      <c r="C2" s="16"/>
      <c r="D2" s="10"/>
      <c r="E2" s="9"/>
      <c r="F2" s="10"/>
      <c r="G2" s="17"/>
      <c r="H2" s="388" t="s">
        <v>445</v>
      </c>
      <c r="I2" s="389"/>
      <c r="J2" s="390"/>
      <c r="K2" s="18"/>
      <c r="L2" s="18"/>
      <c r="M2" s="14"/>
      <c r="N2" s="19"/>
      <c r="P2" s="14"/>
      <c r="Q2" s="19"/>
    </row>
    <row r="3" spans="1:17" ht="16.5" customHeight="1" thickBot="1">
      <c r="A3" s="391"/>
      <c r="B3" s="391"/>
      <c r="C3" s="391"/>
      <c r="D3" s="391"/>
      <c r="E3" s="391"/>
      <c r="F3" s="391"/>
      <c r="G3" s="20"/>
      <c r="H3" s="74" t="s">
        <v>9</v>
      </c>
      <c r="I3" s="75" t="s">
        <v>8</v>
      </c>
      <c r="J3" s="76" t="s">
        <v>446</v>
      </c>
      <c r="K3" s="18"/>
      <c r="L3" s="18"/>
      <c r="M3" s="14"/>
      <c r="N3" s="19"/>
      <c r="P3" s="14"/>
      <c r="Q3" s="19"/>
    </row>
    <row r="4" spans="1:17" ht="16.5" thickBot="1">
      <c r="A4" s="391"/>
      <c r="B4" s="391"/>
      <c r="C4" s="391"/>
      <c r="D4" s="391"/>
      <c r="E4" s="391"/>
      <c r="F4" s="391"/>
      <c r="G4" s="21"/>
      <c r="H4" s="77">
        <f>J181</f>
        <v>0</v>
      </c>
      <c r="I4" s="78">
        <f>H4*J4</f>
        <v>0</v>
      </c>
      <c r="J4" s="79">
        <v>2.7</v>
      </c>
      <c r="K4" s="18"/>
      <c r="L4" s="18"/>
      <c r="M4" s="14"/>
      <c r="N4" s="19"/>
      <c r="P4" s="14"/>
      <c r="Q4" s="19"/>
    </row>
    <row r="5" spans="1:17" ht="15.75">
      <c r="A5" s="384"/>
      <c r="B5" s="384"/>
      <c r="C5" s="384"/>
      <c r="D5" s="384"/>
      <c r="E5" s="384"/>
      <c r="F5" s="384"/>
      <c r="G5" s="22"/>
      <c r="H5" s="23"/>
      <c r="I5" s="24"/>
      <c r="J5" s="25"/>
      <c r="K5" s="18"/>
      <c r="L5" s="18"/>
      <c r="M5" s="14"/>
      <c r="N5" s="19"/>
      <c r="P5" s="14"/>
      <c r="Q5" s="19"/>
    </row>
    <row r="6" spans="1:17" ht="16.5" thickBot="1">
      <c r="A6" s="379"/>
      <c r="B6" s="379"/>
      <c r="C6" s="379"/>
      <c r="D6" s="379"/>
      <c r="E6" s="379"/>
      <c r="F6" s="379"/>
      <c r="G6" s="26"/>
      <c r="H6" s="16"/>
      <c r="I6" s="9"/>
      <c r="J6" s="27"/>
      <c r="K6" s="28"/>
      <c r="L6" s="28"/>
      <c r="M6" s="29"/>
      <c r="N6" s="29"/>
      <c r="P6" s="29"/>
      <c r="Q6" s="29"/>
    </row>
    <row r="7" spans="1:17" ht="16.15" customHeight="1">
      <c r="A7" s="364" t="s">
        <v>429</v>
      </c>
      <c r="B7" s="366" t="s">
        <v>430</v>
      </c>
      <c r="C7" s="382" t="s">
        <v>434</v>
      </c>
      <c r="D7" s="372" t="s">
        <v>435</v>
      </c>
      <c r="E7" s="372"/>
      <c r="F7" s="372" t="s">
        <v>438</v>
      </c>
      <c r="G7" s="372"/>
      <c r="H7" s="372" t="s">
        <v>440</v>
      </c>
      <c r="I7" s="372"/>
      <c r="J7" s="373" t="s">
        <v>433</v>
      </c>
      <c r="K7" s="375" t="s">
        <v>441</v>
      </c>
      <c r="L7" s="80"/>
      <c r="M7" s="377" t="s">
        <v>443</v>
      </c>
      <c r="N7" s="370" t="s">
        <v>444</v>
      </c>
      <c r="O7" s="30"/>
      <c r="P7" s="377" t="s">
        <v>447</v>
      </c>
      <c r="Q7" s="370" t="s">
        <v>448</v>
      </c>
    </row>
    <row r="8" spans="1:17" ht="15.75">
      <c r="A8" s="365"/>
      <c r="B8" s="367"/>
      <c r="C8" s="396"/>
      <c r="D8" s="131" t="s">
        <v>436</v>
      </c>
      <c r="E8" s="132" t="s">
        <v>437</v>
      </c>
      <c r="F8" s="131" t="s">
        <v>439</v>
      </c>
      <c r="G8" s="132" t="s">
        <v>437</v>
      </c>
      <c r="H8" s="131" t="s">
        <v>439</v>
      </c>
      <c r="I8" s="132" t="s">
        <v>437</v>
      </c>
      <c r="J8" s="394"/>
      <c r="K8" s="395"/>
      <c r="L8" s="80"/>
      <c r="M8" s="378"/>
      <c r="N8" s="371"/>
      <c r="O8" s="30"/>
      <c r="P8" s="378"/>
      <c r="Q8" s="371"/>
    </row>
    <row r="9" spans="1:17" ht="15.75">
      <c r="A9" s="143" t="s">
        <v>0</v>
      </c>
      <c r="B9" s="134" t="s">
        <v>344</v>
      </c>
      <c r="C9" s="133" t="s">
        <v>1</v>
      </c>
      <c r="D9" s="133" t="s">
        <v>2</v>
      </c>
      <c r="E9" s="133" t="s">
        <v>10</v>
      </c>
      <c r="F9" s="133" t="s">
        <v>3</v>
      </c>
      <c r="G9" s="133" t="s">
        <v>4</v>
      </c>
      <c r="H9" s="133" t="s">
        <v>5</v>
      </c>
      <c r="I9" s="133" t="s">
        <v>6</v>
      </c>
      <c r="J9" s="133" t="s">
        <v>7</v>
      </c>
      <c r="K9" s="144">
        <v>11</v>
      </c>
      <c r="L9" s="80"/>
      <c r="M9" s="143" t="s">
        <v>442</v>
      </c>
      <c r="N9" s="144" t="s">
        <v>12</v>
      </c>
      <c r="O9" s="30"/>
      <c r="P9" s="143" t="s">
        <v>11</v>
      </c>
      <c r="Q9" s="144" t="s">
        <v>13</v>
      </c>
    </row>
    <row r="10" spans="1:17" ht="15.75">
      <c r="A10" s="145"/>
      <c r="B10" s="136"/>
      <c r="C10" s="135"/>
      <c r="D10" s="136"/>
      <c r="E10" s="136"/>
      <c r="F10" s="136"/>
      <c r="G10" s="136"/>
      <c r="H10" s="136"/>
      <c r="I10" s="136"/>
      <c r="J10" s="136"/>
      <c r="K10" s="146"/>
      <c r="L10" s="31"/>
      <c r="M10" s="157"/>
      <c r="N10" s="158"/>
      <c r="P10" s="157"/>
      <c r="Q10" s="158"/>
    </row>
    <row r="11" spans="1:17" s="33" customFormat="1" ht="15">
      <c r="A11" s="193"/>
      <c r="B11" s="294"/>
      <c r="C11" s="295"/>
      <c r="D11" s="138"/>
      <c r="E11" s="350"/>
      <c r="F11" s="190"/>
      <c r="G11" s="190"/>
      <c r="H11" s="190"/>
      <c r="I11" s="190"/>
      <c r="J11" s="190"/>
      <c r="K11" s="194"/>
      <c r="L11" s="32"/>
      <c r="M11" s="198"/>
      <c r="N11" s="199"/>
      <c r="O11" s="9"/>
      <c r="P11" s="198"/>
      <c r="Q11" s="199"/>
    </row>
    <row r="12" spans="1:21" ht="15.75">
      <c r="A12" s="147"/>
      <c r="B12" s="294" t="s">
        <v>404</v>
      </c>
      <c r="C12" s="295" t="s">
        <v>53</v>
      </c>
      <c r="D12" s="138">
        <v>1</v>
      </c>
      <c r="E12" s="350">
        <v>2</v>
      </c>
      <c r="F12" s="139">
        <f>M12/$J$4</f>
        <v>122.25163636363638</v>
      </c>
      <c r="G12" s="140">
        <f>F12*E12</f>
        <v>244.50327272727276</v>
      </c>
      <c r="H12" s="141">
        <f>N12/$J$4</f>
        <v>24.395750649350653</v>
      </c>
      <c r="I12" s="140">
        <f>H12*E12</f>
        <v>48.791501298701306</v>
      </c>
      <c r="J12" s="142">
        <f>G12+I12</f>
        <v>293.29477402597405</v>
      </c>
      <c r="K12" s="148">
        <f>J12/E12</f>
        <v>146.64738701298702</v>
      </c>
      <c r="L12" s="28"/>
      <c r="M12" s="119">
        <v>330.07941818181826</v>
      </c>
      <c r="N12" s="119">
        <v>65.86852675324677</v>
      </c>
      <c r="O12" s="9"/>
      <c r="P12" s="118"/>
      <c r="Q12" s="119"/>
      <c r="U12" s="109"/>
    </row>
    <row r="13" spans="1:21" ht="15.75">
      <c r="A13" s="147"/>
      <c r="B13" s="294" t="s">
        <v>44</v>
      </c>
      <c r="C13" s="295" t="s">
        <v>35</v>
      </c>
      <c r="D13" s="138">
        <v>1</v>
      </c>
      <c r="E13" s="350">
        <v>1000</v>
      </c>
      <c r="F13" s="139">
        <f aca="true" t="shared" si="0" ref="F13:F75">M13/$J$4</f>
        <v>0.34929038961038966</v>
      </c>
      <c r="G13" s="140">
        <f aca="true" t="shared" si="1" ref="G13:G75">F13*E13</f>
        <v>349.29038961038964</v>
      </c>
      <c r="H13" s="141">
        <f aca="true" t="shared" si="2" ref="H13:H75">N13/$J$4</f>
        <v>0.2728831168831169</v>
      </c>
      <c r="I13" s="140">
        <f aca="true" t="shared" si="3" ref="I13:I75">H13*E13</f>
        <v>272.8831168831169</v>
      </c>
      <c r="J13" s="142">
        <f aca="true" t="shared" si="4" ref="J13:J75">G13+I13</f>
        <v>622.1735064935065</v>
      </c>
      <c r="K13" s="148">
        <f aca="true" t="shared" si="5" ref="K13:K75">J13/E13</f>
        <v>0.6221735064935064</v>
      </c>
      <c r="L13" s="28"/>
      <c r="M13" s="118">
        <v>0.9430840519480521</v>
      </c>
      <c r="N13" s="119">
        <v>0.7367844155844157</v>
      </c>
      <c r="O13" s="9"/>
      <c r="P13" s="118"/>
      <c r="Q13" s="119"/>
      <c r="U13" s="109"/>
    </row>
    <row r="14" spans="1:21" ht="15.75">
      <c r="A14" s="147"/>
      <c r="B14" s="191" t="s">
        <v>462</v>
      </c>
      <c r="C14" s="137" t="s">
        <v>54</v>
      </c>
      <c r="D14" s="138">
        <v>1</v>
      </c>
      <c r="E14" s="351">
        <v>10</v>
      </c>
      <c r="F14" s="139">
        <f t="shared" si="0"/>
        <v>100.42098701298701</v>
      </c>
      <c r="G14" s="140">
        <f t="shared" si="1"/>
        <v>1004.2098701298701</v>
      </c>
      <c r="H14" s="141">
        <f t="shared" si="2"/>
        <v>5.217525194805196</v>
      </c>
      <c r="I14" s="140">
        <f t="shared" si="3"/>
        <v>52.175251948051965</v>
      </c>
      <c r="J14" s="142">
        <f t="shared" si="4"/>
        <v>1056.385122077922</v>
      </c>
      <c r="K14" s="148">
        <f t="shared" si="5"/>
        <v>105.6385122077922</v>
      </c>
      <c r="L14" s="28"/>
      <c r="M14" s="118">
        <v>271.13666493506497</v>
      </c>
      <c r="N14" s="119">
        <v>14.08731802597403</v>
      </c>
      <c r="O14" s="9"/>
      <c r="P14" s="118"/>
      <c r="Q14" s="119"/>
      <c r="U14" s="109"/>
    </row>
    <row r="15" spans="1:21" ht="15.75">
      <c r="A15" s="147"/>
      <c r="B15" s="191"/>
      <c r="C15" s="137"/>
      <c r="D15" s="138"/>
      <c r="E15" s="192"/>
      <c r="F15" s="139">
        <f aca="true" t="shared" si="6" ref="F15:F64">M15/$J$4</f>
        <v>0</v>
      </c>
      <c r="G15" s="140">
        <f aca="true" t="shared" si="7" ref="G15:G64">F15*E15</f>
        <v>0</v>
      </c>
      <c r="H15" s="141">
        <f aca="true" t="shared" si="8" ref="H15:H64">N15/$J$4</f>
        <v>0</v>
      </c>
      <c r="I15" s="140">
        <f aca="true" t="shared" si="9" ref="I15:I64">H15*E15</f>
        <v>0</v>
      </c>
      <c r="J15" s="142">
        <f aca="true" t="shared" si="10" ref="J15:J64">G15+I15</f>
        <v>0</v>
      </c>
      <c r="K15" s="148" t="e">
        <f aca="true" t="shared" si="11" ref="K15:K64">J15/E15</f>
        <v>#DIV/0!</v>
      </c>
      <c r="L15" s="28"/>
      <c r="M15" s="118">
        <v>0</v>
      </c>
      <c r="N15" s="119">
        <v>0</v>
      </c>
      <c r="O15" s="9"/>
      <c r="P15" s="118"/>
      <c r="Q15" s="119"/>
      <c r="U15" s="109"/>
    </row>
    <row r="16" spans="1:21" ht="15.75">
      <c r="A16" s="147"/>
      <c r="B16" s="191"/>
      <c r="C16" s="137"/>
      <c r="D16" s="138"/>
      <c r="E16" s="192"/>
      <c r="F16" s="139">
        <f t="shared" si="6"/>
        <v>0</v>
      </c>
      <c r="G16" s="140">
        <f t="shared" si="7"/>
        <v>0</v>
      </c>
      <c r="H16" s="141">
        <f t="shared" si="8"/>
        <v>0</v>
      </c>
      <c r="I16" s="140">
        <f t="shared" si="9"/>
        <v>0</v>
      </c>
      <c r="J16" s="142">
        <f t="shared" si="10"/>
        <v>0</v>
      </c>
      <c r="K16" s="148" t="e">
        <f t="shared" si="11"/>
        <v>#DIV/0!</v>
      </c>
      <c r="L16" s="28"/>
      <c r="M16" s="118">
        <v>0</v>
      </c>
      <c r="N16" s="119">
        <v>0</v>
      </c>
      <c r="O16" s="9"/>
      <c r="P16" s="118"/>
      <c r="Q16" s="119"/>
      <c r="U16" s="109"/>
    </row>
    <row r="17" spans="1:21" ht="15.75">
      <c r="A17" s="147"/>
      <c r="B17" s="191"/>
      <c r="C17" s="137"/>
      <c r="D17" s="138"/>
      <c r="E17" s="192"/>
      <c r="F17" s="139">
        <f t="shared" si="6"/>
        <v>0</v>
      </c>
      <c r="G17" s="140">
        <f t="shared" si="7"/>
        <v>0</v>
      </c>
      <c r="H17" s="141">
        <f t="shared" si="8"/>
        <v>0</v>
      </c>
      <c r="I17" s="140">
        <f t="shared" si="9"/>
        <v>0</v>
      </c>
      <c r="J17" s="142">
        <f t="shared" si="10"/>
        <v>0</v>
      </c>
      <c r="K17" s="148" t="e">
        <f t="shared" si="11"/>
        <v>#DIV/0!</v>
      </c>
      <c r="L17" s="28"/>
      <c r="M17" s="118">
        <v>0</v>
      </c>
      <c r="N17" s="119">
        <v>0</v>
      </c>
      <c r="O17" s="9"/>
      <c r="P17" s="118"/>
      <c r="Q17" s="119"/>
      <c r="U17" s="109"/>
    </row>
    <row r="18" spans="1:21" ht="15.75">
      <c r="A18" s="147"/>
      <c r="B18" s="191"/>
      <c r="C18" s="137"/>
      <c r="D18" s="138"/>
      <c r="E18" s="192"/>
      <c r="F18" s="139">
        <f t="shared" si="6"/>
        <v>0</v>
      </c>
      <c r="G18" s="140">
        <f t="shared" si="7"/>
        <v>0</v>
      </c>
      <c r="H18" s="141">
        <f t="shared" si="8"/>
        <v>0</v>
      </c>
      <c r="I18" s="140">
        <f t="shared" si="9"/>
        <v>0</v>
      </c>
      <c r="J18" s="142">
        <f t="shared" si="10"/>
        <v>0</v>
      </c>
      <c r="K18" s="148" t="e">
        <f t="shared" si="11"/>
        <v>#DIV/0!</v>
      </c>
      <c r="L18" s="28"/>
      <c r="M18" s="118">
        <v>0</v>
      </c>
      <c r="N18" s="119">
        <v>0</v>
      </c>
      <c r="O18" s="9"/>
      <c r="P18" s="118"/>
      <c r="Q18" s="119"/>
      <c r="U18" s="109"/>
    </row>
    <row r="19" spans="1:21" ht="15.75">
      <c r="A19" s="147"/>
      <c r="B19" s="191"/>
      <c r="C19" s="137"/>
      <c r="D19" s="138"/>
      <c r="E19" s="192"/>
      <c r="F19" s="139">
        <f t="shared" si="6"/>
        <v>0</v>
      </c>
      <c r="G19" s="140">
        <f t="shared" si="7"/>
        <v>0</v>
      </c>
      <c r="H19" s="141">
        <f t="shared" si="8"/>
        <v>0</v>
      </c>
      <c r="I19" s="140">
        <f t="shared" si="9"/>
        <v>0</v>
      </c>
      <c r="J19" s="142">
        <f t="shared" si="10"/>
        <v>0</v>
      </c>
      <c r="K19" s="148" t="e">
        <f t="shared" si="11"/>
        <v>#DIV/0!</v>
      </c>
      <c r="L19" s="28"/>
      <c r="M19" s="118">
        <v>0</v>
      </c>
      <c r="N19" s="119">
        <v>0</v>
      </c>
      <c r="O19" s="9"/>
      <c r="P19" s="118"/>
      <c r="Q19" s="119"/>
      <c r="U19" s="109"/>
    </row>
    <row r="20" spans="1:21" ht="15.75">
      <c r="A20" s="147"/>
      <c r="B20" s="191"/>
      <c r="C20" s="137"/>
      <c r="D20" s="138"/>
      <c r="E20" s="192"/>
      <c r="F20" s="139">
        <f t="shared" si="6"/>
        <v>0</v>
      </c>
      <c r="G20" s="140">
        <f t="shared" si="7"/>
        <v>0</v>
      </c>
      <c r="H20" s="141">
        <f t="shared" si="8"/>
        <v>0</v>
      </c>
      <c r="I20" s="140">
        <f t="shared" si="9"/>
        <v>0</v>
      </c>
      <c r="J20" s="142">
        <f t="shared" si="10"/>
        <v>0</v>
      </c>
      <c r="K20" s="148" t="e">
        <f t="shared" si="11"/>
        <v>#DIV/0!</v>
      </c>
      <c r="L20" s="28"/>
      <c r="M20" s="118">
        <v>0</v>
      </c>
      <c r="N20" s="119">
        <v>0</v>
      </c>
      <c r="O20" s="9"/>
      <c r="P20" s="118"/>
      <c r="Q20" s="119"/>
      <c r="U20" s="109"/>
    </row>
    <row r="21" spans="1:21" ht="15.75">
      <c r="A21" s="147"/>
      <c r="B21" s="191"/>
      <c r="C21" s="137"/>
      <c r="D21" s="138"/>
      <c r="E21" s="192"/>
      <c r="F21" s="139">
        <f t="shared" si="6"/>
        <v>0</v>
      </c>
      <c r="G21" s="140">
        <f t="shared" si="7"/>
        <v>0</v>
      </c>
      <c r="H21" s="141">
        <f t="shared" si="8"/>
        <v>0</v>
      </c>
      <c r="I21" s="140">
        <f t="shared" si="9"/>
        <v>0</v>
      </c>
      <c r="J21" s="142">
        <f t="shared" si="10"/>
        <v>0</v>
      </c>
      <c r="K21" s="148" t="e">
        <f t="shared" si="11"/>
        <v>#DIV/0!</v>
      </c>
      <c r="L21" s="28"/>
      <c r="M21" s="118">
        <v>0</v>
      </c>
      <c r="N21" s="119">
        <v>0</v>
      </c>
      <c r="O21" s="9"/>
      <c r="P21" s="118"/>
      <c r="Q21" s="119"/>
      <c r="U21" s="109"/>
    </row>
    <row r="22" spans="1:21" ht="15.75">
      <c r="A22" s="147"/>
      <c r="B22" s="191"/>
      <c r="C22" s="137"/>
      <c r="D22" s="138"/>
      <c r="E22" s="192"/>
      <c r="F22" s="139">
        <f t="shared" si="6"/>
        <v>0</v>
      </c>
      <c r="G22" s="140">
        <f t="shared" si="7"/>
        <v>0</v>
      </c>
      <c r="H22" s="141">
        <f t="shared" si="8"/>
        <v>0</v>
      </c>
      <c r="I22" s="140">
        <f t="shared" si="9"/>
        <v>0</v>
      </c>
      <c r="J22" s="142">
        <f t="shared" si="10"/>
        <v>0</v>
      </c>
      <c r="K22" s="148" t="e">
        <f t="shared" si="11"/>
        <v>#DIV/0!</v>
      </c>
      <c r="L22" s="28"/>
      <c r="M22" s="118">
        <v>0</v>
      </c>
      <c r="N22" s="119">
        <v>0</v>
      </c>
      <c r="O22" s="9"/>
      <c r="P22" s="118"/>
      <c r="Q22" s="119"/>
      <c r="U22" s="109"/>
    </row>
    <row r="23" spans="1:21" ht="15.75">
      <c r="A23" s="147"/>
      <c r="B23" s="191"/>
      <c r="C23" s="137"/>
      <c r="D23" s="138"/>
      <c r="E23" s="192"/>
      <c r="F23" s="139">
        <f t="shared" si="6"/>
        <v>0</v>
      </c>
      <c r="G23" s="140">
        <f t="shared" si="7"/>
        <v>0</v>
      </c>
      <c r="H23" s="141">
        <f t="shared" si="8"/>
        <v>0</v>
      </c>
      <c r="I23" s="140">
        <f t="shared" si="9"/>
        <v>0</v>
      </c>
      <c r="J23" s="142">
        <f t="shared" si="10"/>
        <v>0</v>
      </c>
      <c r="K23" s="148" t="e">
        <f t="shared" si="11"/>
        <v>#DIV/0!</v>
      </c>
      <c r="L23" s="28"/>
      <c r="M23" s="118">
        <v>0</v>
      </c>
      <c r="N23" s="119">
        <v>0</v>
      </c>
      <c r="O23" s="9"/>
      <c r="P23" s="118"/>
      <c r="Q23" s="119"/>
      <c r="U23" s="109"/>
    </row>
    <row r="24" spans="1:21" ht="15.75">
      <c r="A24" s="147"/>
      <c r="B24" s="191"/>
      <c r="C24" s="137"/>
      <c r="D24" s="138"/>
      <c r="E24" s="192"/>
      <c r="F24" s="139">
        <f t="shared" si="6"/>
        <v>0</v>
      </c>
      <c r="G24" s="140">
        <f t="shared" si="7"/>
        <v>0</v>
      </c>
      <c r="H24" s="141">
        <f t="shared" si="8"/>
        <v>0</v>
      </c>
      <c r="I24" s="140">
        <f t="shared" si="9"/>
        <v>0</v>
      </c>
      <c r="J24" s="142">
        <f t="shared" si="10"/>
        <v>0</v>
      </c>
      <c r="K24" s="148" t="e">
        <f t="shared" si="11"/>
        <v>#DIV/0!</v>
      </c>
      <c r="L24" s="28"/>
      <c r="M24" s="118">
        <v>0</v>
      </c>
      <c r="N24" s="119">
        <v>0</v>
      </c>
      <c r="O24" s="9"/>
      <c r="P24" s="118"/>
      <c r="Q24" s="119"/>
      <c r="U24" s="109"/>
    </row>
    <row r="25" spans="1:21" ht="15.75">
      <c r="A25" s="147"/>
      <c r="B25" s="191"/>
      <c r="C25" s="137"/>
      <c r="D25" s="138"/>
      <c r="E25" s="192"/>
      <c r="F25" s="139">
        <f t="shared" si="6"/>
        <v>0</v>
      </c>
      <c r="G25" s="140">
        <f t="shared" si="7"/>
        <v>0</v>
      </c>
      <c r="H25" s="141">
        <f t="shared" si="8"/>
        <v>0</v>
      </c>
      <c r="I25" s="140">
        <f t="shared" si="9"/>
        <v>0</v>
      </c>
      <c r="J25" s="142">
        <f t="shared" si="10"/>
        <v>0</v>
      </c>
      <c r="K25" s="148" t="e">
        <f t="shared" si="11"/>
        <v>#DIV/0!</v>
      </c>
      <c r="L25" s="28"/>
      <c r="M25" s="118">
        <v>0</v>
      </c>
      <c r="N25" s="119">
        <v>0</v>
      </c>
      <c r="O25" s="9"/>
      <c r="P25" s="118"/>
      <c r="Q25" s="119"/>
      <c r="U25" s="109"/>
    </row>
    <row r="26" spans="1:21" ht="15.75">
      <c r="A26" s="147"/>
      <c r="B26" s="191"/>
      <c r="C26" s="137"/>
      <c r="D26" s="138"/>
      <c r="E26" s="192"/>
      <c r="F26" s="139">
        <f t="shared" si="6"/>
        <v>0</v>
      </c>
      <c r="G26" s="140">
        <f t="shared" si="7"/>
        <v>0</v>
      </c>
      <c r="H26" s="141">
        <f t="shared" si="8"/>
        <v>0</v>
      </c>
      <c r="I26" s="140">
        <f t="shared" si="9"/>
        <v>0</v>
      </c>
      <c r="J26" s="142">
        <f t="shared" si="10"/>
        <v>0</v>
      </c>
      <c r="K26" s="148" t="e">
        <f t="shared" si="11"/>
        <v>#DIV/0!</v>
      </c>
      <c r="L26" s="28"/>
      <c r="M26" s="118">
        <v>0</v>
      </c>
      <c r="N26" s="119">
        <v>0</v>
      </c>
      <c r="O26" s="9"/>
      <c r="P26" s="118"/>
      <c r="Q26" s="119"/>
      <c r="U26" s="109"/>
    </row>
    <row r="27" spans="1:21" ht="15.75">
      <c r="A27" s="147"/>
      <c r="B27" s="191"/>
      <c r="C27" s="137"/>
      <c r="D27" s="138"/>
      <c r="E27" s="192"/>
      <c r="F27" s="139">
        <f t="shared" si="6"/>
        <v>0</v>
      </c>
      <c r="G27" s="140">
        <f t="shared" si="7"/>
        <v>0</v>
      </c>
      <c r="H27" s="141">
        <f t="shared" si="8"/>
        <v>0</v>
      </c>
      <c r="I27" s="140">
        <f t="shared" si="9"/>
        <v>0</v>
      </c>
      <c r="J27" s="142">
        <f t="shared" si="10"/>
        <v>0</v>
      </c>
      <c r="K27" s="148" t="e">
        <f t="shared" si="11"/>
        <v>#DIV/0!</v>
      </c>
      <c r="L27" s="28"/>
      <c r="M27" s="118">
        <v>0</v>
      </c>
      <c r="N27" s="119">
        <v>0</v>
      </c>
      <c r="O27" s="9"/>
      <c r="P27" s="118"/>
      <c r="Q27" s="119"/>
      <c r="U27" s="109"/>
    </row>
    <row r="28" spans="1:21" ht="15.75">
      <c r="A28" s="147"/>
      <c r="B28" s="191"/>
      <c r="C28" s="137"/>
      <c r="D28" s="138"/>
      <c r="E28" s="192"/>
      <c r="F28" s="139">
        <f t="shared" si="6"/>
        <v>0</v>
      </c>
      <c r="G28" s="140">
        <f t="shared" si="7"/>
        <v>0</v>
      </c>
      <c r="H28" s="141">
        <f t="shared" si="8"/>
        <v>0</v>
      </c>
      <c r="I28" s="140">
        <f t="shared" si="9"/>
        <v>0</v>
      </c>
      <c r="J28" s="142">
        <f t="shared" si="10"/>
        <v>0</v>
      </c>
      <c r="K28" s="148" t="e">
        <f t="shared" si="11"/>
        <v>#DIV/0!</v>
      </c>
      <c r="L28" s="28"/>
      <c r="M28" s="118">
        <v>0</v>
      </c>
      <c r="N28" s="119">
        <v>0</v>
      </c>
      <c r="O28" s="9"/>
      <c r="P28" s="118"/>
      <c r="Q28" s="119"/>
      <c r="U28" s="109"/>
    </row>
    <row r="29" spans="1:21" ht="15.75">
      <c r="A29" s="147"/>
      <c r="B29" s="191"/>
      <c r="C29" s="137"/>
      <c r="D29" s="138"/>
      <c r="E29" s="192"/>
      <c r="F29" s="139">
        <f t="shared" si="6"/>
        <v>0</v>
      </c>
      <c r="G29" s="140">
        <f t="shared" si="7"/>
        <v>0</v>
      </c>
      <c r="H29" s="141">
        <f t="shared" si="8"/>
        <v>0</v>
      </c>
      <c r="I29" s="140">
        <f t="shared" si="9"/>
        <v>0</v>
      </c>
      <c r="J29" s="142">
        <f t="shared" si="10"/>
        <v>0</v>
      </c>
      <c r="K29" s="148" t="e">
        <f t="shared" si="11"/>
        <v>#DIV/0!</v>
      </c>
      <c r="L29" s="28"/>
      <c r="M29" s="118">
        <v>0</v>
      </c>
      <c r="N29" s="119">
        <v>0</v>
      </c>
      <c r="O29" s="9"/>
      <c r="P29" s="118"/>
      <c r="Q29" s="119"/>
      <c r="U29" s="109"/>
    </row>
    <row r="30" spans="1:21" ht="15.75">
      <c r="A30" s="147"/>
      <c r="B30" s="191"/>
      <c r="C30" s="137"/>
      <c r="D30" s="138"/>
      <c r="E30" s="192"/>
      <c r="F30" s="139">
        <f t="shared" si="6"/>
        <v>0</v>
      </c>
      <c r="G30" s="140">
        <f t="shared" si="7"/>
        <v>0</v>
      </c>
      <c r="H30" s="141">
        <f t="shared" si="8"/>
        <v>0</v>
      </c>
      <c r="I30" s="140">
        <f t="shared" si="9"/>
        <v>0</v>
      </c>
      <c r="J30" s="142">
        <f t="shared" si="10"/>
        <v>0</v>
      </c>
      <c r="K30" s="148" t="e">
        <f t="shared" si="11"/>
        <v>#DIV/0!</v>
      </c>
      <c r="L30" s="28"/>
      <c r="M30" s="118">
        <v>0</v>
      </c>
      <c r="N30" s="119">
        <v>0</v>
      </c>
      <c r="O30" s="9"/>
      <c r="P30" s="118"/>
      <c r="Q30" s="119"/>
      <c r="U30" s="109"/>
    </row>
    <row r="31" spans="1:21" ht="15.75">
      <c r="A31" s="147"/>
      <c r="B31" s="191"/>
      <c r="C31" s="137"/>
      <c r="D31" s="138"/>
      <c r="E31" s="192"/>
      <c r="F31" s="139">
        <f t="shared" si="6"/>
        <v>0</v>
      </c>
      <c r="G31" s="140">
        <f t="shared" si="7"/>
        <v>0</v>
      </c>
      <c r="H31" s="141">
        <f t="shared" si="8"/>
        <v>0</v>
      </c>
      <c r="I31" s="140">
        <f t="shared" si="9"/>
        <v>0</v>
      </c>
      <c r="J31" s="142">
        <f t="shared" si="10"/>
        <v>0</v>
      </c>
      <c r="K31" s="148" t="e">
        <f t="shared" si="11"/>
        <v>#DIV/0!</v>
      </c>
      <c r="L31" s="28"/>
      <c r="M31" s="118">
        <v>0</v>
      </c>
      <c r="N31" s="119">
        <v>0</v>
      </c>
      <c r="O31" s="9"/>
      <c r="P31" s="118"/>
      <c r="Q31" s="119"/>
      <c r="U31" s="109"/>
    </row>
    <row r="32" spans="1:21" ht="15.75">
      <c r="A32" s="147"/>
      <c r="B32" s="191"/>
      <c r="C32" s="137"/>
      <c r="D32" s="138"/>
      <c r="E32" s="192"/>
      <c r="F32" s="139">
        <f t="shared" si="6"/>
        <v>0</v>
      </c>
      <c r="G32" s="140">
        <f t="shared" si="7"/>
        <v>0</v>
      </c>
      <c r="H32" s="141">
        <f t="shared" si="8"/>
        <v>0</v>
      </c>
      <c r="I32" s="140">
        <f t="shared" si="9"/>
        <v>0</v>
      </c>
      <c r="J32" s="142">
        <f t="shared" si="10"/>
        <v>0</v>
      </c>
      <c r="K32" s="148" t="e">
        <f t="shared" si="11"/>
        <v>#DIV/0!</v>
      </c>
      <c r="L32" s="28"/>
      <c r="M32" s="118">
        <v>0</v>
      </c>
      <c r="N32" s="119">
        <v>0</v>
      </c>
      <c r="O32" s="9"/>
      <c r="P32" s="118"/>
      <c r="Q32" s="119"/>
      <c r="U32" s="109"/>
    </row>
    <row r="33" spans="1:21" ht="15.75">
      <c r="A33" s="147"/>
      <c r="B33" s="191"/>
      <c r="C33" s="137"/>
      <c r="D33" s="138"/>
      <c r="E33" s="192"/>
      <c r="F33" s="139">
        <f t="shared" si="6"/>
        <v>0</v>
      </c>
      <c r="G33" s="140">
        <f t="shared" si="7"/>
        <v>0</v>
      </c>
      <c r="H33" s="141">
        <f t="shared" si="8"/>
        <v>0</v>
      </c>
      <c r="I33" s="140">
        <f t="shared" si="9"/>
        <v>0</v>
      </c>
      <c r="J33" s="142">
        <f t="shared" si="10"/>
        <v>0</v>
      </c>
      <c r="K33" s="148" t="e">
        <f t="shared" si="11"/>
        <v>#DIV/0!</v>
      </c>
      <c r="L33" s="28"/>
      <c r="M33" s="118">
        <v>0</v>
      </c>
      <c r="N33" s="119">
        <v>0</v>
      </c>
      <c r="O33" s="9"/>
      <c r="P33" s="118"/>
      <c r="Q33" s="119"/>
      <c r="U33" s="109"/>
    </row>
    <row r="34" spans="1:21" ht="15.75">
      <c r="A34" s="147"/>
      <c r="B34" s="191"/>
      <c r="C34" s="137"/>
      <c r="D34" s="138"/>
      <c r="E34" s="192"/>
      <c r="F34" s="139">
        <f t="shared" si="6"/>
        <v>0</v>
      </c>
      <c r="G34" s="140">
        <f t="shared" si="7"/>
        <v>0</v>
      </c>
      <c r="H34" s="141">
        <f t="shared" si="8"/>
        <v>0</v>
      </c>
      <c r="I34" s="140">
        <f t="shared" si="9"/>
        <v>0</v>
      </c>
      <c r="J34" s="142">
        <f t="shared" si="10"/>
        <v>0</v>
      </c>
      <c r="K34" s="148" t="e">
        <f t="shared" si="11"/>
        <v>#DIV/0!</v>
      </c>
      <c r="L34" s="28"/>
      <c r="M34" s="118">
        <v>0</v>
      </c>
      <c r="N34" s="119">
        <v>0</v>
      </c>
      <c r="O34" s="9"/>
      <c r="P34" s="118"/>
      <c r="Q34" s="119"/>
      <c r="U34" s="109"/>
    </row>
    <row r="35" spans="1:21" ht="15.75">
      <c r="A35" s="147"/>
      <c r="B35" s="191"/>
      <c r="C35" s="137"/>
      <c r="D35" s="138"/>
      <c r="E35" s="192"/>
      <c r="F35" s="139">
        <f t="shared" si="6"/>
        <v>0</v>
      </c>
      <c r="G35" s="140">
        <f t="shared" si="7"/>
        <v>0</v>
      </c>
      <c r="H35" s="141">
        <f t="shared" si="8"/>
        <v>0</v>
      </c>
      <c r="I35" s="140">
        <f t="shared" si="9"/>
        <v>0</v>
      </c>
      <c r="J35" s="142">
        <f t="shared" si="10"/>
        <v>0</v>
      </c>
      <c r="K35" s="148" t="e">
        <f t="shared" si="11"/>
        <v>#DIV/0!</v>
      </c>
      <c r="L35" s="28"/>
      <c r="M35" s="118">
        <v>0</v>
      </c>
      <c r="N35" s="119">
        <v>0</v>
      </c>
      <c r="O35" s="9"/>
      <c r="P35" s="118"/>
      <c r="Q35" s="119"/>
      <c r="U35" s="109"/>
    </row>
    <row r="36" spans="1:21" ht="15.75">
      <c r="A36" s="147"/>
      <c r="B36" s="191"/>
      <c r="C36" s="137"/>
      <c r="D36" s="138"/>
      <c r="E36" s="192"/>
      <c r="F36" s="139">
        <f t="shared" si="6"/>
        <v>0</v>
      </c>
      <c r="G36" s="140">
        <f t="shared" si="7"/>
        <v>0</v>
      </c>
      <c r="H36" s="141">
        <f t="shared" si="8"/>
        <v>0</v>
      </c>
      <c r="I36" s="140">
        <f t="shared" si="9"/>
        <v>0</v>
      </c>
      <c r="J36" s="142">
        <f t="shared" si="10"/>
        <v>0</v>
      </c>
      <c r="K36" s="148" t="e">
        <f t="shared" si="11"/>
        <v>#DIV/0!</v>
      </c>
      <c r="L36" s="28"/>
      <c r="M36" s="118">
        <v>0</v>
      </c>
      <c r="N36" s="119">
        <v>0</v>
      </c>
      <c r="O36" s="9"/>
      <c r="P36" s="118"/>
      <c r="Q36" s="119"/>
      <c r="U36" s="109"/>
    </row>
    <row r="37" spans="1:21" ht="15.75">
      <c r="A37" s="147"/>
      <c r="B37" s="191"/>
      <c r="C37" s="137"/>
      <c r="D37" s="138"/>
      <c r="E37" s="192"/>
      <c r="F37" s="139">
        <f t="shared" si="6"/>
        <v>0</v>
      </c>
      <c r="G37" s="140">
        <f t="shared" si="7"/>
        <v>0</v>
      </c>
      <c r="H37" s="141">
        <f t="shared" si="8"/>
        <v>0</v>
      </c>
      <c r="I37" s="140">
        <f t="shared" si="9"/>
        <v>0</v>
      </c>
      <c r="J37" s="142">
        <f t="shared" si="10"/>
        <v>0</v>
      </c>
      <c r="K37" s="148" t="e">
        <f t="shared" si="11"/>
        <v>#DIV/0!</v>
      </c>
      <c r="L37" s="28"/>
      <c r="M37" s="118">
        <v>0</v>
      </c>
      <c r="N37" s="119">
        <v>0</v>
      </c>
      <c r="O37" s="9"/>
      <c r="P37" s="118"/>
      <c r="Q37" s="119"/>
      <c r="U37" s="109"/>
    </row>
    <row r="38" spans="1:21" ht="15.75">
      <c r="A38" s="147"/>
      <c r="B38" s="191"/>
      <c r="C38" s="137"/>
      <c r="D38" s="138"/>
      <c r="E38" s="192"/>
      <c r="F38" s="139">
        <f t="shared" si="6"/>
        <v>0</v>
      </c>
      <c r="G38" s="140">
        <f t="shared" si="7"/>
        <v>0</v>
      </c>
      <c r="H38" s="141">
        <f t="shared" si="8"/>
        <v>0</v>
      </c>
      <c r="I38" s="140">
        <f t="shared" si="9"/>
        <v>0</v>
      </c>
      <c r="J38" s="142">
        <f t="shared" si="10"/>
        <v>0</v>
      </c>
      <c r="K38" s="148" t="e">
        <f t="shared" si="11"/>
        <v>#DIV/0!</v>
      </c>
      <c r="L38" s="28"/>
      <c r="M38" s="118">
        <v>0</v>
      </c>
      <c r="N38" s="119">
        <v>0</v>
      </c>
      <c r="O38" s="9"/>
      <c r="P38" s="118"/>
      <c r="Q38" s="119"/>
      <c r="U38" s="109"/>
    </row>
    <row r="39" spans="1:21" ht="15.75">
      <c r="A39" s="147"/>
      <c r="B39" s="191"/>
      <c r="C39" s="137"/>
      <c r="D39" s="138"/>
      <c r="E39" s="192"/>
      <c r="F39" s="139">
        <f t="shared" si="6"/>
        <v>0</v>
      </c>
      <c r="G39" s="140">
        <f t="shared" si="7"/>
        <v>0</v>
      </c>
      <c r="H39" s="141">
        <f t="shared" si="8"/>
        <v>0</v>
      </c>
      <c r="I39" s="140">
        <f t="shared" si="9"/>
        <v>0</v>
      </c>
      <c r="J39" s="142">
        <f t="shared" si="10"/>
        <v>0</v>
      </c>
      <c r="K39" s="148" t="e">
        <f t="shared" si="11"/>
        <v>#DIV/0!</v>
      </c>
      <c r="L39" s="28"/>
      <c r="M39" s="118">
        <v>0</v>
      </c>
      <c r="N39" s="119">
        <v>0</v>
      </c>
      <c r="O39" s="9"/>
      <c r="P39" s="118"/>
      <c r="Q39" s="119"/>
      <c r="U39" s="109"/>
    </row>
    <row r="40" spans="1:21" ht="15.75">
      <c r="A40" s="147"/>
      <c r="B40" s="191"/>
      <c r="C40" s="137"/>
      <c r="D40" s="138"/>
      <c r="E40" s="192"/>
      <c r="F40" s="139">
        <f t="shared" si="6"/>
        <v>0</v>
      </c>
      <c r="G40" s="140">
        <f t="shared" si="7"/>
        <v>0</v>
      </c>
      <c r="H40" s="141">
        <f t="shared" si="8"/>
        <v>0</v>
      </c>
      <c r="I40" s="140">
        <f t="shared" si="9"/>
        <v>0</v>
      </c>
      <c r="J40" s="142">
        <f t="shared" si="10"/>
        <v>0</v>
      </c>
      <c r="K40" s="148" t="e">
        <f t="shared" si="11"/>
        <v>#DIV/0!</v>
      </c>
      <c r="L40" s="28"/>
      <c r="M40" s="118">
        <v>0</v>
      </c>
      <c r="N40" s="119">
        <v>0</v>
      </c>
      <c r="O40" s="9"/>
      <c r="P40" s="118"/>
      <c r="Q40" s="119"/>
      <c r="U40" s="109"/>
    </row>
    <row r="41" spans="1:21" ht="15.75">
      <c r="A41" s="147"/>
      <c r="B41" s="191"/>
      <c r="C41" s="137"/>
      <c r="D41" s="138"/>
      <c r="E41" s="192"/>
      <c r="F41" s="139">
        <f t="shared" si="6"/>
        <v>0</v>
      </c>
      <c r="G41" s="140">
        <f t="shared" si="7"/>
        <v>0</v>
      </c>
      <c r="H41" s="141">
        <f t="shared" si="8"/>
        <v>0</v>
      </c>
      <c r="I41" s="140">
        <f t="shared" si="9"/>
        <v>0</v>
      </c>
      <c r="J41" s="142">
        <f t="shared" si="10"/>
        <v>0</v>
      </c>
      <c r="K41" s="148" t="e">
        <f t="shared" si="11"/>
        <v>#DIV/0!</v>
      </c>
      <c r="L41" s="28"/>
      <c r="M41" s="118">
        <v>0</v>
      </c>
      <c r="N41" s="119">
        <v>0</v>
      </c>
      <c r="O41" s="9"/>
      <c r="P41" s="118"/>
      <c r="Q41" s="119"/>
      <c r="U41" s="109"/>
    </row>
    <row r="42" spans="1:21" ht="15.75">
      <c r="A42" s="147"/>
      <c r="B42" s="191"/>
      <c r="C42" s="137"/>
      <c r="D42" s="138"/>
      <c r="E42" s="192"/>
      <c r="F42" s="139">
        <f t="shared" si="6"/>
        <v>0</v>
      </c>
      <c r="G42" s="140">
        <f t="shared" si="7"/>
        <v>0</v>
      </c>
      <c r="H42" s="141">
        <f t="shared" si="8"/>
        <v>0</v>
      </c>
      <c r="I42" s="140">
        <f t="shared" si="9"/>
        <v>0</v>
      </c>
      <c r="J42" s="142">
        <f t="shared" si="10"/>
        <v>0</v>
      </c>
      <c r="K42" s="148" t="e">
        <f t="shared" si="11"/>
        <v>#DIV/0!</v>
      </c>
      <c r="L42" s="28"/>
      <c r="M42" s="118">
        <v>0</v>
      </c>
      <c r="N42" s="119">
        <v>0</v>
      </c>
      <c r="O42" s="9"/>
      <c r="P42" s="118"/>
      <c r="Q42" s="119"/>
      <c r="U42" s="109"/>
    </row>
    <row r="43" spans="1:21" ht="15.75">
      <c r="A43" s="147"/>
      <c r="B43" s="191"/>
      <c r="C43" s="137"/>
      <c r="D43" s="138"/>
      <c r="E43" s="192"/>
      <c r="F43" s="139">
        <f t="shared" si="6"/>
        <v>0</v>
      </c>
      <c r="G43" s="140">
        <f t="shared" si="7"/>
        <v>0</v>
      </c>
      <c r="H43" s="141">
        <f t="shared" si="8"/>
        <v>0</v>
      </c>
      <c r="I43" s="140">
        <f t="shared" si="9"/>
        <v>0</v>
      </c>
      <c r="J43" s="142">
        <f t="shared" si="10"/>
        <v>0</v>
      </c>
      <c r="K43" s="148" t="e">
        <f t="shared" si="11"/>
        <v>#DIV/0!</v>
      </c>
      <c r="L43" s="28"/>
      <c r="M43" s="118">
        <v>0</v>
      </c>
      <c r="N43" s="119">
        <v>0</v>
      </c>
      <c r="O43" s="9"/>
      <c r="P43" s="118"/>
      <c r="Q43" s="119"/>
      <c r="U43" s="109"/>
    </row>
    <row r="44" spans="1:21" ht="15.75">
      <c r="A44" s="147"/>
      <c r="B44" s="191"/>
      <c r="C44" s="137"/>
      <c r="D44" s="138"/>
      <c r="E44" s="192"/>
      <c r="F44" s="139">
        <f t="shared" si="6"/>
        <v>0</v>
      </c>
      <c r="G44" s="140">
        <f t="shared" si="7"/>
        <v>0</v>
      </c>
      <c r="H44" s="141">
        <f t="shared" si="8"/>
        <v>0</v>
      </c>
      <c r="I44" s="140">
        <f t="shared" si="9"/>
        <v>0</v>
      </c>
      <c r="J44" s="142">
        <f t="shared" si="10"/>
        <v>0</v>
      </c>
      <c r="K44" s="148" t="e">
        <f t="shared" si="11"/>
        <v>#DIV/0!</v>
      </c>
      <c r="L44" s="28"/>
      <c r="M44" s="118">
        <v>0</v>
      </c>
      <c r="N44" s="119">
        <v>0</v>
      </c>
      <c r="O44" s="9"/>
      <c r="P44" s="118"/>
      <c r="Q44" s="119"/>
      <c r="U44" s="109"/>
    </row>
    <row r="45" spans="1:21" ht="15.75">
      <c r="A45" s="147"/>
      <c r="B45" s="191"/>
      <c r="C45" s="137"/>
      <c r="D45" s="138"/>
      <c r="E45" s="192"/>
      <c r="F45" s="139">
        <f t="shared" si="6"/>
        <v>0</v>
      </c>
      <c r="G45" s="140">
        <f t="shared" si="7"/>
        <v>0</v>
      </c>
      <c r="H45" s="141">
        <f t="shared" si="8"/>
        <v>0</v>
      </c>
      <c r="I45" s="140">
        <f t="shared" si="9"/>
        <v>0</v>
      </c>
      <c r="J45" s="142">
        <f t="shared" si="10"/>
        <v>0</v>
      </c>
      <c r="K45" s="148" t="e">
        <f t="shared" si="11"/>
        <v>#DIV/0!</v>
      </c>
      <c r="L45" s="28"/>
      <c r="M45" s="118">
        <v>0</v>
      </c>
      <c r="N45" s="119">
        <v>0</v>
      </c>
      <c r="O45" s="9"/>
      <c r="P45" s="118"/>
      <c r="Q45" s="119"/>
      <c r="U45" s="109"/>
    </row>
    <row r="46" spans="1:21" ht="15.75">
      <c r="A46" s="147"/>
      <c r="B46" s="191"/>
      <c r="C46" s="137"/>
      <c r="D46" s="138"/>
      <c r="E46" s="192"/>
      <c r="F46" s="139">
        <f t="shared" si="6"/>
        <v>0</v>
      </c>
      <c r="G46" s="140">
        <f t="shared" si="7"/>
        <v>0</v>
      </c>
      <c r="H46" s="141">
        <f t="shared" si="8"/>
        <v>0</v>
      </c>
      <c r="I46" s="140">
        <f t="shared" si="9"/>
        <v>0</v>
      </c>
      <c r="J46" s="142">
        <f t="shared" si="10"/>
        <v>0</v>
      </c>
      <c r="K46" s="148" t="e">
        <f t="shared" si="11"/>
        <v>#DIV/0!</v>
      </c>
      <c r="L46" s="28"/>
      <c r="M46" s="118">
        <v>0</v>
      </c>
      <c r="N46" s="119">
        <v>0</v>
      </c>
      <c r="O46" s="9"/>
      <c r="P46" s="118"/>
      <c r="Q46" s="119"/>
      <c r="U46" s="109"/>
    </row>
    <row r="47" spans="1:21" ht="15.75">
      <c r="A47" s="147"/>
      <c r="B47" s="191"/>
      <c r="C47" s="137"/>
      <c r="D47" s="138"/>
      <c r="E47" s="192"/>
      <c r="F47" s="139">
        <f t="shared" si="6"/>
        <v>0</v>
      </c>
      <c r="G47" s="140">
        <f t="shared" si="7"/>
        <v>0</v>
      </c>
      <c r="H47" s="141">
        <f t="shared" si="8"/>
        <v>0</v>
      </c>
      <c r="I47" s="140">
        <f t="shared" si="9"/>
        <v>0</v>
      </c>
      <c r="J47" s="142">
        <f t="shared" si="10"/>
        <v>0</v>
      </c>
      <c r="K47" s="148" t="e">
        <f t="shared" si="11"/>
        <v>#DIV/0!</v>
      </c>
      <c r="L47" s="28"/>
      <c r="M47" s="118">
        <v>0</v>
      </c>
      <c r="N47" s="119">
        <v>0</v>
      </c>
      <c r="O47" s="9"/>
      <c r="P47" s="118"/>
      <c r="Q47" s="119"/>
      <c r="U47" s="109"/>
    </row>
    <row r="48" spans="1:21" ht="15.75">
      <c r="A48" s="147"/>
      <c r="B48" s="191"/>
      <c r="C48" s="137"/>
      <c r="D48" s="138"/>
      <c r="E48" s="192"/>
      <c r="F48" s="139">
        <f t="shared" si="6"/>
        <v>0</v>
      </c>
      <c r="G48" s="140">
        <f t="shared" si="7"/>
        <v>0</v>
      </c>
      <c r="H48" s="141">
        <f t="shared" si="8"/>
        <v>0</v>
      </c>
      <c r="I48" s="140">
        <f t="shared" si="9"/>
        <v>0</v>
      </c>
      <c r="J48" s="142">
        <f t="shared" si="10"/>
        <v>0</v>
      </c>
      <c r="K48" s="148" t="e">
        <f t="shared" si="11"/>
        <v>#DIV/0!</v>
      </c>
      <c r="L48" s="28"/>
      <c r="M48" s="118">
        <v>0</v>
      </c>
      <c r="N48" s="119">
        <v>0</v>
      </c>
      <c r="O48" s="9"/>
      <c r="P48" s="118"/>
      <c r="Q48" s="119"/>
      <c r="U48" s="109"/>
    </row>
    <row r="49" spans="1:21" ht="15.75">
      <c r="A49" s="147"/>
      <c r="B49" s="191"/>
      <c r="C49" s="137"/>
      <c r="D49" s="138"/>
      <c r="E49" s="192"/>
      <c r="F49" s="139">
        <f t="shared" si="6"/>
        <v>0</v>
      </c>
      <c r="G49" s="140">
        <f t="shared" si="7"/>
        <v>0</v>
      </c>
      <c r="H49" s="141">
        <f t="shared" si="8"/>
        <v>0</v>
      </c>
      <c r="I49" s="140">
        <f t="shared" si="9"/>
        <v>0</v>
      </c>
      <c r="J49" s="142">
        <f t="shared" si="10"/>
        <v>0</v>
      </c>
      <c r="K49" s="148" t="e">
        <f t="shared" si="11"/>
        <v>#DIV/0!</v>
      </c>
      <c r="L49" s="28"/>
      <c r="M49" s="118">
        <v>0</v>
      </c>
      <c r="N49" s="119">
        <v>0</v>
      </c>
      <c r="O49" s="9"/>
      <c r="P49" s="118"/>
      <c r="Q49" s="119"/>
      <c r="U49" s="109"/>
    </row>
    <row r="50" spans="1:21" ht="15.75">
      <c r="A50" s="147"/>
      <c r="B50" s="191"/>
      <c r="C50" s="137"/>
      <c r="D50" s="138"/>
      <c r="E50" s="192"/>
      <c r="F50" s="139">
        <f t="shared" si="6"/>
        <v>0</v>
      </c>
      <c r="G50" s="140">
        <f t="shared" si="7"/>
        <v>0</v>
      </c>
      <c r="H50" s="141">
        <f t="shared" si="8"/>
        <v>0</v>
      </c>
      <c r="I50" s="140">
        <f t="shared" si="9"/>
        <v>0</v>
      </c>
      <c r="J50" s="142">
        <f t="shared" si="10"/>
        <v>0</v>
      </c>
      <c r="K50" s="148" t="e">
        <f t="shared" si="11"/>
        <v>#DIV/0!</v>
      </c>
      <c r="L50" s="28"/>
      <c r="M50" s="118">
        <v>0</v>
      </c>
      <c r="N50" s="119">
        <v>0</v>
      </c>
      <c r="O50" s="9"/>
      <c r="P50" s="118"/>
      <c r="Q50" s="119"/>
      <c r="U50" s="109"/>
    </row>
    <row r="51" spans="1:21" ht="15.75">
      <c r="A51" s="147"/>
      <c r="B51" s="191"/>
      <c r="C51" s="137"/>
      <c r="D51" s="138"/>
      <c r="E51" s="192"/>
      <c r="F51" s="139">
        <f t="shared" si="6"/>
        <v>0</v>
      </c>
      <c r="G51" s="140">
        <f t="shared" si="7"/>
        <v>0</v>
      </c>
      <c r="H51" s="141">
        <f t="shared" si="8"/>
        <v>0</v>
      </c>
      <c r="I51" s="140">
        <f t="shared" si="9"/>
        <v>0</v>
      </c>
      <c r="J51" s="142">
        <f t="shared" si="10"/>
        <v>0</v>
      </c>
      <c r="K51" s="148" t="e">
        <f t="shared" si="11"/>
        <v>#DIV/0!</v>
      </c>
      <c r="L51" s="28"/>
      <c r="M51" s="118">
        <v>0</v>
      </c>
      <c r="N51" s="119">
        <v>0</v>
      </c>
      <c r="O51" s="9"/>
      <c r="P51" s="118"/>
      <c r="Q51" s="119"/>
      <c r="U51" s="109"/>
    </row>
    <row r="52" spans="1:21" ht="15.75">
      <c r="A52" s="147"/>
      <c r="B52" s="191"/>
      <c r="C52" s="137"/>
      <c r="D52" s="138"/>
      <c r="E52" s="192"/>
      <c r="F52" s="139">
        <f t="shared" si="6"/>
        <v>0</v>
      </c>
      <c r="G52" s="140">
        <f t="shared" si="7"/>
        <v>0</v>
      </c>
      <c r="H52" s="141">
        <f t="shared" si="8"/>
        <v>0</v>
      </c>
      <c r="I52" s="140">
        <f t="shared" si="9"/>
        <v>0</v>
      </c>
      <c r="J52" s="142">
        <f t="shared" si="10"/>
        <v>0</v>
      </c>
      <c r="K52" s="148" t="e">
        <f t="shared" si="11"/>
        <v>#DIV/0!</v>
      </c>
      <c r="L52" s="28"/>
      <c r="M52" s="118">
        <v>0</v>
      </c>
      <c r="N52" s="119">
        <v>0</v>
      </c>
      <c r="O52" s="9"/>
      <c r="P52" s="118"/>
      <c r="Q52" s="119"/>
      <c r="U52" s="109"/>
    </row>
    <row r="53" spans="1:21" ht="15.75">
      <c r="A53" s="147"/>
      <c r="B53" s="191"/>
      <c r="C53" s="137"/>
      <c r="D53" s="138"/>
      <c r="E53" s="192"/>
      <c r="F53" s="139">
        <f t="shared" si="6"/>
        <v>0</v>
      </c>
      <c r="G53" s="140">
        <f t="shared" si="7"/>
        <v>0</v>
      </c>
      <c r="H53" s="141">
        <f t="shared" si="8"/>
        <v>0</v>
      </c>
      <c r="I53" s="140">
        <f t="shared" si="9"/>
        <v>0</v>
      </c>
      <c r="J53" s="142">
        <f t="shared" si="10"/>
        <v>0</v>
      </c>
      <c r="K53" s="148" t="e">
        <f t="shared" si="11"/>
        <v>#DIV/0!</v>
      </c>
      <c r="L53" s="28"/>
      <c r="M53" s="118">
        <v>0</v>
      </c>
      <c r="N53" s="119">
        <v>0</v>
      </c>
      <c r="O53" s="9"/>
      <c r="P53" s="118"/>
      <c r="Q53" s="119"/>
      <c r="U53" s="109"/>
    </row>
    <row r="54" spans="1:21" ht="15.75">
      <c r="A54" s="147"/>
      <c r="B54" s="191"/>
      <c r="C54" s="137"/>
      <c r="D54" s="138"/>
      <c r="E54" s="192"/>
      <c r="F54" s="139">
        <f t="shared" si="6"/>
        <v>0</v>
      </c>
      <c r="G54" s="140">
        <f t="shared" si="7"/>
        <v>0</v>
      </c>
      <c r="H54" s="141">
        <f t="shared" si="8"/>
        <v>0</v>
      </c>
      <c r="I54" s="140">
        <f t="shared" si="9"/>
        <v>0</v>
      </c>
      <c r="J54" s="142">
        <f t="shared" si="10"/>
        <v>0</v>
      </c>
      <c r="K54" s="148" t="e">
        <f t="shared" si="11"/>
        <v>#DIV/0!</v>
      </c>
      <c r="L54" s="28"/>
      <c r="M54" s="118">
        <v>0</v>
      </c>
      <c r="N54" s="119">
        <v>0</v>
      </c>
      <c r="O54" s="9"/>
      <c r="P54" s="118"/>
      <c r="Q54" s="119"/>
      <c r="U54" s="109"/>
    </row>
    <row r="55" spans="1:21" ht="15.75">
      <c r="A55" s="147"/>
      <c r="B55" s="191"/>
      <c r="C55" s="137"/>
      <c r="D55" s="138"/>
      <c r="E55" s="192"/>
      <c r="F55" s="139">
        <f t="shared" si="6"/>
        <v>0</v>
      </c>
      <c r="G55" s="140">
        <f t="shared" si="7"/>
        <v>0</v>
      </c>
      <c r="H55" s="141">
        <f t="shared" si="8"/>
        <v>0</v>
      </c>
      <c r="I55" s="140">
        <f t="shared" si="9"/>
        <v>0</v>
      </c>
      <c r="J55" s="142">
        <f t="shared" si="10"/>
        <v>0</v>
      </c>
      <c r="K55" s="148" t="e">
        <f t="shared" si="11"/>
        <v>#DIV/0!</v>
      </c>
      <c r="L55" s="28"/>
      <c r="M55" s="118">
        <v>0</v>
      </c>
      <c r="N55" s="119">
        <v>0</v>
      </c>
      <c r="O55" s="9"/>
      <c r="P55" s="118"/>
      <c r="Q55" s="119"/>
      <c r="U55" s="109"/>
    </row>
    <row r="56" spans="1:21" ht="15.75">
      <c r="A56" s="147"/>
      <c r="B56" s="191"/>
      <c r="C56" s="137"/>
      <c r="D56" s="138"/>
      <c r="E56" s="192"/>
      <c r="F56" s="139">
        <f t="shared" si="6"/>
        <v>0</v>
      </c>
      <c r="G56" s="140">
        <f t="shared" si="7"/>
        <v>0</v>
      </c>
      <c r="H56" s="141">
        <f t="shared" si="8"/>
        <v>0</v>
      </c>
      <c r="I56" s="140">
        <f t="shared" si="9"/>
        <v>0</v>
      </c>
      <c r="J56" s="142">
        <f t="shared" si="10"/>
        <v>0</v>
      </c>
      <c r="K56" s="148" t="e">
        <f t="shared" si="11"/>
        <v>#DIV/0!</v>
      </c>
      <c r="L56" s="28"/>
      <c r="M56" s="118">
        <v>0</v>
      </c>
      <c r="N56" s="119">
        <v>0</v>
      </c>
      <c r="O56" s="9"/>
      <c r="P56" s="118"/>
      <c r="Q56" s="119"/>
      <c r="U56" s="109"/>
    </row>
    <row r="57" spans="1:21" ht="15.75">
      <c r="A57" s="147"/>
      <c r="B57" s="191"/>
      <c r="C57" s="137"/>
      <c r="D57" s="138"/>
      <c r="E57" s="192"/>
      <c r="F57" s="139">
        <f t="shared" si="6"/>
        <v>0</v>
      </c>
      <c r="G57" s="140">
        <f t="shared" si="7"/>
        <v>0</v>
      </c>
      <c r="H57" s="141">
        <f t="shared" si="8"/>
        <v>0</v>
      </c>
      <c r="I57" s="140">
        <f t="shared" si="9"/>
        <v>0</v>
      </c>
      <c r="J57" s="142">
        <f t="shared" si="10"/>
        <v>0</v>
      </c>
      <c r="K57" s="148" t="e">
        <f t="shared" si="11"/>
        <v>#DIV/0!</v>
      </c>
      <c r="L57" s="28"/>
      <c r="M57" s="118">
        <v>0</v>
      </c>
      <c r="N57" s="119">
        <v>0</v>
      </c>
      <c r="O57" s="9"/>
      <c r="P57" s="118"/>
      <c r="Q57" s="119"/>
      <c r="U57" s="109"/>
    </row>
    <row r="58" spans="1:21" ht="15.75">
      <c r="A58" s="147"/>
      <c r="B58" s="191"/>
      <c r="C58" s="137"/>
      <c r="D58" s="138"/>
      <c r="E58" s="192"/>
      <c r="F58" s="139">
        <f t="shared" si="6"/>
        <v>0</v>
      </c>
      <c r="G58" s="140">
        <f t="shared" si="7"/>
        <v>0</v>
      </c>
      <c r="H58" s="141">
        <f t="shared" si="8"/>
        <v>0</v>
      </c>
      <c r="I58" s="140">
        <f t="shared" si="9"/>
        <v>0</v>
      </c>
      <c r="J58" s="142">
        <f t="shared" si="10"/>
        <v>0</v>
      </c>
      <c r="K58" s="148" t="e">
        <f t="shared" si="11"/>
        <v>#DIV/0!</v>
      </c>
      <c r="L58" s="28"/>
      <c r="M58" s="118">
        <v>0</v>
      </c>
      <c r="N58" s="119">
        <v>0</v>
      </c>
      <c r="O58" s="9"/>
      <c r="P58" s="118"/>
      <c r="Q58" s="119"/>
      <c r="U58" s="109"/>
    </row>
    <row r="59" spans="1:21" ht="15.75">
      <c r="A59" s="147"/>
      <c r="B59" s="191"/>
      <c r="C59" s="137"/>
      <c r="D59" s="138"/>
      <c r="E59" s="192"/>
      <c r="F59" s="139">
        <f t="shared" si="6"/>
        <v>0</v>
      </c>
      <c r="G59" s="140">
        <f t="shared" si="7"/>
        <v>0</v>
      </c>
      <c r="H59" s="141">
        <f t="shared" si="8"/>
        <v>0</v>
      </c>
      <c r="I59" s="140">
        <f t="shared" si="9"/>
        <v>0</v>
      </c>
      <c r="J59" s="142">
        <f t="shared" si="10"/>
        <v>0</v>
      </c>
      <c r="K59" s="148" t="e">
        <f t="shared" si="11"/>
        <v>#DIV/0!</v>
      </c>
      <c r="L59" s="28"/>
      <c r="M59" s="118">
        <v>0</v>
      </c>
      <c r="N59" s="119">
        <v>0</v>
      </c>
      <c r="O59" s="9"/>
      <c r="P59" s="118"/>
      <c r="Q59" s="119"/>
      <c r="U59" s="109"/>
    </row>
    <row r="60" spans="1:21" ht="15.75">
      <c r="A60" s="147"/>
      <c r="B60" s="191"/>
      <c r="C60" s="137"/>
      <c r="D60" s="138"/>
      <c r="E60" s="192"/>
      <c r="F60" s="139">
        <f t="shared" si="6"/>
        <v>0</v>
      </c>
      <c r="G60" s="140">
        <f t="shared" si="7"/>
        <v>0</v>
      </c>
      <c r="H60" s="141">
        <f t="shared" si="8"/>
        <v>0</v>
      </c>
      <c r="I60" s="140">
        <f t="shared" si="9"/>
        <v>0</v>
      </c>
      <c r="J60" s="142">
        <f t="shared" si="10"/>
        <v>0</v>
      </c>
      <c r="K60" s="148" t="e">
        <f t="shared" si="11"/>
        <v>#DIV/0!</v>
      </c>
      <c r="L60" s="28"/>
      <c r="M60" s="118">
        <v>0</v>
      </c>
      <c r="N60" s="119">
        <v>0</v>
      </c>
      <c r="O60" s="9"/>
      <c r="P60" s="118"/>
      <c r="Q60" s="119"/>
      <c r="U60" s="109"/>
    </row>
    <row r="61" spans="1:21" ht="15.75">
      <c r="A61" s="147"/>
      <c r="B61" s="191"/>
      <c r="C61" s="137"/>
      <c r="D61" s="138"/>
      <c r="E61" s="192"/>
      <c r="F61" s="139">
        <f t="shared" si="6"/>
        <v>0</v>
      </c>
      <c r="G61" s="140">
        <f t="shared" si="7"/>
        <v>0</v>
      </c>
      <c r="H61" s="141">
        <f t="shared" si="8"/>
        <v>0</v>
      </c>
      <c r="I61" s="140">
        <f t="shared" si="9"/>
        <v>0</v>
      </c>
      <c r="J61" s="142">
        <f t="shared" si="10"/>
        <v>0</v>
      </c>
      <c r="K61" s="148" t="e">
        <f t="shared" si="11"/>
        <v>#DIV/0!</v>
      </c>
      <c r="L61" s="28"/>
      <c r="M61" s="118">
        <v>0</v>
      </c>
      <c r="N61" s="119">
        <v>0</v>
      </c>
      <c r="O61" s="9"/>
      <c r="P61" s="118"/>
      <c r="Q61" s="119"/>
      <c r="U61" s="109"/>
    </row>
    <row r="62" spans="1:21" ht="15.75">
      <c r="A62" s="147"/>
      <c r="B62" s="191"/>
      <c r="C62" s="137"/>
      <c r="D62" s="138"/>
      <c r="E62" s="192"/>
      <c r="F62" s="139">
        <f t="shared" si="6"/>
        <v>0</v>
      </c>
      <c r="G62" s="140">
        <f t="shared" si="7"/>
        <v>0</v>
      </c>
      <c r="H62" s="141">
        <f t="shared" si="8"/>
        <v>0</v>
      </c>
      <c r="I62" s="140">
        <f t="shared" si="9"/>
        <v>0</v>
      </c>
      <c r="J62" s="142">
        <f t="shared" si="10"/>
        <v>0</v>
      </c>
      <c r="K62" s="148" t="e">
        <f t="shared" si="11"/>
        <v>#DIV/0!</v>
      </c>
      <c r="L62" s="28"/>
      <c r="M62" s="118">
        <v>0</v>
      </c>
      <c r="N62" s="119">
        <v>0</v>
      </c>
      <c r="O62" s="9"/>
      <c r="P62" s="118"/>
      <c r="Q62" s="119"/>
      <c r="U62" s="109"/>
    </row>
    <row r="63" spans="1:21" ht="15.75">
      <c r="A63" s="147"/>
      <c r="B63" s="191"/>
      <c r="C63" s="137"/>
      <c r="D63" s="138"/>
      <c r="E63" s="192"/>
      <c r="F63" s="139">
        <f t="shared" si="6"/>
        <v>0</v>
      </c>
      <c r="G63" s="140">
        <f t="shared" si="7"/>
        <v>0</v>
      </c>
      <c r="H63" s="141">
        <f t="shared" si="8"/>
        <v>0</v>
      </c>
      <c r="I63" s="140">
        <f t="shared" si="9"/>
        <v>0</v>
      </c>
      <c r="J63" s="142">
        <f t="shared" si="10"/>
        <v>0</v>
      </c>
      <c r="K63" s="148" t="e">
        <f t="shared" si="11"/>
        <v>#DIV/0!</v>
      </c>
      <c r="L63" s="28"/>
      <c r="M63" s="118">
        <v>0</v>
      </c>
      <c r="N63" s="119">
        <v>0</v>
      </c>
      <c r="O63" s="9"/>
      <c r="P63" s="118"/>
      <c r="Q63" s="119"/>
      <c r="U63" s="109"/>
    </row>
    <row r="64" spans="1:21" ht="15.75">
      <c r="A64" s="147"/>
      <c r="B64" s="191"/>
      <c r="C64" s="137"/>
      <c r="D64" s="138"/>
      <c r="E64" s="192"/>
      <c r="F64" s="139">
        <f t="shared" si="6"/>
        <v>0</v>
      </c>
      <c r="G64" s="140">
        <f t="shared" si="7"/>
        <v>0</v>
      </c>
      <c r="H64" s="141">
        <f t="shared" si="8"/>
        <v>0</v>
      </c>
      <c r="I64" s="140">
        <f t="shared" si="9"/>
        <v>0</v>
      </c>
      <c r="J64" s="142">
        <f t="shared" si="10"/>
        <v>0</v>
      </c>
      <c r="K64" s="148" t="e">
        <f t="shared" si="11"/>
        <v>#DIV/0!</v>
      </c>
      <c r="L64" s="28"/>
      <c r="M64" s="118">
        <v>0</v>
      </c>
      <c r="N64" s="119">
        <v>0</v>
      </c>
      <c r="O64" s="9"/>
      <c r="P64" s="118"/>
      <c r="Q64" s="119"/>
      <c r="U64" s="109"/>
    </row>
    <row r="65" spans="1:21" ht="15.75">
      <c r="A65" s="147"/>
      <c r="B65" s="191"/>
      <c r="C65" s="137"/>
      <c r="D65" s="138"/>
      <c r="E65" s="192"/>
      <c r="F65" s="139">
        <f t="shared" si="0"/>
        <v>0</v>
      </c>
      <c r="G65" s="140">
        <f t="shared" si="1"/>
        <v>0</v>
      </c>
      <c r="H65" s="141">
        <f t="shared" si="2"/>
        <v>0</v>
      </c>
      <c r="I65" s="140">
        <f t="shared" si="3"/>
        <v>0</v>
      </c>
      <c r="J65" s="142">
        <f t="shared" si="4"/>
        <v>0</v>
      </c>
      <c r="K65" s="148" t="e">
        <f t="shared" si="5"/>
        <v>#DIV/0!</v>
      </c>
      <c r="L65" s="28"/>
      <c r="M65" s="118">
        <v>0</v>
      </c>
      <c r="N65" s="119">
        <v>0</v>
      </c>
      <c r="O65" s="9"/>
      <c r="P65" s="118"/>
      <c r="Q65" s="119"/>
      <c r="U65" s="109"/>
    </row>
    <row r="66" spans="1:21" ht="15.75">
      <c r="A66" s="147"/>
      <c r="B66" s="191"/>
      <c r="C66" s="137"/>
      <c r="D66" s="138"/>
      <c r="E66" s="192"/>
      <c r="F66" s="139">
        <f t="shared" si="0"/>
        <v>0</v>
      </c>
      <c r="G66" s="140">
        <f t="shared" si="1"/>
        <v>0</v>
      </c>
      <c r="H66" s="141">
        <f t="shared" si="2"/>
        <v>0</v>
      </c>
      <c r="I66" s="140">
        <f t="shared" si="3"/>
        <v>0</v>
      </c>
      <c r="J66" s="166">
        <f t="shared" si="4"/>
        <v>0</v>
      </c>
      <c r="K66" s="148" t="e">
        <f t="shared" si="5"/>
        <v>#DIV/0!</v>
      </c>
      <c r="L66" s="28"/>
      <c r="M66" s="118">
        <v>0</v>
      </c>
      <c r="N66" s="119">
        <v>0</v>
      </c>
      <c r="O66" s="9"/>
      <c r="P66" s="118"/>
      <c r="Q66" s="119"/>
      <c r="U66" s="109"/>
    </row>
    <row r="67" spans="1:21" ht="15.75">
      <c r="A67" s="147"/>
      <c r="B67" s="191"/>
      <c r="C67" s="137"/>
      <c r="D67" s="138"/>
      <c r="E67" s="192"/>
      <c r="F67" s="139">
        <f t="shared" si="0"/>
        <v>0</v>
      </c>
      <c r="G67" s="140">
        <f t="shared" si="1"/>
        <v>0</v>
      </c>
      <c r="H67" s="141">
        <f t="shared" si="2"/>
        <v>0</v>
      </c>
      <c r="I67" s="140">
        <f t="shared" si="3"/>
        <v>0</v>
      </c>
      <c r="J67" s="142">
        <f t="shared" si="4"/>
        <v>0</v>
      </c>
      <c r="K67" s="148" t="e">
        <f t="shared" si="5"/>
        <v>#DIV/0!</v>
      </c>
      <c r="L67" s="28"/>
      <c r="M67" s="118">
        <v>0</v>
      </c>
      <c r="N67" s="119">
        <v>0</v>
      </c>
      <c r="O67" s="9"/>
      <c r="P67" s="118"/>
      <c r="Q67" s="119"/>
      <c r="U67" s="109"/>
    </row>
    <row r="68" spans="1:21" ht="15.75">
      <c r="A68" s="147"/>
      <c r="B68" s="191"/>
      <c r="C68" s="137"/>
      <c r="D68" s="138"/>
      <c r="E68" s="192"/>
      <c r="F68" s="139">
        <f t="shared" si="0"/>
        <v>0</v>
      </c>
      <c r="G68" s="140">
        <f t="shared" si="1"/>
        <v>0</v>
      </c>
      <c r="H68" s="141">
        <f t="shared" si="2"/>
        <v>0</v>
      </c>
      <c r="I68" s="140">
        <f t="shared" si="3"/>
        <v>0</v>
      </c>
      <c r="J68" s="142">
        <f t="shared" si="4"/>
        <v>0</v>
      </c>
      <c r="K68" s="148" t="e">
        <f t="shared" si="5"/>
        <v>#DIV/0!</v>
      </c>
      <c r="L68" s="28"/>
      <c r="M68" s="118">
        <v>0</v>
      </c>
      <c r="N68" s="119">
        <v>0</v>
      </c>
      <c r="O68" s="9"/>
      <c r="P68" s="118"/>
      <c r="Q68" s="119"/>
      <c r="U68" s="109"/>
    </row>
    <row r="69" spans="1:21" ht="15.75">
      <c r="A69" s="147"/>
      <c r="B69" s="191"/>
      <c r="C69" s="137"/>
      <c r="D69" s="138"/>
      <c r="E69" s="192"/>
      <c r="F69" s="139">
        <f t="shared" si="0"/>
        <v>0</v>
      </c>
      <c r="G69" s="140">
        <f t="shared" si="1"/>
        <v>0</v>
      </c>
      <c r="H69" s="141">
        <f t="shared" si="2"/>
        <v>0</v>
      </c>
      <c r="I69" s="140">
        <f t="shared" si="3"/>
        <v>0</v>
      </c>
      <c r="J69" s="142">
        <f t="shared" si="4"/>
        <v>0</v>
      </c>
      <c r="K69" s="148" t="e">
        <f t="shared" si="5"/>
        <v>#DIV/0!</v>
      </c>
      <c r="L69" s="28"/>
      <c r="M69" s="118">
        <v>0</v>
      </c>
      <c r="N69" s="119">
        <v>0</v>
      </c>
      <c r="O69" s="9"/>
      <c r="P69" s="118"/>
      <c r="Q69" s="119"/>
      <c r="U69" s="109"/>
    </row>
    <row r="70" spans="1:21" ht="15.75">
      <c r="A70" s="147"/>
      <c r="B70" s="191"/>
      <c r="C70" s="137"/>
      <c r="D70" s="138"/>
      <c r="E70" s="192"/>
      <c r="F70" s="139">
        <f t="shared" si="0"/>
        <v>0</v>
      </c>
      <c r="G70" s="140">
        <f t="shared" si="1"/>
        <v>0</v>
      </c>
      <c r="H70" s="141">
        <f t="shared" si="2"/>
        <v>0</v>
      </c>
      <c r="I70" s="140">
        <f t="shared" si="3"/>
        <v>0</v>
      </c>
      <c r="J70" s="142">
        <f t="shared" si="4"/>
        <v>0</v>
      </c>
      <c r="K70" s="148" t="e">
        <f t="shared" si="5"/>
        <v>#DIV/0!</v>
      </c>
      <c r="L70" s="28"/>
      <c r="M70" s="118">
        <v>0</v>
      </c>
      <c r="N70" s="119">
        <v>0</v>
      </c>
      <c r="O70" s="9"/>
      <c r="P70" s="118"/>
      <c r="Q70" s="119"/>
      <c r="U70" s="109"/>
    </row>
    <row r="71" spans="1:21" ht="15.75">
      <c r="A71" s="147"/>
      <c r="B71" s="191"/>
      <c r="C71" s="137"/>
      <c r="D71" s="138"/>
      <c r="E71" s="192"/>
      <c r="F71" s="139">
        <f t="shared" si="0"/>
        <v>0</v>
      </c>
      <c r="G71" s="140">
        <f t="shared" si="1"/>
        <v>0</v>
      </c>
      <c r="H71" s="141">
        <f t="shared" si="2"/>
        <v>0</v>
      </c>
      <c r="I71" s="140">
        <f t="shared" si="3"/>
        <v>0</v>
      </c>
      <c r="J71" s="142">
        <f t="shared" si="4"/>
        <v>0</v>
      </c>
      <c r="K71" s="148" t="e">
        <f t="shared" si="5"/>
        <v>#DIV/0!</v>
      </c>
      <c r="L71" s="28"/>
      <c r="M71" s="118">
        <v>0</v>
      </c>
      <c r="N71" s="119">
        <v>0</v>
      </c>
      <c r="O71" s="9"/>
      <c r="P71" s="118"/>
      <c r="Q71" s="119"/>
      <c r="U71" s="109"/>
    </row>
    <row r="72" spans="1:21" ht="15.75">
      <c r="A72" s="147"/>
      <c r="B72" s="191"/>
      <c r="C72" s="137"/>
      <c r="D72" s="138"/>
      <c r="E72" s="192"/>
      <c r="F72" s="139">
        <f t="shared" si="0"/>
        <v>0</v>
      </c>
      <c r="G72" s="140">
        <f t="shared" si="1"/>
        <v>0</v>
      </c>
      <c r="H72" s="141">
        <f t="shared" si="2"/>
        <v>0</v>
      </c>
      <c r="I72" s="140">
        <f t="shared" si="3"/>
        <v>0</v>
      </c>
      <c r="J72" s="142">
        <f t="shared" si="4"/>
        <v>0</v>
      </c>
      <c r="K72" s="148" t="e">
        <f t="shared" si="5"/>
        <v>#DIV/0!</v>
      </c>
      <c r="L72" s="28"/>
      <c r="M72" s="118">
        <v>0</v>
      </c>
      <c r="N72" s="119">
        <v>0</v>
      </c>
      <c r="O72" s="9"/>
      <c r="P72" s="118"/>
      <c r="Q72" s="119"/>
      <c r="U72" s="109"/>
    </row>
    <row r="73" spans="1:21" ht="15.75">
      <c r="A73" s="147"/>
      <c r="B73" s="191"/>
      <c r="C73" s="137"/>
      <c r="D73" s="162"/>
      <c r="E73" s="192"/>
      <c r="F73" s="163">
        <f t="shared" si="0"/>
        <v>0</v>
      </c>
      <c r="G73" s="164">
        <f t="shared" si="1"/>
        <v>0</v>
      </c>
      <c r="H73" s="165">
        <f t="shared" si="2"/>
        <v>0</v>
      </c>
      <c r="I73" s="164">
        <f t="shared" si="3"/>
        <v>0</v>
      </c>
      <c r="J73" s="166">
        <f t="shared" si="4"/>
        <v>0</v>
      </c>
      <c r="K73" s="195" t="e">
        <f t="shared" si="5"/>
        <v>#DIV/0!</v>
      </c>
      <c r="L73" s="110"/>
      <c r="M73" s="118">
        <v>0</v>
      </c>
      <c r="N73" s="119">
        <v>0</v>
      </c>
      <c r="O73" s="9"/>
      <c r="P73" s="118"/>
      <c r="Q73" s="119"/>
      <c r="U73" s="109"/>
    </row>
    <row r="74" spans="1:21" ht="15.75">
      <c r="A74" s="147"/>
      <c r="B74" s="191"/>
      <c r="C74" s="137"/>
      <c r="D74" s="162"/>
      <c r="E74" s="192"/>
      <c r="F74" s="163">
        <f t="shared" si="0"/>
        <v>0</v>
      </c>
      <c r="G74" s="164">
        <f t="shared" si="1"/>
        <v>0</v>
      </c>
      <c r="H74" s="165">
        <f t="shared" si="2"/>
        <v>0</v>
      </c>
      <c r="I74" s="164">
        <f t="shared" si="3"/>
        <v>0</v>
      </c>
      <c r="J74" s="166">
        <f t="shared" si="4"/>
        <v>0</v>
      </c>
      <c r="K74" s="195" t="e">
        <f t="shared" si="5"/>
        <v>#DIV/0!</v>
      </c>
      <c r="L74" s="110"/>
      <c r="M74" s="118">
        <v>0</v>
      </c>
      <c r="N74" s="119">
        <v>0</v>
      </c>
      <c r="O74" s="9"/>
      <c r="P74" s="118"/>
      <c r="Q74" s="119"/>
      <c r="U74" s="109"/>
    </row>
    <row r="75" spans="1:21" ht="16.5" thickBot="1">
      <c r="A75" s="149"/>
      <c r="B75" s="196"/>
      <c r="C75" s="197"/>
      <c r="D75" s="187"/>
      <c r="E75" s="206"/>
      <c r="F75" s="188">
        <f t="shared" si="0"/>
        <v>0</v>
      </c>
      <c r="G75" s="207">
        <f t="shared" si="1"/>
        <v>0</v>
      </c>
      <c r="H75" s="208">
        <f t="shared" si="2"/>
        <v>0</v>
      </c>
      <c r="I75" s="207">
        <f t="shared" si="3"/>
        <v>0</v>
      </c>
      <c r="J75" s="209">
        <f t="shared" si="4"/>
        <v>0</v>
      </c>
      <c r="K75" s="210" t="e">
        <f t="shared" si="5"/>
        <v>#DIV/0!</v>
      </c>
      <c r="L75" s="110"/>
      <c r="M75" s="159">
        <v>0</v>
      </c>
      <c r="N75" s="160">
        <v>0</v>
      </c>
      <c r="O75" s="9"/>
      <c r="P75" s="159"/>
      <c r="Q75" s="160"/>
      <c r="U75" s="109"/>
    </row>
    <row r="76" spans="6:17" ht="16.5" thickBot="1">
      <c r="F76" s="34"/>
      <c r="G76" s="82">
        <f>SUM(G12:G75)</f>
        <v>1598.0035324675325</v>
      </c>
      <c r="H76" s="83"/>
      <c r="I76" s="82">
        <f>SUM(I12:I75)</f>
        <v>373.84987012987017</v>
      </c>
      <c r="J76" s="84"/>
      <c r="M76" s="36"/>
      <c r="N76" s="36"/>
      <c r="P76" s="36"/>
      <c r="Q76" s="36"/>
    </row>
    <row r="77" spans="6:17" ht="16.5" thickBot="1">
      <c r="F77" s="37"/>
      <c r="G77" s="85" t="s">
        <v>20</v>
      </c>
      <c r="H77" s="1">
        <v>0.05</v>
      </c>
      <c r="I77" s="38"/>
      <c r="J77" s="39">
        <f>H77*G76</f>
        <v>79.90017662337664</v>
      </c>
      <c r="M77" s="36"/>
      <c r="N77" s="36"/>
      <c r="P77" s="36"/>
      <c r="Q77" s="36"/>
    </row>
    <row r="78" spans="6:17" ht="16.5" thickBot="1">
      <c r="F78" s="34"/>
      <c r="G78" s="40"/>
      <c r="H78" s="2"/>
      <c r="I78" s="40"/>
      <c r="J78" s="41"/>
      <c r="M78" s="36"/>
      <c r="N78" s="36"/>
      <c r="P78" s="36"/>
      <c r="Q78" s="36"/>
    </row>
    <row r="79" spans="6:17" ht="16.5" thickBot="1">
      <c r="F79" s="37"/>
      <c r="G79" s="38" t="s">
        <v>21</v>
      </c>
      <c r="H79" s="1"/>
      <c r="I79" s="38"/>
      <c r="J79" s="39">
        <f>SUM(J11:J77)</f>
        <v>2051.753579220779</v>
      </c>
      <c r="M79" s="36"/>
      <c r="N79" s="36"/>
      <c r="P79" s="36"/>
      <c r="Q79" s="36"/>
    </row>
    <row r="80" spans="6:17" ht="16.5" thickBot="1">
      <c r="F80" s="42"/>
      <c r="G80" s="43"/>
      <c r="H80" s="3"/>
      <c r="I80" s="43"/>
      <c r="J80" s="44"/>
      <c r="M80" s="36"/>
      <c r="N80" s="36"/>
      <c r="P80" s="36"/>
      <c r="Q80" s="36"/>
    </row>
    <row r="81" spans="6:17" ht="15.75">
      <c r="F81" s="45"/>
      <c r="G81" s="86" t="s">
        <v>22</v>
      </c>
      <c r="H81" s="4">
        <v>0.08</v>
      </c>
      <c r="I81" s="46"/>
      <c r="J81" s="47">
        <f>J79*H81</f>
        <v>164.14028633766233</v>
      </c>
      <c r="M81" s="36"/>
      <c r="N81" s="36"/>
      <c r="P81" s="36"/>
      <c r="Q81" s="36"/>
    </row>
    <row r="82" spans="6:17" ht="16.5" thickBot="1">
      <c r="F82" s="48"/>
      <c r="G82" s="87" t="s">
        <v>23</v>
      </c>
      <c r="H82" s="5"/>
      <c r="I82" s="49"/>
      <c r="J82" s="50">
        <f>J79+J81</f>
        <v>2215.8938655584416</v>
      </c>
      <c r="M82" s="36"/>
      <c r="N82" s="36"/>
      <c r="P82" s="36"/>
      <c r="Q82" s="36"/>
    </row>
    <row r="83" spans="6:17" ht="16.5" thickBot="1">
      <c r="F83" s="51"/>
      <c r="G83" s="88"/>
      <c r="H83" s="6"/>
      <c r="I83" s="52"/>
      <c r="J83" s="53"/>
      <c r="M83" s="36"/>
      <c r="N83" s="36"/>
      <c r="P83" s="36"/>
      <c r="Q83" s="36"/>
    </row>
    <row r="84" spans="6:17" ht="15.75">
      <c r="F84" s="54"/>
      <c r="G84" s="86" t="s">
        <v>24</v>
      </c>
      <c r="H84" s="4">
        <v>0.1</v>
      </c>
      <c r="I84" s="46"/>
      <c r="J84" s="47">
        <f>J82*H84</f>
        <v>221.58938655584416</v>
      </c>
      <c r="M84" s="36"/>
      <c r="N84" s="36"/>
      <c r="P84" s="36"/>
      <c r="Q84" s="36"/>
    </row>
    <row r="85" spans="6:17" ht="16.5" thickBot="1">
      <c r="F85" s="48"/>
      <c r="G85" s="87" t="s">
        <v>23</v>
      </c>
      <c r="H85" s="5"/>
      <c r="I85" s="49"/>
      <c r="J85" s="50">
        <f>J82+J84</f>
        <v>2437.4832521142857</v>
      </c>
      <c r="M85" s="36"/>
      <c r="N85" s="36"/>
      <c r="P85" s="36"/>
      <c r="Q85" s="36"/>
    </row>
    <row r="86" spans="6:17" ht="16.5" thickBot="1">
      <c r="F86" s="51"/>
      <c r="G86" s="88"/>
      <c r="H86" s="6"/>
      <c r="I86" s="52"/>
      <c r="J86" s="53"/>
      <c r="M86" s="36"/>
      <c r="N86" s="36"/>
      <c r="P86" s="36"/>
      <c r="Q86" s="36"/>
    </row>
    <row r="87" spans="6:17" ht="15.75">
      <c r="F87" s="54"/>
      <c r="G87" s="89" t="s">
        <v>25</v>
      </c>
      <c r="H87" s="4">
        <v>0.18</v>
      </c>
      <c r="I87" s="46"/>
      <c r="J87" s="55">
        <f>J85*H87</f>
        <v>438.7469853805714</v>
      </c>
      <c r="M87" s="36"/>
      <c r="N87" s="36"/>
      <c r="P87" s="36"/>
      <c r="Q87" s="36"/>
    </row>
    <row r="88" spans="6:17" ht="16.5" thickBot="1">
      <c r="F88" s="48"/>
      <c r="G88" s="90" t="s">
        <v>26</v>
      </c>
      <c r="H88" s="56" t="s">
        <v>9</v>
      </c>
      <c r="I88" s="57"/>
      <c r="J88" s="58">
        <f>J85+J87</f>
        <v>2876.230237494857</v>
      </c>
      <c r="M88" s="36"/>
      <c r="N88" s="36"/>
      <c r="P88" s="36"/>
      <c r="Q88" s="36"/>
    </row>
    <row r="89" spans="13:17" ht="15.75">
      <c r="M89" s="36"/>
      <c r="N89" s="36"/>
      <c r="P89" s="36"/>
      <c r="Q89" s="36"/>
    </row>
    <row r="90" spans="13:17" ht="15.75">
      <c r="M90" s="36"/>
      <c r="N90" s="36"/>
      <c r="P90" s="36"/>
      <c r="Q90" s="36"/>
    </row>
    <row r="91" spans="10:17" ht="15.75">
      <c r="J91" s="59"/>
      <c r="M91" s="36"/>
      <c r="N91" s="36"/>
      <c r="P91" s="36"/>
      <c r="Q91" s="36"/>
    </row>
    <row r="92" spans="13:17" ht="15.75">
      <c r="M92" s="36"/>
      <c r="N92" s="36"/>
      <c r="P92" s="36"/>
      <c r="Q92" s="36"/>
    </row>
  </sheetData>
  <mergeCells count="19">
    <mergeCell ref="Q7:Q8"/>
    <mergeCell ref="H7:I7"/>
    <mergeCell ref="J7:J8"/>
    <mergeCell ref="K7:K8"/>
    <mergeCell ref="M7:M8"/>
    <mergeCell ref="N7:N8"/>
    <mergeCell ref="P7:P8"/>
    <mergeCell ref="A6:F6"/>
    <mergeCell ref="A7:A8"/>
    <mergeCell ref="B7:B8"/>
    <mergeCell ref="C7:C8"/>
    <mergeCell ref="D7:E7"/>
    <mergeCell ref="F7:G7"/>
    <mergeCell ref="A5:F5"/>
    <mergeCell ref="B1:D1"/>
    <mergeCell ref="A2:B2"/>
    <mergeCell ref="H2:J2"/>
    <mergeCell ref="A3:F3"/>
    <mergeCell ref="A4:F4"/>
  </mergeCells>
  <printOptions/>
  <pageMargins left="0.7" right="0.7" top="0.75" bottom="0.75" header="0.3" footer="0.3"/>
  <pageSetup fitToHeight="1" fitToWidth="1" horizontalDpi="600" verticalDpi="600" orientation="portrait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Usere</dc:creator>
  <cp:keywords/>
  <dc:description/>
  <cp:lastModifiedBy>RePack by Diakov</cp:lastModifiedBy>
  <cp:lastPrinted>2013-11-21T13:03:32Z</cp:lastPrinted>
  <dcterms:created xsi:type="dcterms:W3CDTF">2013-10-10T07:32:43Z</dcterms:created>
  <dcterms:modified xsi:type="dcterms:W3CDTF">2018-11-22T13:01:38Z</dcterms:modified>
  <cp:category/>
  <cp:version/>
  <cp:contentType/>
  <cp:contentStatus/>
</cp:coreProperties>
</file>