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<sst xmlns="http://schemas.openxmlformats.org/spreadsheetml/2006/main" count="227" uniqueCount="162">
  <si>
    <t>СМЕТА №  CС-170.20</t>
  </si>
  <si>
    <t>ქ.თბილისი; ვაკის რ-ონი; ცხვედაძის ქ-2დ;საცხ.სახლი; სქ-3811;</t>
  </si>
  <si>
    <t>ელ. მომარაგება(გამრიცხველიანება)</t>
  </si>
  <si>
    <t>CС-170.20  CNS-02/0701/20;</t>
  </si>
  <si>
    <t>Стоимость ед.изм., лари</t>
  </si>
  <si>
    <t>Общая стоимость,  лари</t>
  </si>
  <si>
    <t>В том числе</t>
  </si>
  <si>
    <t>ПП №</t>
  </si>
  <si>
    <t xml:space="preserve">  Обосн.,  шифр, код</t>
  </si>
  <si>
    <t xml:space="preserve">    Наименование работ и затрат</t>
  </si>
  <si>
    <t>Ед.изм.</t>
  </si>
  <si>
    <t>Колич.</t>
  </si>
  <si>
    <t xml:space="preserve"> Всего</t>
  </si>
  <si>
    <t>Осн. ЗП</t>
  </si>
  <si>
    <t>ЭММ</t>
  </si>
  <si>
    <t>Из них ЗП мех.</t>
  </si>
  <si>
    <t>Осн. ЗП.</t>
  </si>
  <si>
    <t>Из них ЗП мех</t>
  </si>
  <si>
    <t>Т.з. Осн.рабочих, общие</t>
  </si>
  <si>
    <t>Т.з. мех., общие</t>
  </si>
  <si>
    <t xml:space="preserve"> </t>
  </si>
  <si>
    <t>//</t>
  </si>
  <si>
    <t>1. СТРОИТЕЛЬНЫЕ РАБОТЫ&lt;&gt;</t>
  </si>
  <si>
    <t>27-03-008-04/20</t>
  </si>
  <si>
    <t xml:space="preserve"> м3</t>
  </si>
  <si>
    <t>27-03-008-04/20/XR1178/</t>
  </si>
  <si>
    <t>Разборка покрытий и оснований асфальтобетонных&lt;&gt;ასფალტ-ბეტონის საფარის და ძირის აყრა</t>
  </si>
  <si>
    <t>31-01-065-03/20</t>
  </si>
  <si>
    <t xml:space="preserve"> м</t>
  </si>
  <si>
    <t>31-01-065-03/20/XR1224/</t>
  </si>
  <si>
    <t>Резка зетвердевшего покрытия прямолинейными участками длиной от 0.1 до 20 м нарезчиком швов с алмазным диском при ширине пропила 3 мм, бетонного на глубину 100 мм&lt;&gt;ბეტონის გამაგრებული საფარის ჭრა სწორხაზოვამ მონაკვეთებად სიგრძით 0.1მ-დან 20 მ-მდე, ალმასის დისკიანი  ნაკერის საჭრელით სიგანით 3მმ, 100მმ სიღრმეზე</t>
  </si>
  <si>
    <t>01-02-065-08/20</t>
  </si>
  <si>
    <t>01-02-065-08/20/XR1176/</t>
  </si>
  <si>
    <t>Разработка скального грунта отбойными молотками, группа грунтов 3&lt;&gt;კლდოვანი გრუნტის დამუშავება სანგრევი ჩაქუჩებით, გრუნტის ჯგუფი  3</t>
  </si>
  <si>
    <t>01-02-057-03/20</t>
  </si>
  <si>
    <t>01-02-057-03/20/XR0017/</t>
  </si>
  <si>
    <t>Разработка грунта вручную в траншеях глубиной до 2 м без креплений с откосами, группа грунтов 3&lt;&gt;გრუნტის დამუშავება ხელით თხრილებში სიღრმე  2 მ-მდე სამაგრების გარეშე ფერდებით, გრუნტის ჯგუფი  3</t>
  </si>
  <si>
    <t>01-02-61-03/20</t>
  </si>
  <si>
    <t>01-02-61-03/20/XR0070/</t>
  </si>
  <si>
    <t>Засыпка вручную траншей, пазух котлованов и ям грунтом 3-й группы&lt;&gt;3 ჯგუფის გრუნტის ხელით ჩაყრა თხრილებში, ქვაბულის ჯიბეებში და ორმოებში</t>
  </si>
  <si>
    <t>01-02-60-03т/20</t>
  </si>
  <si>
    <t xml:space="preserve"> т</t>
  </si>
  <si>
    <t>01-02-60-03т/20/XR0063/</t>
  </si>
  <si>
    <t>Погрузка вручную асфальта (2.275 т/м3) в транспортные средства&lt;&gt;ხელილთ დატვირთვა ასფალტის (2.275 ტ/მ3)  სატრანსპორტო საშუალებებზე</t>
  </si>
  <si>
    <t>01-02-60-03тг/20</t>
  </si>
  <si>
    <t>01-02-60-03тг/20/XR0064/</t>
  </si>
  <si>
    <t>Погрузка вручную неуплотненного (1.95 т/м3) грунта в транспортные средства из штабелей и отвалов (группа грунтов: 3)&lt;&gt;ხელილთ დატვირთვა დაუტკეპნავი (1.95 ტ/მ3) გრუნტის სატრანსპორტო საშუალებებზე სტაბელებიდან ნაყარიდან (გრუნტის ჯგუფი : 3)</t>
  </si>
  <si>
    <t>СЦ-транс-16-20/20</t>
  </si>
  <si>
    <t>СЦ-транс-16-20/20//</t>
  </si>
  <si>
    <t>Транспортировка груза автомобилем на расстояние от 16 до 20 км&lt;&gt;ტვირთის ტრანსპორტირება ა/თვითმცლელებით 16-დან 20 კმ-მდე მანძილზე</t>
  </si>
  <si>
    <t>01-02-60-03и/20</t>
  </si>
  <si>
    <t>01-02-60-03и/20/XR0062/</t>
  </si>
  <si>
    <t>Погрузка вручную инертных материалов (1.6 т/м3) в транспортные средства из штабелей (группа грунтов: 3)&lt;&gt;ხელილთ დატვირთვა ინერტული მასალების (1.6 ტ/მ3) სატრანსპორტო საშუალებებზე ს</t>
  </si>
  <si>
    <t>4.1.პ-237-20.I</t>
  </si>
  <si>
    <t xml:space="preserve"> მ3</t>
  </si>
  <si>
    <t>ღორღი&lt;&gt;</t>
  </si>
  <si>
    <t>4.1.პ-236-20.I</t>
  </si>
  <si>
    <t>ქვიშა-ხრეში&lt;&gt;</t>
  </si>
  <si>
    <t>4.1.პ-233-20.I</t>
  </si>
  <si>
    <t>ქვიშა&lt;&gt;</t>
  </si>
  <si>
    <t>ИТОГО Строительные работы&lt;&gt;</t>
  </si>
  <si>
    <t>Накладные расходы (14% от ПЗ)&lt;&gt;</t>
  </si>
  <si>
    <t>2. МОНТАЖНЫЕ РАБОТЫ&lt;&gt;</t>
  </si>
  <si>
    <t>м08-02-142-01/20</t>
  </si>
  <si>
    <t>м08-02-142-01/20/XR0696/</t>
  </si>
  <si>
    <t>Устройство постели при одном кабеле (или трубе) в траншее&lt;&gt;საწოლის მოწყობა თხრილში ერთი კაბელისთვის (ან მილისთვის)</t>
  </si>
  <si>
    <t>34-02-03-01/20</t>
  </si>
  <si>
    <t xml:space="preserve">  м</t>
  </si>
  <si>
    <t>34-02-03-01/20/XR0540/</t>
  </si>
  <si>
    <t>Устройство трубопровода из полиэтиленовых труб (диам. 110 мм)&lt;&gt;მილსადენების მოწყობა  პოლიეთილენის  მილებისგან (დიამ. 110 მმ)</t>
  </si>
  <si>
    <t>33-04-017-01/20</t>
  </si>
  <si>
    <t>33-04-017-01/20/XR1180/</t>
  </si>
  <si>
    <t>Подвеска самонесущих изолированных проводов (СИП-2А) напряжением от 0.4 кВ до 1 кВ (со снятием напряжения) при количестве 29 опор с использованием автогидроподъемника&lt;&gt;თვიდმზიდი იზოლირებული სადენების ჩამოკიდება (თის-2А)  0,4-1 კვ (ძაბვის მოხსნით) ბოძების რაოდენობა 29, ავტოგიდროამწის გამოყენებით</t>
  </si>
  <si>
    <t>м08-02-141-03/20</t>
  </si>
  <si>
    <t>м08-02-141-03/20/XR0692/</t>
  </si>
  <si>
    <t>Кабель до 35 кВ в готовых траншеях без покрытия, масса 1 м до 3 кг&lt;&gt;გამზადებულ თხრილებში გადახურვის გარეშე 35 კვ-მდე კაბელის ჩაწყობა 3 კგ/მ-მდე</t>
  </si>
  <si>
    <t>м08-10-010-01/20</t>
  </si>
  <si>
    <t>м08-10-010-01/20/XR0933/</t>
  </si>
  <si>
    <t>Прокладка труб гофрированных ПВХ для защиты проводов и кабелей&lt;&gt;გოფრირებული პვქ მილების გაყვანა კაბელების და სადენების დასაცავად</t>
  </si>
  <si>
    <t>м08-02-148-04/20</t>
  </si>
  <si>
    <t>м08-02-148-04/20/XR0730/</t>
  </si>
  <si>
    <t>Кабель до 35 кВ в проложенных трубах, блоках и коробах, масса 1 м кабеля до 6 кг&lt;&gt;6 კგ/მ-მდე  35 კვ-მდე კაბელი გაყვანანილ მილებში, ბლოკებში და ყუთებში</t>
  </si>
  <si>
    <t>м08-02-148-03/20</t>
  </si>
  <si>
    <t>м08-02-148-03/20/XR0729/</t>
  </si>
  <si>
    <t>Кабель до 35 кВ в проложенных трубах, блоках и коробах, масса 1 м кабеля до 3 кг&lt;&gt;3 კგ/მ-მდე  35 კვ-მდე კაბელი გაყვანანილ მილებში, ბლოკებში და ყუთებში</t>
  </si>
  <si>
    <t>м08-02-145-04/20</t>
  </si>
  <si>
    <t xml:space="preserve"> м кабеля</t>
  </si>
  <si>
    <t>м08-02-145-04/20/XR0714/</t>
  </si>
  <si>
    <t>Кабель до 35 кВ, прокладываемый по дну канала без креплений, масса кабеля до 6 кг/м&lt;&gt;6 კგ/მ-მდე  35 კვ-მდე კაბელის გაყვანა არხის ფსკერზე დამაგრების გარეშე</t>
  </si>
  <si>
    <t>м08-03-524-02/20</t>
  </si>
  <si>
    <t xml:space="preserve"> шт.</t>
  </si>
  <si>
    <t>м08-03-524-02/20/XR0858/</t>
  </si>
  <si>
    <t>Ящик с двухполюсным рубильником или предохранителями, устанавливаемый на полу или на стене, ток до 250 А&lt;&gt;ყუთი ორპოლუსიანი დენმკვეთით ან მცველებით, იატაკზე ან კედელზე დამაგრებით, დენი 250 ამპერამდე&lt;250/3&gt;</t>
  </si>
  <si>
    <t>м08-03-524-03/20</t>
  </si>
  <si>
    <t>м08-03-524-03/20/XR0859/</t>
  </si>
  <si>
    <t>Ящик с двухполюсным рубильником или предохранителями, устанавливаемый на полу или на стене, ток до 400 А&lt;&gt;ყუთი ორპოლუსიანი დენმკვეთით ან მცველებით, იატაკზე ან კედელზე დამაგრებით, დენი 400 ამპერამდე&lt;400/3&gt;</t>
  </si>
  <si>
    <t>м08-02-163-03/20</t>
  </si>
  <si>
    <t>м08-02-163-03/20/XR0782/</t>
  </si>
  <si>
    <t>Заделка концевая с термоусаживающимися полиэтиленовыми перчатками для 3-5 жильного кабеля с бумажной изоляцией напряжением до 1 кВ, сечение одной жилы до 240 мм2&lt;&gt;ჩაკეთება დაბოლოების თერმოკუმშვადი პოლიეთილენის  ხელთათმანებით 3-4 ძარღვიანი კაბელისთვის ქაღალდის იზოლაციით 1 კვ-მდე, ერთი ძარღვის კვეთი240 მმ2-მდე</t>
  </si>
  <si>
    <t>м08-02-163-02/20</t>
  </si>
  <si>
    <t>м08-02-163-02/20/XR0780/</t>
  </si>
  <si>
    <t>Заделка концевая с термоусаживающимися полиэтиленовыми перчатками для 3-5 жильного кабеля с бумажной изоляцией напряжением до 1 кВ, сечение одной жилы до 120 мм2&lt;&gt;ჩაკეთება დაბოლოების თერმოკუმშვადი პოლიეთილენის  ხელთათმანებით 3-4 ძარღვიანი კაბელისთვის ქაღალდის იზოლაციით 1 კვ-მდე, ერთი ძარღვის კვეთი 120 მმ2-მდე</t>
  </si>
  <si>
    <t>м08-02-144-07/20</t>
  </si>
  <si>
    <t>м08-02-144-07/20/XR0709/</t>
  </si>
  <si>
    <t>Присоединение к зажимам жил проводов или кабелей сечением до 240 мм2&lt;&gt;სადენის  ან კაბელის  ძარღვების ან 240 მმ-მდე კვეთის კაბელის მომჭერებთან მიერთება</t>
  </si>
  <si>
    <t>м08-02-144-06/20</t>
  </si>
  <si>
    <t>м08-02-144-06/20/XR0708/</t>
  </si>
  <si>
    <t>Присоединение к зажимам жил проводов или кабелей сечением до 150 мм2&lt;&gt;სადენის  ან კაბელის  ძარღვების ან 150 მმ-მდე კვეთის კაბელის მომჭერებთან მიერთება</t>
  </si>
  <si>
    <t>м08-03-573-05/20</t>
  </si>
  <si>
    <t>м08-03-573-05/20/XR0888/</t>
  </si>
  <si>
    <t>Пульт (шкаф) навесной, до 900х600х500 мм (НВ)&lt;&gt;პულტი (კარადა) ჩამოსაკიდი,  900х600х500 მმ-მდე (დძ)&lt;40.3&gt;</t>
  </si>
  <si>
    <t>22-03-002-1/20</t>
  </si>
  <si>
    <t xml:space="preserve"> шт</t>
  </si>
  <si>
    <t>22-03-002-1/20/XR0389/</t>
  </si>
  <si>
    <t>Установка полиэтиленовых патрубков без сварки&lt;&gt;პოლიეთილენის  მილყელების დაყენება შედუღების გარეშე</t>
  </si>
  <si>
    <t>м08-03-523-01/20</t>
  </si>
  <si>
    <t>м08-03-523-01/20/XR0853/</t>
  </si>
  <si>
    <t>Установка предохранителя на изоляционном основании, ток до 100 А&lt;&gt;მცველის დაყენება საიზოლაციო საფუძველზე, დენი 100 ამპერამდე</t>
  </si>
  <si>
    <t>м08-03-523-02/20</t>
  </si>
  <si>
    <t>м08-03-523-02/20/XR0854/</t>
  </si>
  <si>
    <t>Установка предохранителя на изоляционном основании, ток до 250 А&lt;&gt;მცველის დაყენება საიზოლაციო საფუძველზე, დენი 250 ამპერამდე</t>
  </si>
  <si>
    <t>м08-03-523-03/20</t>
  </si>
  <si>
    <t>м08-03-523-03/20/XR0855/</t>
  </si>
  <si>
    <t>Установка предохранителя на изоляционном основании, ток до 400 А&lt;&gt;მცველის დაყენება საიზოლაციო საფუძველზე, დენი 400 ამპერამდე</t>
  </si>
  <si>
    <t>м08-03-526-02/20</t>
  </si>
  <si>
    <t>м08-03-526-02/20/XR0870/</t>
  </si>
  <si>
    <t>Установка выключателя автоматического или неавтоматического (1, 2, 3-х полюсного) на стене или колонне, на ток до 100 А&lt;&gt;ავტომატური ან არაავტომატური გამომრთველის დაყენება (1, 2, 3-პოლუსიანი) კედლებზე ან სვეტზე, 100 ამპერამდე დენზე</t>
  </si>
  <si>
    <t>00-08-02/20</t>
  </si>
  <si>
    <t xml:space="preserve"> место</t>
  </si>
  <si>
    <t>00-08-02/20/XR1212/</t>
  </si>
  <si>
    <t>Перемещение грузов (ящики, мешки, тюки) с применением погрузчика, масса одного места 31-50 кг&lt;&gt;ტვირთის (ყუთები, ტომრები, ფუთები) გადაადგილება ჩამტვირთველის გამოყენებით, ერთი ადგილის მასა 31-50კგ-მდე</t>
  </si>
  <si>
    <t>00-08-05/20</t>
  </si>
  <si>
    <t>00-08-05/20/XR1199/</t>
  </si>
  <si>
    <t>Перемещение тарно-упакованных и штучных грузов вручную или с применением тележек, тачек, носилок,  масса одного места до 15 кг&lt;&gt;ტარებში შეფუთ. და ცალობითი ტვირთ. გადაზიდვა ხელით ან ურიკების, მაზიდების, საზიდარების გამოყენებით, 1 ადგ. მასა 15კგ-მდე</t>
  </si>
  <si>
    <t>м08-02-471-04/20</t>
  </si>
  <si>
    <t>м08-02-471-04/20/XR0843/</t>
  </si>
  <si>
    <t>Заземлитель вертикальный из стали круглой диаметром 16 мм&lt;&gt;ჩამამიწებელი ვერტიკალური კუთხოვანა ფოლადისგან 16მმ</t>
  </si>
  <si>
    <t>м08-02-472-02/20</t>
  </si>
  <si>
    <t>м08-02-472-02/20/XR0845/</t>
  </si>
  <si>
    <t>Заземлитель горизонтальный из стали (полоса сечением 160 мм2)&lt;&gt;ჩამამიწებელი ჰორიზონტალური ფოლადისგან (ზოლი კვეთით  160 მმ2)</t>
  </si>
  <si>
    <t>ВСЕГО с НДС&lt;&gt;</t>
  </si>
  <si>
    <t>კაპ. მშენებლობის და საინვესტიციო სამსახ.უფრ.მოადგილე</t>
  </si>
  <si>
    <t>რ.დოჭვირი</t>
  </si>
  <si>
    <t>სახარჯთაღრიცხვო ჯგუფის უფროსი</t>
  </si>
  <si>
    <t>ნ.შოშიტაშვილი</t>
  </si>
  <si>
    <t>ხარჯთაღმრიცხველი</t>
  </si>
  <si>
    <t>ა. კირთაძე</t>
  </si>
  <si>
    <t>სულ სამონტაჟო სამუშაოები ИТОГО Монтажные работы</t>
  </si>
  <si>
    <t>ზედნადები ხარჯები  Накладные расходы (75% )</t>
  </si>
  <si>
    <t>სულ  ВСЕГО   I+II+III</t>
  </si>
  <si>
    <t>სულ ზედნადები ხარჯები ВСЕГО Накладные расходы</t>
  </si>
  <si>
    <t>სულ ზედნადებ ხარჯებთან ერთად  ИТОГО с накладными расходами</t>
  </si>
  <si>
    <t xml:space="preserve">მოგება გადასახადთან ერთად Прибыль с налогом </t>
  </si>
  <si>
    <t>სულ მოგებასთან ერთად ИТОГО с прибылью</t>
  </si>
  <si>
    <t>გაუთვალისწინებელი  ხარჯები   Непредвиденные расходы 3%</t>
  </si>
  <si>
    <t>სულ გაუთვალისწინებელ ხარჯებთან ერთად ИТОГО с непред.расх-ми</t>
  </si>
  <si>
    <t>დღგ   НДС (18%)</t>
  </si>
  <si>
    <r>
      <t>შეთანხმებულია /</t>
    </r>
    <r>
      <rPr>
        <sz val="11"/>
        <rFont val="Arial"/>
        <family val="2"/>
      </rPr>
      <t xml:space="preserve"> Согласовано</t>
    </r>
  </si>
  <si>
    <t xml:space="preserve">ს.ს. "თელასი"-ს კაპ. მშენებლობის და საინვესტიციო საქმიანობის სამსახურიs უფროსის მშ                                          ИО Нач. службы кап. строительство и инвестиционной деятельности  АО "Теласи"                                        </t>
  </si>
  <si>
    <r>
      <rPr>
        <sz val="8"/>
        <color indexed="8"/>
        <rFont val="AcadNusx"/>
        <family val="2"/>
      </rPr>
      <t>ხელმოწერა</t>
    </r>
    <r>
      <rPr>
        <sz val="7"/>
        <color indexed="8"/>
        <rFont val="Arial"/>
        <family val="2"/>
      </rPr>
      <t xml:space="preserve"> /  </t>
    </r>
    <r>
      <rPr>
        <sz val="7"/>
        <color indexed="8"/>
        <rFont val="AcadNusx"/>
        <family val="2"/>
      </rPr>
      <t>подпись</t>
    </r>
  </si>
  <si>
    <r>
      <rPr>
        <sz val="8"/>
        <color indexed="8"/>
        <rFont val="AcadNusx"/>
        <family val="2"/>
      </rPr>
      <t>თარიღი</t>
    </r>
    <r>
      <rPr>
        <sz val="7"/>
        <color indexed="8"/>
        <rFont val="AcadNusx"/>
        <family val="2"/>
      </rPr>
      <t xml:space="preserve"> /</t>
    </r>
    <r>
      <rPr>
        <sz val="7"/>
        <color indexed="8"/>
        <rFont val="Arial"/>
        <family val="2"/>
      </rPr>
      <t xml:space="preserve">  дат</t>
    </r>
    <r>
      <rPr>
        <sz val="7"/>
        <color indexed="8"/>
        <rFont val="AcadNusx"/>
        <family val="2"/>
      </rPr>
      <t>а</t>
    </r>
  </si>
  <si>
    <t>ნ. დეკანოსიძე / Н. Деканосидзе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</si>
</sst>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AcadMtavr"/>
      <family val="2"/>
    </font>
    <font>
      <b/>
      <sz val="11"/>
      <color theme="1"/>
      <name val="AcadMtavr"/>
      <family val="2"/>
    </font>
    <font>
      <b/>
      <sz val="10"/>
      <name val="AcadMtavr"/>
      <family val="2"/>
    </font>
    <font>
      <sz val="11"/>
      <name val="AcadMtavr"/>
      <family val="2"/>
    </font>
    <font>
      <sz val="11"/>
      <name val="Arial"/>
      <family val="2"/>
    </font>
    <font>
      <sz val="9"/>
      <name val="AcadMtavr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color indexed="8"/>
      <name val="Arial"/>
      <family val="2"/>
    </font>
    <font>
      <sz val="8"/>
      <color indexed="8"/>
      <name val="AcadNusx"/>
      <family val="2"/>
    </font>
    <font>
      <sz val="7"/>
      <color indexed="8"/>
      <name val="AcadNusx"/>
      <family val="2"/>
    </font>
    <font>
      <sz val="7"/>
      <color theme="1"/>
      <name val="Arial"/>
      <family val="2"/>
    </font>
    <font>
      <sz val="7"/>
      <color theme="1"/>
      <name val="AcadNusx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15" fillId="3" borderId="1" xfId="0" applyNumberFormat="1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4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</xdr:row>
      <xdr:rowOff>180975</xdr:rowOff>
    </xdr:from>
    <xdr:to>
      <xdr:col>14</xdr:col>
      <xdr:colOff>400050</xdr:colOff>
      <xdr:row>2</xdr:row>
      <xdr:rowOff>180975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562725" y="131445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</xdr:col>
      <xdr:colOff>9525</xdr:colOff>
      <xdr:row>5</xdr:row>
      <xdr:rowOff>0</xdr:rowOff>
    </xdr:from>
    <xdr:to>
      <xdr:col>14</xdr:col>
      <xdr:colOff>361950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562725" y="1552575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workbookViewId="0" topLeftCell="A1">
      <selection activeCell="I8" sqref="I8:J8"/>
    </sheetView>
  </sheetViews>
  <sheetFormatPr defaultColWidth="9.140625" defaultRowHeight="15"/>
  <cols>
    <col min="1" max="1" width="4.421875" style="0" customWidth="1"/>
    <col min="2" max="2" width="10.7109375" style="0" customWidth="1"/>
    <col min="3" max="3" width="41.57421875" style="0" customWidth="1"/>
    <col min="4" max="4" width="6.57421875" style="0" customWidth="1"/>
    <col min="5" max="9" width="7.00390625" style="0" customWidth="1"/>
    <col min="10" max="10" width="8.00390625" style="0" customWidth="1"/>
    <col min="11" max="11" width="9.140625" style="0" customWidth="1"/>
    <col min="12" max="12" width="9.57421875" style="0" customWidth="1"/>
    <col min="13" max="13" width="7.00390625" style="0" customWidth="1"/>
    <col min="14" max="14" width="6.140625" style="0" customWidth="1"/>
    <col min="15" max="15" width="7.00390625" style="0" customWidth="1"/>
  </cols>
  <sheetData>
    <row r="1" spans="1:15" ht="15">
      <c r="A1" s="33"/>
      <c r="B1" s="34"/>
      <c r="C1" s="35"/>
      <c r="D1" s="35"/>
      <c r="E1" s="35"/>
      <c r="F1" s="36"/>
      <c r="J1" s="37" t="s">
        <v>157</v>
      </c>
      <c r="K1" s="36"/>
      <c r="L1" s="36"/>
      <c r="M1" s="36"/>
      <c r="N1" s="36"/>
      <c r="O1" s="36"/>
    </row>
    <row r="2" spans="1:15" ht="74.25" customHeight="1">
      <c r="A2" s="34"/>
      <c r="B2" s="35"/>
      <c r="C2" s="35"/>
      <c r="D2" s="35"/>
      <c r="F2" s="38"/>
      <c r="J2" s="55" t="s">
        <v>158</v>
      </c>
      <c r="K2" s="55"/>
      <c r="L2" s="55"/>
      <c r="M2" s="55"/>
      <c r="N2" s="55"/>
      <c r="O2" s="55"/>
    </row>
    <row r="3" spans="1:15" ht="15" customHeight="1">
      <c r="A3" s="39"/>
      <c r="B3" s="16"/>
      <c r="C3" s="16"/>
      <c r="D3" s="16"/>
      <c r="E3" s="16"/>
      <c r="F3" s="35"/>
      <c r="J3" s="40"/>
      <c r="K3" s="40"/>
      <c r="L3" s="41"/>
      <c r="M3" s="35"/>
      <c r="N3" s="35"/>
      <c r="O3" s="35"/>
    </row>
    <row r="4" spans="1:15" ht="18" customHeight="1">
      <c r="A4" s="16"/>
      <c r="B4" s="16"/>
      <c r="C4" s="16"/>
      <c r="D4" s="16"/>
      <c r="E4" s="16"/>
      <c r="F4" s="35"/>
      <c r="J4" s="40"/>
      <c r="K4" s="42" t="s">
        <v>159</v>
      </c>
      <c r="L4" s="43"/>
      <c r="M4" s="35"/>
      <c r="N4" s="35"/>
      <c r="O4" s="35"/>
    </row>
    <row r="5" spans="1:15" ht="3" customHeight="1" hidden="1">
      <c r="A5" s="39"/>
      <c r="B5" s="39"/>
      <c r="C5" s="39"/>
      <c r="D5" s="39"/>
      <c r="E5" s="39"/>
      <c r="F5" s="35"/>
      <c r="J5" s="40"/>
      <c r="K5" s="41"/>
      <c r="L5" s="41"/>
      <c r="M5" s="35"/>
      <c r="N5" s="35"/>
      <c r="O5" s="35"/>
    </row>
    <row r="6" spans="1:15" ht="15">
      <c r="A6" s="44"/>
      <c r="B6" s="44"/>
      <c r="C6" s="44"/>
      <c r="D6" s="44"/>
      <c r="E6" s="44"/>
      <c r="F6" s="35"/>
      <c r="J6" s="40"/>
      <c r="K6" s="45" t="s">
        <v>160</v>
      </c>
      <c r="L6" s="46"/>
      <c r="M6" s="35"/>
      <c r="N6" s="35"/>
      <c r="O6" s="35"/>
    </row>
    <row r="7" spans="1:10" ht="19.5" customHeight="1">
      <c r="A7" s="39"/>
      <c r="B7" s="39"/>
      <c r="C7" s="39"/>
      <c r="D7" s="39"/>
      <c r="E7" s="39"/>
      <c r="F7" s="35"/>
      <c r="J7" t="s">
        <v>161</v>
      </c>
    </row>
    <row r="8" spans="1:15" ht="15">
      <c r="A8" s="12"/>
      <c r="B8" s="13"/>
      <c r="C8" s="16"/>
      <c r="D8" s="54" t="s">
        <v>0</v>
      </c>
      <c r="E8" s="53"/>
      <c r="F8" s="53"/>
      <c r="G8" s="53"/>
      <c r="H8" s="16"/>
      <c r="I8" s="52">
        <v>44001</v>
      </c>
      <c r="J8" s="53"/>
      <c r="K8" s="16"/>
      <c r="L8" s="16"/>
      <c r="M8" s="16"/>
      <c r="N8" s="16"/>
      <c r="O8" s="16"/>
    </row>
    <row r="9" spans="1:15" ht="5.1" customHeight="1">
      <c r="A9" s="12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>
      <c r="A10" s="50"/>
      <c r="B10" s="51"/>
      <c r="C10" s="53" t="s">
        <v>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2.1" customHeight="1">
      <c r="A11" s="15"/>
      <c r="B11" s="12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>
      <c r="A12" s="50"/>
      <c r="B12" s="51"/>
      <c r="C12" s="53" t="s">
        <v>2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2.1" customHeight="1">
      <c r="A13" s="15"/>
      <c r="B13" s="1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>
      <c r="A14" s="50"/>
      <c r="B14" s="51"/>
      <c r="C14" s="53" t="s">
        <v>3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2.1" customHeight="1">
      <c r="A15" s="15"/>
      <c r="B15" s="1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>
      <c r="A16" s="50"/>
      <c r="B16" s="5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2.1" customHeight="1">
      <c r="A17" s="12"/>
      <c r="B17" s="1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6" ht="15">
      <c r="A18" s="3"/>
      <c r="B18" s="3"/>
      <c r="C18" s="17"/>
      <c r="D18" s="17"/>
      <c r="E18" s="17"/>
      <c r="F18" s="56" t="s">
        <v>4</v>
      </c>
      <c r="G18" s="56"/>
      <c r="H18" s="56"/>
      <c r="I18" s="56"/>
      <c r="J18" s="56" t="s">
        <v>5</v>
      </c>
      <c r="K18" s="56"/>
      <c r="L18" s="56"/>
      <c r="M18" s="56"/>
      <c r="N18" s="17"/>
      <c r="O18" s="17"/>
      <c r="P18" s="18"/>
    </row>
    <row r="19" spans="1:16" ht="15">
      <c r="A19" s="3"/>
      <c r="B19" s="3"/>
      <c r="C19" s="17"/>
      <c r="D19" s="17"/>
      <c r="E19" s="17"/>
      <c r="F19" s="17"/>
      <c r="G19" s="56" t="s">
        <v>6</v>
      </c>
      <c r="H19" s="57"/>
      <c r="I19" s="57"/>
      <c r="J19" s="17"/>
      <c r="K19" s="56" t="s">
        <v>6</v>
      </c>
      <c r="L19" s="57"/>
      <c r="M19" s="57"/>
      <c r="N19" s="17"/>
      <c r="O19" s="17"/>
      <c r="P19" s="18"/>
    </row>
    <row r="20" spans="1:16" s="1" customFormat="1" ht="48">
      <c r="A20" s="19" t="s">
        <v>7</v>
      </c>
      <c r="B20" s="19" t="s">
        <v>8</v>
      </c>
      <c r="C20" s="19" t="s">
        <v>9</v>
      </c>
      <c r="D20" s="19" t="s">
        <v>10</v>
      </c>
      <c r="E20" s="19" t="s">
        <v>11</v>
      </c>
      <c r="F20" s="19" t="s">
        <v>12</v>
      </c>
      <c r="G20" s="19" t="s">
        <v>13</v>
      </c>
      <c r="H20" s="19" t="s">
        <v>14</v>
      </c>
      <c r="I20" s="19" t="s">
        <v>15</v>
      </c>
      <c r="J20" s="19" t="s">
        <v>12</v>
      </c>
      <c r="K20" s="19" t="s">
        <v>16</v>
      </c>
      <c r="L20" s="19" t="s">
        <v>14</v>
      </c>
      <c r="M20" s="19" t="s">
        <v>17</v>
      </c>
      <c r="N20" s="19" t="s">
        <v>18</v>
      </c>
      <c r="O20" s="20" t="s">
        <v>19</v>
      </c>
      <c r="P20" s="2"/>
    </row>
    <row r="21" spans="1:16" ht="15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  <c r="P21" s="18"/>
    </row>
    <row r="22" spans="1:16" s="7" customFormat="1" ht="12.75">
      <c r="A22" s="5">
        <v>1</v>
      </c>
      <c r="B22" s="5"/>
      <c r="C22" s="6" t="s">
        <v>22</v>
      </c>
      <c r="D22" s="5" t="s">
        <v>20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 t="s">
        <v>21</v>
      </c>
    </row>
    <row r="23" spans="1:16" s="8" customFormat="1" ht="33.75">
      <c r="A23" s="4">
        <v>2</v>
      </c>
      <c r="B23" s="4" t="s">
        <v>23</v>
      </c>
      <c r="C23" s="47" t="s">
        <v>26</v>
      </c>
      <c r="D23" s="4" t="s">
        <v>24</v>
      </c>
      <c r="E23" s="22">
        <v>2.4</v>
      </c>
      <c r="F23" s="22">
        <v>33.441</v>
      </c>
      <c r="G23" s="22">
        <v>17.672</v>
      </c>
      <c r="H23" s="22">
        <v>15.77</v>
      </c>
      <c r="I23" s="22">
        <v>4.268</v>
      </c>
      <c r="J23" s="22">
        <v>80.259</v>
      </c>
      <c r="K23" s="22">
        <v>42.412</v>
      </c>
      <c r="L23" s="22">
        <v>37.847</v>
      </c>
      <c r="M23" s="22">
        <v>10.244</v>
      </c>
      <c r="N23" s="22">
        <v>7.56</v>
      </c>
      <c r="O23" s="22">
        <v>1.095</v>
      </c>
      <c r="P23" s="4" t="s">
        <v>25</v>
      </c>
    </row>
    <row r="24" spans="1:16" s="8" customFormat="1" ht="78.75">
      <c r="A24" s="4">
        <v>3</v>
      </c>
      <c r="B24" s="4" t="s">
        <v>27</v>
      </c>
      <c r="C24" s="47" t="s">
        <v>30</v>
      </c>
      <c r="D24" s="4" t="s">
        <v>28</v>
      </c>
      <c r="E24" s="22">
        <v>120</v>
      </c>
      <c r="F24" s="22">
        <v>4.871</v>
      </c>
      <c r="G24" s="22">
        <v>3.069</v>
      </c>
      <c r="H24" s="22">
        <v>0.518</v>
      </c>
      <c r="I24" s="22">
        <v>0</v>
      </c>
      <c r="J24" s="22">
        <v>584.556</v>
      </c>
      <c r="K24" s="22">
        <v>368.28</v>
      </c>
      <c r="L24" s="22">
        <v>62.1</v>
      </c>
      <c r="M24" s="22">
        <v>0</v>
      </c>
      <c r="N24" s="22">
        <v>54</v>
      </c>
      <c r="O24" s="22"/>
      <c r="P24" s="4" t="s">
        <v>29</v>
      </c>
    </row>
    <row r="25" spans="1:16" s="8" customFormat="1" ht="33.75">
      <c r="A25" s="4">
        <v>4</v>
      </c>
      <c r="B25" s="4" t="s">
        <v>31</v>
      </c>
      <c r="C25" s="47" t="s">
        <v>33</v>
      </c>
      <c r="D25" s="4" t="s">
        <v>24</v>
      </c>
      <c r="E25" s="22">
        <v>14</v>
      </c>
      <c r="F25" s="22">
        <v>58.427</v>
      </c>
      <c r="G25" s="22">
        <v>16.83</v>
      </c>
      <c r="H25" s="22">
        <v>41.597</v>
      </c>
      <c r="I25" s="22">
        <v>9.889</v>
      </c>
      <c r="J25" s="22">
        <v>817.977</v>
      </c>
      <c r="K25" s="22">
        <v>235.62</v>
      </c>
      <c r="L25" s="22">
        <v>582.357</v>
      </c>
      <c r="M25" s="22">
        <v>138.443</v>
      </c>
      <c r="N25" s="22">
        <v>42</v>
      </c>
      <c r="O25" s="22"/>
      <c r="P25" s="4" t="s">
        <v>32</v>
      </c>
    </row>
    <row r="26" spans="1:16" s="8" customFormat="1" ht="45">
      <c r="A26" s="4">
        <v>5</v>
      </c>
      <c r="B26" s="4" t="s">
        <v>34</v>
      </c>
      <c r="C26" s="47" t="s">
        <v>36</v>
      </c>
      <c r="D26" s="4" t="s">
        <v>24</v>
      </c>
      <c r="E26" s="22">
        <v>2</v>
      </c>
      <c r="F26" s="22">
        <v>18.174</v>
      </c>
      <c r="G26" s="22">
        <v>18.174</v>
      </c>
      <c r="H26" s="22">
        <v>0</v>
      </c>
      <c r="I26" s="22">
        <v>0</v>
      </c>
      <c r="J26" s="22">
        <v>36.348</v>
      </c>
      <c r="K26" s="22">
        <v>36.348</v>
      </c>
      <c r="L26" s="22">
        <v>0</v>
      </c>
      <c r="M26" s="22">
        <v>0</v>
      </c>
      <c r="N26" s="22">
        <v>6.479</v>
      </c>
      <c r="O26" s="22">
        <v>0</v>
      </c>
      <c r="P26" s="4" t="s">
        <v>35</v>
      </c>
    </row>
    <row r="27" spans="1:16" s="8" customFormat="1" ht="33.75">
      <c r="A27" s="4">
        <v>6</v>
      </c>
      <c r="B27" s="4" t="s">
        <v>37</v>
      </c>
      <c r="C27" s="47" t="s">
        <v>39</v>
      </c>
      <c r="D27" s="4" t="s">
        <v>24</v>
      </c>
      <c r="E27" s="22">
        <v>13</v>
      </c>
      <c r="F27" s="22">
        <v>4.671</v>
      </c>
      <c r="G27" s="22">
        <v>4.671</v>
      </c>
      <c r="H27" s="22">
        <v>0</v>
      </c>
      <c r="I27" s="22">
        <v>0</v>
      </c>
      <c r="J27" s="22">
        <v>60.718</v>
      </c>
      <c r="K27" s="22">
        <v>60.718</v>
      </c>
      <c r="L27" s="22">
        <v>0</v>
      </c>
      <c r="M27" s="22">
        <v>0</v>
      </c>
      <c r="N27" s="22">
        <v>15.73</v>
      </c>
      <c r="O27" s="22"/>
      <c r="P27" s="4" t="s">
        <v>38</v>
      </c>
    </row>
    <row r="28" spans="1:16" s="8" customFormat="1" ht="33.75">
      <c r="A28" s="4">
        <v>7</v>
      </c>
      <c r="B28" s="4" t="s">
        <v>40</v>
      </c>
      <c r="C28" s="47" t="s">
        <v>43</v>
      </c>
      <c r="D28" s="4" t="s">
        <v>41</v>
      </c>
      <c r="E28" s="22">
        <v>6</v>
      </c>
      <c r="F28" s="22">
        <v>1.416</v>
      </c>
      <c r="G28" s="22">
        <v>1.416</v>
      </c>
      <c r="H28" s="22">
        <v>0</v>
      </c>
      <c r="I28" s="22">
        <v>0</v>
      </c>
      <c r="J28" s="22">
        <v>8.495</v>
      </c>
      <c r="K28" s="22">
        <v>8.495</v>
      </c>
      <c r="L28" s="22">
        <v>0</v>
      </c>
      <c r="M28" s="22">
        <v>0</v>
      </c>
      <c r="N28" s="22">
        <v>2.201</v>
      </c>
      <c r="O28" s="22"/>
      <c r="P28" s="4" t="s">
        <v>42</v>
      </c>
    </row>
    <row r="29" spans="1:16" s="8" customFormat="1" ht="67.5">
      <c r="A29" s="4">
        <v>8</v>
      </c>
      <c r="B29" s="4" t="s">
        <v>44</v>
      </c>
      <c r="C29" s="47" t="s">
        <v>46</v>
      </c>
      <c r="D29" s="4" t="s">
        <v>41</v>
      </c>
      <c r="E29" s="22">
        <v>31.5</v>
      </c>
      <c r="F29" s="22">
        <v>1.652</v>
      </c>
      <c r="G29" s="22">
        <v>1.652</v>
      </c>
      <c r="H29" s="22">
        <v>0</v>
      </c>
      <c r="I29" s="22">
        <v>0</v>
      </c>
      <c r="J29" s="22">
        <v>52.028</v>
      </c>
      <c r="K29" s="22">
        <v>52.028</v>
      </c>
      <c r="L29" s="22">
        <v>0</v>
      </c>
      <c r="M29" s="22">
        <v>0</v>
      </c>
      <c r="N29" s="22">
        <v>13.479</v>
      </c>
      <c r="O29" s="22"/>
      <c r="P29" s="4" t="s">
        <v>45</v>
      </c>
    </row>
    <row r="30" spans="1:16" s="8" customFormat="1" ht="33.75">
      <c r="A30" s="4">
        <v>9</v>
      </c>
      <c r="B30" s="4" t="s">
        <v>47</v>
      </c>
      <c r="C30" s="47" t="s">
        <v>49</v>
      </c>
      <c r="D30" s="4" t="s">
        <v>41</v>
      </c>
      <c r="E30" s="22">
        <v>37.5</v>
      </c>
      <c r="F30" s="22">
        <v>8.07</v>
      </c>
      <c r="G30" s="22">
        <v>0</v>
      </c>
      <c r="H30" s="22">
        <v>8.07</v>
      </c>
      <c r="I30" s="22">
        <v>0</v>
      </c>
      <c r="J30" s="22">
        <v>302.625</v>
      </c>
      <c r="K30" s="22">
        <v>0</v>
      </c>
      <c r="L30" s="22">
        <v>302.625</v>
      </c>
      <c r="M30" s="22">
        <v>0</v>
      </c>
      <c r="N30" s="22"/>
      <c r="O30" s="22"/>
      <c r="P30" s="4" t="s">
        <v>48</v>
      </c>
    </row>
    <row r="31" spans="1:16" s="8" customFormat="1" ht="45">
      <c r="A31" s="4">
        <v>10</v>
      </c>
      <c r="B31" s="4" t="s">
        <v>50</v>
      </c>
      <c r="C31" s="47" t="s">
        <v>52</v>
      </c>
      <c r="D31" s="4" t="s">
        <v>41</v>
      </c>
      <c r="E31" s="22">
        <v>26</v>
      </c>
      <c r="F31" s="22">
        <v>2.013</v>
      </c>
      <c r="G31" s="22">
        <v>2.013</v>
      </c>
      <c r="H31" s="22">
        <v>0</v>
      </c>
      <c r="I31" s="22">
        <v>0</v>
      </c>
      <c r="J31" s="22">
        <v>52.338</v>
      </c>
      <c r="K31" s="22">
        <v>52.338</v>
      </c>
      <c r="L31" s="22">
        <v>0</v>
      </c>
      <c r="M31" s="22">
        <v>0</v>
      </c>
      <c r="N31" s="22">
        <v>13.559</v>
      </c>
      <c r="O31" s="22"/>
      <c r="P31" s="4" t="s">
        <v>51</v>
      </c>
    </row>
    <row r="32" spans="1:16" s="8" customFormat="1" ht="33.75">
      <c r="A32" s="4">
        <v>11</v>
      </c>
      <c r="B32" s="4" t="s">
        <v>47</v>
      </c>
      <c r="C32" s="47" t="s">
        <v>49</v>
      </c>
      <c r="D32" s="4" t="s">
        <v>41</v>
      </c>
      <c r="E32" s="22">
        <v>26</v>
      </c>
      <c r="F32" s="22">
        <v>8.07</v>
      </c>
      <c r="G32" s="22">
        <v>0</v>
      </c>
      <c r="H32" s="22">
        <v>8.07</v>
      </c>
      <c r="I32" s="22">
        <v>0</v>
      </c>
      <c r="J32" s="22">
        <v>209.82</v>
      </c>
      <c r="K32" s="22">
        <v>0</v>
      </c>
      <c r="L32" s="22">
        <v>209.82</v>
      </c>
      <c r="M32" s="22">
        <v>0</v>
      </c>
      <c r="N32" s="22"/>
      <c r="O32" s="22"/>
      <c r="P32" s="4" t="s">
        <v>48</v>
      </c>
    </row>
    <row r="33" spans="1:16" s="8" customFormat="1" ht="11.25">
      <c r="A33" s="4">
        <v>12</v>
      </c>
      <c r="B33" s="4" t="s">
        <v>53</v>
      </c>
      <c r="C33" s="47" t="s">
        <v>55</v>
      </c>
      <c r="D33" s="4" t="s">
        <v>54</v>
      </c>
      <c r="E33" s="22">
        <v>6</v>
      </c>
      <c r="F33" s="22">
        <v>29</v>
      </c>
      <c r="G33" s="22"/>
      <c r="H33" s="22"/>
      <c r="I33" s="22"/>
      <c r="J33" s="22">
        <v>174</v>
      </c>
      <c r="K33" s="22"/>
      <c r="L33" s="22"/>
      <c r="M33" s="22"/>
      <c r="N33" s="22"/>
      <c r="O33" s="22"/>
      <c r="P33" s="4" t="s">
        <v>21</v>
      </c>
    </row>
    <row r="34" spans="1:16" s="8" customFormat="1" ht="11.25">
      <c r="A34" s="4">
        <v>13</v>
      </c>
      <c r="B34" s="4" t="s">
        <v>56</v>
      </c>
      <c r="C34" s="47" t="s">
        <v>57</v>
      </c>
      <c r="D34" s="4" t="s">
        <v>54</v>
      </c>
      <c r="E34" s="22">
        <v>7</v>
      </c>
      <c r="F34" s="22">
        <v>18</v>
      </c>
      <c r="G34" s="22"/>
      <c r="H34" s="22"/>
      <c r="I34" s="22"/>
      <c r="J34" s="22">
        <v>126</v>
      </c>
      <c r="K34" s="22"/>
      <c r="L34" s="22"/>
      <c r="M34" s="22"/>
      <c r="N34" s="22"/>
      <c r="O34" s="22"/>
      <c r="P34" s="4" t="s">
        <v>21</v>
      </c>
    </row>
    <row r="35" spans="1:16" s="8" customFormat="1" ht="11.25">
      <c r="A35" s="4">
        <v>14</v>
      </c>
      <c r="B35" s="4" t="s">
        <v>58</v>
      </c>
      <c r="C35" s="47" t="s">
        <v>59</v>
      </c>
      <c r="D35" s="4" t="s">
        <v>54</v>
      </c>
      <c r="E35" s="22">
        <v>3</v>
      </c>
      <c r="F35" s="22">
        <v>28</v>
      </c>
      <c r="G35" s="22"/>
      <c r="H35" s="22"/>
      <c r="I35" s="22"/>
      <c r="J35" s="22">
        <v>84</v>
      </c>
      <c r="K35" s="22"/>
      <c r="L35" s="22"/>
      <c r="M35" s="22"/>
      <c r="N35" s="22"/>
      <c r="O35" s="22"/>
      <c r="P35" s="4" t="s">
        <v>21</v>
      </c>
    </row>
    <row r="36" spans="1:16" s="11" customFormat="1" ht="12.75">
      <c r="A36" s="9">
        <v>15</v>
      </c>
      <c r="B36" s="9"/>
      <c r="C36" s="48" t="s">
        <v>60</v>
      </c>
      <c r="D36" s="9" t="s">
        <v>20</v>
      </c>
      <c r="E36" s="23"/>
      <c r="F36" s="23"/>
      <c r="G36" s="23"/>
      <c r="H36" s="23"/>
      <c r="I36" s="23"/>
      <c r="J36" s="23">
        <f>SUM(J23:J35)</f>
        <v>2589.1639999999998</v>
      </c>
      <c r="K36" s="23">
        <f aca="true" t="shared" si="0" ref="K36:O36">SUM(K23:K35)</f>
        <v>856.2389999999998</v>
      </c>
      <c r="L36" s="23">
        <f t="shared" si="0"/>
        <v>1194.749</v>
      </c>
      <c r="M36" s="23">
        <f t="shared" si="0"/>
        <v>148.687</v>
      </c>
      <c r="N36" s="23">
        <f t="shared" si="0"/>
        <v>155.008</v>
      </c>
      <c r="O36" s="23">
        <f t="shared" si="0"/>
        <v>1.095</v>
      </c>
      <c r="P36" s="9" t="s">
        <v>21</v>
      </c>
    </row>
    <row r="37" spans="1:16" s="7" customFormat="1" ht="12.75">
      <c r="A37" s="5">
        <v>16</v>
      </c>
      <c r="B37" s="5"/>
      <c r="C37" s="49" t="s">
        <v>61</v>
      </c>
      <c r="D37" s="5" t="s">
        <v>20</v>
      </c>
      <c r="E37" s="24"/>
      <c r="F37" s="24"/>
      <c r="G37" s="24"/>
      <c r="H37" s="24"/>
      <c r="I37" s="24"/>
      <c r="J37" s="24">
        <f>J36*14%</f>
        <v>362.48296</v>
      </c>
      <c r="K37" s="24"/>
      <c r="L37" s="24"/>
      <c r="M37" s="24"/>
      <c r="N37" s="24"/>
      <c r="O37" s="24"/>
      <c r="P37" s="5" t="s">
        <v>21</v>
      </c>
    </row>
    <row r="38" spans="1:16" s="7" customFormat="1" ht="12.75">
      <c r="A38" s="5">
        <v>17</v>
      </c>
      <c r="B38" s="5"/>
      <c r="C38" s="49" t="s">
        <v>62</v>
      </c>
      <c r="D38" s="5" t="s">
        <v>20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5" t="s">
        <v>21</v>
      </c>
    </row>
    <row r="39" spans="1:16" s="8" customFormat="1" ht="33.75">
      <c r="A39" s="4">
        <v>18</v>
      </c>
      <c r="B39" s="4" t="s">
        <v>63</v>
      </c>
      <c r="C39" s="47" t="s">
        <v>65</v>
      </c>
      <c r="D39" s="4" t="s">
        <v>28</v>
      </c>
      <c r="E39" s="22">
        <v>40</v>
      </c>
      <c r="F39" s="22">
        <v>1.511</v>
      </c>
      <c r="G39" s="22">
        <v>0.713</v>
      </c>
      <c r="H39" s="22">
        <v>0.798</v>
      </c>
      <c r="I39" s="22">
        <v>0.264</v>
      </c>
      <c r="J39" s="22">
        <v>60.437</v>
      </c>
      <c r="K39" s="22">
        <v>28.535</v>
      </c>
      <c r="L39" s="22">
        <v>31.902</v>
      </c>
      <c r="M39" s="22">
        <v>10.577</v>
      </c>
      <c r="N39" s="22">
        <v>4.184</v>
      </c>
      <c r="O39" s="22">
        <v>1.56</v>
      </c>
      <c r="P39" s="4" t="s">
        <v>64</v>
      </c>
    </row>
    <row r="40" spans="1:16" s="8" customFormat="1" ht="33.75">
      <c r="A40" s="4">
        <v>19</v>
      </c>
      <c r="B40" s="4" t="s">
        <v>66</v>
      </c>
      <c r="C40" s="47" t="s">
        <v>69</v>
      </c>
      <c r="D40" s="4" t="s">
        <v>67</v>
      </c>
      <c r="E40" s="22">
        <v>20</v>
      </c>
      <c r="F40" s="22">
        <v>0.765</v>
      </c>
      <c r="G40" s="22">
        <v>0.73</v>
      </c>
      <c r="H40" s="22">
        <v>0</v>
      </c>
      <c r="I40" s="22">
        <v>0</v>
      </c>
      <c r="J40" s="22">
        <v>15.292</v>
      </c>
      <c r="K40" s="22">
        <v>14.603</v>
      </c>
      <c r="L40" s="22">
        <v>0</v>
      </c>
      <c r="M40" s="22">
        <v>0</v>
      </c>
      <c r="N40" s="22">
        <v>2.66</v>
      </c>
      <c r="O40" s="22"/>
      <c r="P40" s="4" t="s">
        <v>68</v>
      </c>
    </row>
    <row r="41" spans="1:16" s="8" customFormat="1" ht="78.75">
      <c r="A41" s="4">
        <v>20</v>
      </c>
      <c r="B41" s="4" t="s">
        <v>70</v>
      </c>
      <c r="C41" s="47" t="s">
        <v>72</v>
      </c>
      <c r="D41" s="4" t="s">
        <v>28</v>
      </c>
      <c r="E41" s="22">
        <v>2</v>
      </c>
      <c r="F41" s="22">
        <v>2.025</v>
      </c>
      <c r="G41" s="22">
        <v>1.206</v>
      </c>
      <c r="H41" s="22">
        <v>0.819</v>
      </c>
      <c r="I41" s="22">
        <v>0.27</v>
      </c>
      <c r="J41" s="22">
        <v>4.049</v>
      </c>
      <c r="K41" s="22">
        <v>2.412</v>
      </c>
      <c r="L41" s="22">
        <v>1.637</v>
      </c>
      <c r="M41" s="22">
        <v>0.54</v>
      </c>
      <c r="N41" s="22">
        <v>0.36</v>
      </c>
      <c r="O41" s="22">
        <v>0.75</v>
      </c>
      <c r="P41" s="4" t="s">
        <v>71</v>
      </c>
    </row>
    <row r="42" spans="1:16" s="8" customFormat="1" ht="33.75">
      <c r="A42" s="4">
        <v>21</v>
      </c>
      <c r="B42" s="4" t="s">
        <v>73</v>
      </c>
      <c r="C42" s="47" t="s">
        <v>75</v>
      </c>
      <c r="D42" s="4" t="s">
        <v>28</v>
      </c>
      <c r="E42" s="22">
        <v>42</v>
      </c>
      <c r="F42" s="22">
        <v>1.611</v>
      </c>
      <c r="G42" s="22">
        <v>0.816</v>
      </c>
      <c r="H42" s="22">
        <v>0.582</v>
      </c>
      <c r="I42" s="22">
        <v>0.177</v>
      </c>
      <c r="J42" s="22">
        <v>67.672</v>
      </c>
      <c r="K42" s="22">
        <v>34.258</v>
      </c>
      <c r="L42" s="22">
        <v>24.462</v>
      </c>
      <c r="M42" s="22">
        <v>7.414</v>
      </c>
      <c r="N42" s="22">
        <v>5.023</v>
      </c>
      <c r="O42" s="22">
        <v>0.79</v>
      </c>
      <c r="P42" s="4" t="s">
        <v>74</v>
      </c>
    </row>
    <row r="43" spans="1:16" s="8" customFormat="1" ht="33.75">
      <c r="A43" s="4">
        <v>22</v>
      </c>
      <c r="B43" s="4" t="s">
        <v>76</v>
      </c>
      <c r="C43" s="47" t="s">
        <v>78</v>
      </c>
      <c r="D43" s="4" t="s">
        <v>28</v>
      </c>
      <c r="E43" s="22">
        <v>4</v>
      </c>
      <c r="F43" s="22">
        <v>1.324</v>
      </c>
      <c r="G43" s="22">
        <v>0.964</v>
      </c>
      <c r="H43" s="22">
        <v>0.045</v>
      </c>
      <c r="I43" s="22">
        <v>0</v>
      </c>
      <c r="J43" s="22">
        <v>5.296</v>
      </c>
      <c r="K43" s="22">
        <v>3.855</v>
      </c>
      <c r="L43" s="22">
        <v>0.181</v>
      </c>
      <c r="M43" s="22">
        <v>0</v>
      </c>
      <c r="N43" s="22">
        <v>0.608</v>
      </c>
      <c r="O43" s="22">
        <v>0.058</v>
      </c>
      <c r="P43" s="4" t="s">
        <v>77</v>
      </c>
    </row>
    <row r="44" spans="1:16" s="8" customFormat="1" ht="45">
      <c r="A44" s="4">
        <v>23</v>
      </c>
      <c r="B44" s="4" t="s">
        <v>79</v>
      </c>
      <c r="C44" s="47" t="s">
        <v>81</v>
      </c>
      <c r="D44" s="4" t="s">
        <v>28</v>
      </c>
      <c r="E44" s="22">
        <v>16</v>
      </c>
      <c r="F44" s="22">
        <v>1.644</v>
      </c>
      <c r="G44" s="22">
        <v>1.106</v>
      </c>
      <c r="H44" s="22">
        <v>0.195</v>
      </c>
      <c r="I44" s="22">
        <v>0.038</v>
      </c>
      <c r="J44" s="22">
        <v>26.312</v>
      </c>
      <c r="K44" s="22">
        <v>17.699</v>
      </c>
      <c r="L44" s="22">
        <v>3.126</v>
      </c>
      <c r="M44" s="22">
        <v>0.601</v>
      </c>
      <c r="N44" s="22">
        <v>2.595</v>
      </c>
      <c r="O44" s="22">
        <v>0.064</v>
      </c>
      <c r="P44" s="4" t="s">
        <v>80</v>
      </c>
    </row>
    <row r="45" spans="1:16" s="8" customFormat="1" ht="45">
      <c r="A45" s="4">
        <v>24</v>
      </c>
      <c r="B45" s="4" t="s">
        <v>82</v>
      </c>
      <c r="C45" s="47" t="s">
        <v>84</v>
      </c>
      <c r="D45" s="4" t="s">
        <v>28</v>
      </c>
      <c r="E45" s="22">
        <v>21</v>
      </c>
      <c r="F45" s="22">
        <v>1.482</v>
      </c>
      <c r="G45" s="22">
        <v>0.89</v>
      </c>
      <c r="H45" s="22">
        <v>0.249</v>
      </c>
      <c r="I45" s="22">
        <v>0.038</v>
      </c>
      <c r="J45" s="22">
        <v>31.127</v>
      </c>
      <c r="K45" s="22">
        <v>18.69</v>
      </c>
      <c r="L45" s="22">
        <v>5.236</v>
      </c>
      <c r="M45" s="22">
        <v>0.789</v>
      </c>
      <c r="N45" s="22">
        <v>2.74</v>
      </c>
      <c r="O45" s="22">
        <v>0.084</v>
      </c>
      <c r="P45" s="4" t="s">
        <v>83</v>
      </c>
    </row>
    <row r="46" spans="1:16" s="8" customFormat="1" ht="45">
      <c r="A46" s="4">
        <v>25</v>
      </c>
      <c r="B46" s="4" t="s">
        <v>85</v>
      </c>
      <c r="C46" s="47" t="s">
        <v>88</v>
      </c>
      <c r="D46" s="4" t="s">
        <v>86</v>
      </c>
      <c r="E46" s="22">
        <v>7</v>
      </c>
      <c r="F46" s="22">
        <v>1.132</v>
      </c>
      <c r="G46" s="22">
        <v>0.698</v>
      </c>
      <c r="H46" s="22">
        <v>0.208</v>
      </c>
      <c r="I46" s="22">
        <v>0.032</v>
      </c>
      <c r="J46" s="22">
        <v>7.923</v>
      </c>
      <c r="K46" s="22">
        <v>4.889</v>
      </c>
      <c r="L46" s="22">
        <v>1.453</v>
      </c>
      <c r="M46" s="22">
        <v>0.223</v>
      </c>
      <c r="N46" s="22">
        <v>0.717</v>
      </c>
      <c r="O46" s="22">
        <v>0.003</v>
      </c>
      <c r="P46" s="4" t="s">
        <v>87</v>
      </c>
    </row>
    <row r="47" spans="1:16" s="8" customFormat="1" ht="56.25">
      <c r="A47" s="4">
        <v>26</v>
      </c>
      <c r="B47" s="4" t="s">
        <v>89</v>
      </c>
      <c r="C47" s="47" t="s">
        <v>92</v>
      </c>
      <c r="D47" s="4" t="s">
        <v>90</v>
      </c>
      <c r="E47" s="22">
        <v>1</v>
      </c>
      <c r="F47" s="22">
        <v>57.2</v>
      </c>
      <c r="G47" s="22">
        <v>25.098</v>
      </c>
      <c r="H47" s="22">
        <v>2.388</v>
      </c>
      <c r="I47" s="22">
        <v>0.159</v>
      </c>
      <c r="J47" s="22">
        <v>57.2</v>
      </c>
      <c r="K47" s="22">
        <v>25.098</v>
      </c>
      <c r="L47" s="22">
        <v>2.388</v>
      </c>
      <c r="M47" s="22">
        <v>0.159</v>
      </c>
      <c r="N47" s="22">
        <v>3.56</v>
      </c>
      <c r="O47" s="22">
        <v>0.02</v>
      </c>
      <c r="P47" s="4" t="s">
        <v>91</v>
      </c>
    </row>
    <row r="48" spans="1:16" s="8" customFormat="1" ht="56.25">
      <c r="A48" s="4">
        <v>27</v>
      </c>
      <c r="B48" s="4" t="s">
        <v>93</v>
      </c>
      <c r="C48" s="47" t="s">
        <v>95</v>
      </c>
      <c r="D48" s="4" t="s">
        <v>90</v>
      </c>
      <c r="E48" s="22">
        <v>1</v>
      </c>
      <c r="F48" s="22">
        <v>76.52</v>
      </c>
      <c r="G48" s="22">
        <v>35.884</v>
      </c>
      <c r="H48" s="22">
        <v>3.192</v>
      </c>
      <c r="I48" s="22">
        <v>0.318</v>
      </c>
      <c r="J48" s="22">
        <v>76.52</v>
      </c>
      <c r="K48" s="22">
        <v>35.884</v>
      </c>
      <c r="L48" s="22">
        <v>3.192</v>
      </c>
      <c r="M48" s="22">
        <v>0.318</v>
      </c>
      <c r="N48" s="22">
        <v>5.09</v>
      </c>
      <c r="O48" s="22">
        <v>0.04</v>
      </c>
      <c r="P48" s="4" t="s">
        <v>94</v>
      </c>
    </row>
    <row r="49" spans="1:16" s="8" customFormat="1" ht="90">
      <c r="A49" s="4">
        <v>28</v>
      </c>
      <c r="B49" s="4" t="s">
        <v>96</v>
      </c>
      <c r="C49" s="47" t="s">
        <v>98</v>
      </c>
      <c r="D49" s="4" t="s">
        <v>90</v>
      </c>
      <c r="E49" s="22">
        <v>2</v>
      </c>
      <c r="F49" s="22">
        <v>20.312</v>
      </c>
      <c r="G49" s="22">
        <v>16.45</v>
      </c>
      <c r="H49" s="22">
        <v>0</v>
      </c>
      <c r="I49" s="22">
        <v>0</v>
      </c>
      <c r="J49" s="22">
        <v>40.624</v>
      </c>
      <c r="K49" s="22">
        <v>32.9</v>
      </c>
      <c r="L49" s="22">
        <v>0</v>
      </c>
      <c r="M49" s="22">
        <v>0</v>
      </c>
      <c r="N49" s="22">
        <v>4.824</v>
      </c>
      <c r="O49" s="22"/>
      <c r="P49" s="4" t="s">
        <v>97</v>
      </c>
    </row>
    <row r="50" spans="1:16" s="8" customFormat="1" ht="90">
      <c r="A50" s="4">
        <v>29</v>
      </c>
      <c r="B50" s="4" t="s">
        <v>99</v>
      </c>
      <c r="C50" s="47" t="s">
        <v>101</v>
      </c>
      <c r="D50" s="4" t="s">
        <v>90</v>
      </c>
      <c r="E50" s="22">
        <v>2</v>
      </c>
      <c r="F50" s="22">
        <v>18.048</v>
      </c>
      <c r="G50" s="22">
        <v>14.186</v>
      </c>
      <c r="H50" s="22">
        <v>0</v>
      </c>
      <c r="I50" s="22">
        <v>0</v>
      </c>
      <c r="J50" s="22">
        <v>36.095</v>
      </c>
      <c r="K50" s="22">
        <v>28.371</v>
      </c>
      <c r="L50" s="22">
        <v>0</v>
      </c>
      <c r="M50" s="22">
        <v>0</v>
      </c>
      <c r="N50" s="22">
        <v>4.16</v>
      </c>
      <c r="O50" s="22"/>
      <c r="P50" s="4" t="s">
        <v>100</v>
      </c>
    </row>
    <row r="51" spans="1:16" s="8" customFormat="1" ht="45">
      <c r="A51" s="4">
        <v>30</v>
      </c>
      <c r="B51" s="4" t="s">
        <v>102</v>
      </c>
      <c r="C51" s="47" t="s">
        <v>104</v>
      </c>
      <c r="D51" s="4" t="s">
        <v>90</v>
      </c>
      <c r="E51" s="22">
        <v>8</v>
      </c>
      <c r="F51" s="22">
        <v>2.073</v>
      </c>
      <c r="G51" s="22">
        <v>2.073</v>
      </c>
      <c r="H51" s="22">
        <v>0</v>
      </c>
      <c r="I51" s="22">
        <v>0</v>
      </c>
      <c r="J51" s="22">
        <v>16.586</v>
      </c>
      <c r="K51" s="22">
        <v>16.586</v>
      </c>
      <c r="L51" s="22">
        <v>0</v>
      </c>
      <c r="M51" s="22">
        <v>0</v>
      </c>
      <c r="N51" s="22">
        <v>2.432</v>
      </c>
      <c r="O51" s="22">
        <v>0</v>
      </c>
      <c r="P51" s="4" t="s">
        <v>103</v>
      </c>
    </row>
    <row r="52" spans="1:16" s="8" customFormat="1" ht="45">
      <c r="A52" s="4">
        <v>31</v>
      </c>
      <c r="B52" s="4" t="s">
        <v>105</v>
      </c>
      <c r="C52" s="47" t="s">
        <v>107</v>
      </c>
      <c r="D52" s="4" t="s">
        <v>90</v>
      </c>
      <c r="E52" s="22">
        <v>8</v>
      </c>
      <c r="F52" s="22">
        <v>1.55</v>
      </c>
      <c r="G52" s="22">
        <v>1.55</v>
      </c>
      <c r="H52" s="22">
        <v>0</v>
      </c>
      <c r="I52" s="22">
        <v>0</v>
      </c>
      <c r="J52" s="22">
        <v>12.396</v>
      </c>
      <c r="K52" s="22">
        <v>12.396</v>
      </c>
      <c r="L52" s="22">
        <v>0</v>
      </c>
      <c r="M52" s="22">
        <v>0</v>
      </c>
      <c r="N52" s="22">
        <v>1.818</v>
      </c>
      <c r="O52" s="22">
        <v>0</v>
      </c>
      <c r="P52" s="4" t="s">
        <v>106</v>
      </c>
    </row>
    <row r="53" spans="1:16" s="8" customFormat="1" ht="33.75">
      <c r="A53" s="4">
        <v>32</v>
      </c>
      <c r="B53" s="4" t="s">
        <v>108</v>
      </c>
      <c r="C53" s="47" t="s">
        <v>110</v>
      </c>
      <c r="D53" s="4" t="s">
        <v>90</v>
      </c>
      <c r="E53" s="22">
        <v>1</v>
      </c>
      <c r="F53" s="22">
        <v>43.502</v>
      </c>
      <c r="G53" s="22">
        <v>16.708</v>
      </c>
      <c r="H53" s="22">
        <v>25.739</v>
      </c>
      <c r="I53" s="22">
        <v>3.951</v>
      </c>
      <c r="J53" s="22">
        <v>43.502</v>
      </c>
      <c r="K53" s="22">
        <v>16.708</v>
      </c>
      <c r="L53" s="22">
        <v>25.739</v>
      </c>
      <c r="M53" s="22">
        <v>3.951</v>
      </c>
      <c r="N53" s="22">
        <v>2.37</v>
      </c>
      <c r="O53" s="22">
        <v>0.53</v>
      </c>
      <c r="P53" s="4" t="s">
        <v>109</v>
      </c>
    </row>
    <row r="54" spans="1:16" s="8" customFormat="1" ht="33.75">
      <c r="A54" s="4">
        <v>33</v>
      </c>
      <c r="B54" s="4" t="s">
        <v>111</v>
      </c>
      <c r="C54" s="47" t="s">
        <v>114</v>
      </c>
      <c r="D54" s="4" t="s">
        <v>112</v>
      </c>
      <c r="E54" s="22">
        <v>4</v>
      </c>
      <c r="F54" s="22">
        <v>1.253</v>
      </c>
      <c r="G54" s="22">
        <v>1.234</v>
      </c>
      <c r="H54" s="22">
        <v>0.018</v>
      </c>
      <c r="I54" s="22">
        <v>0.005</v>
      </c>
      <c r="J54" s="22">
        <v>5.01</v>
      </c>
      <c r="K54" s="22">
        <v>4.937</v>
      </c>
      <c r="L54" s="22">
        <v>0.074</v>
      </c>
      <c r="M54" s="22">
        <v>0.021</v>
      </c>
      <c r="N54" s="22">
        <v>0.88</v>
      </c>
      <c r="O54" s="22">
        <v>0.004</v>
      </c>
      <c r="P54" s="4" t="s">
        <v>113</v>
      </c>
    </row>
    <row r="55" spans="1:16" s="8" customFormat="1" ht="33.75">
      <c r="A55" s="4">
        <v>34</v>
      </c>
      <c r="B55" s="4" t="s">
        <v>115</v>
      </c>
      <c r="C55" s="47" t="s">
        <v>117</v>
      </c>
      <c r="D55" s="4" t="s">
        <v>90</v>
      </c>
      <c r="E55" s="22">
        <v>1</v>
      </c>
      <c r="F55" s="22">
        <v>9.93</v>
      </c>
      <c r="G55" s="22">
        <v>9.032</v>
      </c>
      <c r="H55" s="22">
        <v>0.143</v>
      </c>
      <c r="I55" s="22">
        <v>0</v>
      </c>
      <c r="J55" s="22">
        <v>9.93</v>
      </c>
      <c r="K55" s="22">
        <v>9.032</v>
      </c>
      <c r="L55" s="22">
        <v>0.143</v>
      </c>
      <c r="M55" s="22">
        <v>0</v>
      </c>
      <c r="N55" s="22">
        <v>1.17</v>
      </c>
      <c r="O55" s="22"/>
      <c r="P55" s="4" t="s">
        <v>116</v>
      </c>
    </row>
    <row r="56" spans="1:16" s="8" customFormat="1" ht="33.75">
      <c r="A56" s="4">
        <v>35</v>
      </c>
      <c r="B56" s="4" t="s">
        <v>118</v>
      </c>
      <c r="C56" s="47" t="s">
        <v>120</v>
      </c>
      <c r="D56" s="4" t="s">
        <v>90</v>
      </c>
      <c r="E56" s="22">
        <v>3</v>
      </c>
      <c r="F56" s="22">
        <v>10.734</v>
      </c>
      <c r="G56" s="22">
        <v>9.496</v>
      </c>
      <c r="H56" s="22">
        <v>0.163</v>
      </c>
      <c r="I56" s="22">
        <v>0</v>
      </c>
      <c r="J56" s="22">
        <v>32.203</v>
      </c>
      <c r="K56" s="22">
        <v>28.487</v>
      </c>
      <c r="L56" s="22">
        <v>0.49</v>
      </c>
      <c r="M56" s="22">
        <v>0</v>
      </c>
      <c r="N56" s="22">
        <v>3.69</v>
      </c>
      <c r="O56" s="22"/>
      <c r="P56" s="4" t="s">
        <v>119</v>
      </c>
    </row>
    <row r="57" spans="1:16" s="8" customFormat="1" ht="33.75">
      <c r="A57" s="4">
        <v>36</v>
      </c>
      <c r="B57" s="4" t="s">
        <v>121</v>
      </c>
      <c r="C57" s="47" t="s">
        <v>123</v>
      </c>
      <c r="D57" s="4" t="s">
        <v>90</v>
      </c>
      <c r="E57" s="22">
        <v>3</v>
      </c>
      <c r="F57" s="22">
        <v>15.765</v>
      </c>
      <c r="G57" s="22">
        <v>14.128</v>
      </c>
      <c r="H57" s="22">
        <v>0.152</v>
      </c>
      <c r="I57" s="22">
        <v>0</v>
      </c>
      <c r="J57" s="22">
        <v>47.296</v>
      </c>
      <c r="K57" s="22">
        <v>42.383</v>
      </c>
      <c r="L57" s="22">
        <v>0.456</v>
      </c>
      <c r="M57" s="22">
        <v>0</v>
      </c>
      <c r="N57" s="22">
        <v>5.49</v>
      </c>
      <c r="O57" s="22"/>
      <c r="P57" s="4" t="s">
        <v>122</v>
      </c>
    </row>
    <row r="58" spans="1:16" s="8" customFormat="1" ht="67.5">
      <c r="A58" s="4">
        <v>37</v>
      </c>
      <c r="B58" s="4" t="s">
        <v>124</v>
      </c>
      <c r="C58" s="47" t="s">
        <v>126</v>
      </c>
      <c r="D58" s="4" t="s">
        <v>112</v>
      </c>
      <c r="E58" s="22">
        <v>1</v>
      </c>
      <c r="F58" s="22">
        <v>32.085</v>
      </c>
      <c r="G58" s="22">
        <v>15.544</v>
      </c>
      <c r="H58" s="22">
        <v>2.07</v>
      </c>
      <c r="I58" s="22">
        <v>0.159</v>
      </c>
      <c r="J58" s="22">
        <v>32.085</v>
      </c>
      <c r="K58" s="22">
        <v>15.544</v>
      </c>
      <c r="L58" s="22">
        <v>2.07</v>
      </c>
      <c r="M58" s="22">
        <v>0.159</v>
      </c>
      <c r="N58" s="22">
        <v>2.32</v>
      </c>
      <c r="O58" s="22">
        <v>0.02</v>
      </c>
      <c r="P58" s="4" t="s">
        <v>125</v>
      </c>
    </row>
    <row r="59" spans="1:16" s="8" customFormat="1" ht="56.25">
      <c r="A59" s="4">
        <v>38</v>
      </c>
      <c r="B59" s="4" t="s">
        <v>127</v>
      </c>
      <c r="C59" s="47" t="s">
        <v>130</v>
      </c>
      <c r="D59" s="4" t="s">
        <v>128</v>
      </c>
      <c r="E59" s="22">
        <v>2</v>
      </c>
      <c r="F59" s="22">
        <v>1.911</v>
      </c>
      <c r="G59" s="22">
        <v>1.911</v>
      </c>
      <c r="H59" s="22">
        <v>0</v>
      </c>
      <c r="I59" s="22">
        <v>0</v>
      </c>
      <c r="J59" s="22">
        <v>3.822</v>
      </c>
      <c r="K59" s="22">
        <v>3.822</v>
      </c>
      <c r="L59" s="22">
        <v>0</v>
      </c>
      <c r="M59" s="22">
        <v>0</v>
      </c>
      <c r="N59" s="22">
        <v>0.808</v>
      </c>
      <c r="O59" s="22"/>
      <c r="P59" s="4" t="s">
        <v>129</v>
      </c>
    </row>
    <row r="60" spans="1:16" s="8" customFormat="1" ht="67.5">
      <c r="A60" s="4">
        <v>39</v>
      </c>
      <c r="B60" s="4" t="s">
        <v>131</v>
      </c>
      <c r="C60" s="47" t="s">
        <v>133</v>
      </c>
      <c r="D60" s="4" t="s">
        <v>128</v>
      </c>
      <c r="E60" s="22">
        <v>1</v>
      </c>
      <c r="F60" s="22">
        <v>1.874</v>
      </c>
      <c r="G60" s="22">
        <v>1.874</v>
      </c>
      <c r="H60" s="22">
        <v>0</v>
      </c>
      <c r="I60" s="22">
        <v>0</v>
      </c>
      <c r="J60" s="22">
        <v>1.874</v>
      </c>
      <c r="K60" s="22">
        <v>1.874</v>
      </c>
      <c r="L60" s="22">
        <v>0</v>
      </c>
      <c r="M60" s="22">
        <v>0</v>
      </c>
      <c r="N60" s="22">
        <v>0.422</v>
      </c>
      <c r="O60" s="22"/>
      <c r="P60" s="4" t="s">
        <v>132</v>
      </c>
    </row>
    <row r="61" spans="1:16" s="8" customFormat="1" ht="33.75">
      <c r="A61" s="4">
        <v>40</v>
      </c>
      <c r="B61" s="4" t="s">
        <v>134</v>
      </c>
      <c r="C61" s="47" t="s">
        <v>136</v>
      </c>
      <c r="D61" s="4" t="s">
        <v>90</v>
      </c>
      <c r="E61" s="22">
        <v>3</v>
      </c>
      <c r="F61" s="22">
        <v>9.666</v>
      </c>
      <c r="G61" s="22">
        <v>5.455</v>
      </c>
      <c r="H61" s="22">
        <v>3.236</v>
      </c>
      <c r="I61" s="22">
        <v>0.223</v>
      </c>
      <c r="J61" s="22">
        <v>28.997</v>
      </c>
      <c r="K61" s="22">
        <v>16.364</v>
      </c>
      <c r="L61" s="22">
        <v>9.707</v>
      </c>
      <c r="M61" s="22">
        <v>0.668</v>
      </c>
      <c r="N61" s="22">
        <v>2.487</v>
      </c>
      <c r="O61" s="22">
        <v>0.084</v>
      </c>
      <c r="P61" s="4" t="s">
        <v>135</v>
      </c>
    </row>
    <row r="62" spans="1:16" s="8" customFormat="1" ht="33.75">
      <c r="A62" s="4">
        <v>41</v>
      </c>
      <c r="B62" s="4" t="s">
        <v>137</v>
      </c>
      <c r="C62" s="47" t="s">
        <v>139</v>
      </c>
      <c r="D62" s="4" t="s">
        <v>28</v>
      </c>
      <c r="E62" s="22">
        <v>9</v>
      </c>
      <c r="F62" s="22">
        <v>1.671</v>
      </c>
      <c r="G62" s="22">
        <v>1.092</v>
      </c>
      <c r="H62" s="22">
        <v>0.422</v>
      </c>
      <c r="I62" s="22">
        <v>0.035</v>
      </c>
      <c r="J62" s="22">
        <v>15.039</v>
      </c>
      <c r="K62" s="22">
        <v>9.831</v>
      </c>
      <c r="L62" s="22">
        <v>3.794</v>
      </c>
      <c r="M62" s="22">
        <v>0.315</v>
      </c>
      <c r="N62" s="22">
        <v>1.494</v>
      </c>
      <c r="O62" s="22">
        <v>0.04</v>
      </c>
      <c r="P62" s="4" t="s">
        <v>138</v>
      </c>
    </row>
    <row r="63" spans="1:16" s="11" customFormat="1" ht="25.5">
      <c r="A63" s="9">
        <v>42</v>
      </c>
      <c r="B63" s="9"/>
      <c r="C63" s="6" t="s">
        <v>147</v>
      </c>
      <c r="D63" s="9" t="s">
        <v>20</v>
      </c>
      <c r="E63" s="9"/>
      <c r="F63" s="9"/>
      <c r="G63" s="9"/>
      <c r="H63" s="9"/>
      <c r="I63" s="9"/>
      <c r="J63" s="29">
        <f>SUM(J39:J62)</f>
        <v>677.287</v>
      </c>
      <c r="K63" s="29">
        <f aca="true" t="shared" si="1" ref="K63:O63">SUM(K39:K62)</f>
        <v>425.158</v>
      </c>
      <c r="L63" s="29">
        <f t="shared" si="1"/>
        <v>116.05</v>
      </c>
      <c r="M63" s="29">
        <f t="shared" si="1"/>
        <v>25.735</v>
      </c>
      <c r="N63" s="29">
        <f t="shared" si="1"/>
        <v>61.902</v>
      </c>
      <c r="O63" s="29">
        <f t="shared" si="1"/>
        <v>4.047</v>
      </c>
      <c r="P63" s="9" t="s">
        <v>21</v>
      </c>
    </row>
    <row r="64" spans="1:16" s="7" customFormat="1" ht="25.5">
      <c r="A64" s="5">
        <v>43</v>
      </c>
      <c r="B64" s="5"/>
      <c r="C64" s="6" t="s">
        <v>148</v>
      </c>
      <c r="D64" s="5" t="s">
        <v>20</v>
      </c>
      <c r="E64" s="5"/>
      <c r="F64" s="5"/>
      <c r="G64" s="5"/>
      <c r="H64" s="5"/>
      <c r="I64" s="5"/>
      <c r="J64" s="29">
        <f>(K63+M63)*75%</f>
        <v>338.16975</v>
      </c>
      <c r="K64" s="29"/>
      <c r="L64" s="29"/>
      <c r="M64" s="29"/>
      <c r="N64" s="29"/>
      <c r="O64" s="29"/>
      <c r="P64" s="5" t="s">
        <v>21</v>
      </c>
    </row>
    <row r="65" spans="1:16" s="7" customFormat="1" ht="12.75">
      <c r="A65" s="5">
        <v>44</v>
      </c>
      <c r="B65" s="5"/>
      <c r="C65" s="10" t="s">
        <v>149</v>
      </c>
      <c r="D65" s="5" t="s">
        <v>20</v>
      </c>
      <c r="E65" s="5"/>
      <c r="F65" s="5"/>
      <c r="G65" s="5"/>
      <c r="H65" s="5"/>
      <c r="I65" s="5"/>
      <c r="J65" s="30">
        <f>J63+J36</f>
        <v>3266.451</v>
      </c>
      <c r="K65" s="30">
        <f aca="true" t="shared" si="2" ref="K65:O65">K63+K36</f>
        <v>1281.397</v>
      </c>
      <c r="L65" s="30">
        <f t="shared" si="2"/>
        <v>1310.799</v>
      </c>
      <c r="M65" s="30">
        <f t="shared" si="2"/>
        <v>174.42200000000003</v>
      </c>
      <c r="N65" s="30">
        <f t="shared" si="2"/>
        <v>216.91000000000003</v>
      </c>
      <c r="O65" s="30">
        <f t="shared" si="2"/>
        <v>5.1419999999999995</v>
      </c>
      <c r="P65" s="5" t="s">
        <v>21</v>
      </c>
    </row>
    <row r="66" spans="1:16" s="7" customFormat="1" ht="25.5">
      <c r="A66" s="5">
        <v>45</v>
      </c>
      <c r="B66" s="5"/>
      <c r="C66" s="10" t="s">
        <v>150</v>
      </c>
      <c r="D66" s="5" t="s">
        <v>20</v>
      </c>
      <c r="E66" s="5"/>
      <c r="F66" s="5"/>
      <c r="G66" s="5"/>
      <c r="H66" s="5"/>
      <c r="I66" s="5"/>
      <c r="J66" s="30">
        <f>J64+J37</f>
        <v>700.6527100000001</v>
      </c>
      <c r="K66" s="29"/>
      <c r="L66" s="29"/>
      <c r="M66" s="29"/>
      <c r="N66" s="29"/>
      <c r="O66" s="29"/>
      <c r="P66" s="5" t="s">
        <v>21</v>
      </c>
    </row>
    <row r="67" spans="1:16" s="11" customFormat="1" ht="25.5">
      <c r="A67" s="9">
        <v>46</v>
      </c>
      <c r="B67" s="9"/>
      <c r="C67" s="10" t="s">
        <v>151</v>
      </c>
      <c r="D67" s="9" t="s">
        <v>20</v>
      </c>
      <c r="E67" s="9"/>
      <c r="F67" s="9"/>
      <c r="G67" s="9"/>
      <c r="H67" s="9"/>
      <c r="I67" s="9"/>
      <c r="J67" s="30">
        <f>J65+J66</f>
        <v>3967.1037100000003</v>
      </c>
      <c r="K67" s="30"/>
      <c r="L67" s="30"/>
      <c r="M67" s="30"/>
      <c r="N67" s="30"/>
      <c r="O67" s="30"/>
      <c r="P67" s="9" t="s">
        <v>21</v>
      </c>
    </row>
    <row r="68" spans="1:16" s="7" customFormat="1" ht="25.5">
      <c r="A68" s="5">
        <v>47</v>
      </c>
      <c r="B68" s="5"/>
      <c r="C68" s="28" t="s">
        <v>152</v>
      </c>
      <c r="D68" s="5" t="s">
        <v>20</v>
      </c>
      <c r="E68" s="5"/>
      <c r="F68" s="5"/>
      <c r="G68" s="5"/>
      <c r="H68" s="5"/>
      <c r="I68" s="5"/>
      <c r="J68" s="30">
        <f>J67*11.5%</f>
        <v>456.21692665000006</v>
      </c>
      <c r="K68" s="30"/>
      <c r="L68" s="30"/>
      <c r="M68" s="30"/>
      <c r="N68" s="30"/>
      <c r="O68" s="30"/>
      <c r="P68" s="5" t="s">
        <v>21</v>
      </c>
    </row>
    <row r="69" spans="1:16" s="11" customFormat="1" ht="25.5">
      <c r="A69" s="9">
        <v>48</v>
      </c>
      <c r="B69" s="9"/>
      <c r="C69" s="10" t="s">
        <v>153</v>
      </c>
      <c r="D69" s="9" t="s">
        <v>20</v>
      </c>
      <c r="E69" s="9"/>
      <c r="F69" s="9"/>
      <c r="G69" s="9"/>
      <c r="H69" s="9"/>
      <c r="I69" s="9"/>
      <c r="J69" s="31">
        <f>J67+J68</f>
        <v>4423.320636650001</v>
      </c>
      <c r="K69" s="30"/>
      <c r="L69" s="30"/>
      <c r="M69" s="30"/>
      <c r="N69" s="30"/>
      <c r="O69" s="30"/>
      <c r="P69" s="9" t="s">
        <v>21</v>
      </c>
    </row>
    <row r="70" spans="1:16" s="7" customFormat="1" ht="25.5">
      <c r="A70" s="5">
        <v>49</v>
      </c>
      <c r="B70" s="5"/>
      <c r="C70" s="28" t="s">
        <v>154</v>
      </c>
      <c r="D70" s="5" t="s">
        <v>20</v>
      </c>
      <c r="E70" s="5"/>
      <c r="F70" s="5"/>
      <c r="G70" s="5"/>
      <c r="H70" s="5"/>
      <c r="I70" s="5"/>
      <c r="J70" s="30">
        <f>J69*3%</f>
        <v>132.6996190995</v>
      </c>
      <c r="K70" s="30"/>
      <c r="L70" s="30"/>
      <c r="M70" s="30"/>
      <c r="N70" s="30"/>
      <c r="O70" s="30"/>
      <c r="P70" s="5" t="s">
        <v>21</v>
      </c>
    </row>
    <row r="71" spans="1:16" s="7" customFormat="1" ht="25.5">
      <c r="A71" s="5">
        <v>50</v>
      </c>
      <c r="B71" s="5"/>
      <c r="C71" s="10" t="s">
        <v>155</v>
      </c>
      <c r="D71" s="5" t="s">
        <v>20</v>
      </c>
      <c r="E71" s="5"/>
      <c r="F71" s="5"/>
      <c r="G71" s="5"/>
      <c r="H71" s="5"/>
      <c r="I71" s="5"/>
      <c r="J71" s="31">
        <f>J69+J70</f>
        <v>4556.0202557495</v>
      </c>
      <c r="K71" s="30"/>
      <c r="L71" s="30"/>
      <c r="M71" s="30"/>
      <c r="N71" s="30"/>
      <c r="O71" s="30"/>
      <c r="P71" s="5" t="s">
        <v>21</v>
      </c>
    </row>
    <row r="72" spans="1:16" s="7" customFormat="1" ht="12.75">
      <c r="A72" s="5">
        <v>51</v>
      </c>
      <c r="B72" s="5"/>
      <c r="C72" s="10" t="s">
        <v>156</v>
      </c>
      <c r="D72" s="5" t="s">
        <v>20</v>
      </c>
      <c r="E72" s="5"/>
      <c r="F72" s="5"/>
      <c r="G72" s="5"/>
      <c r="H72" s="5"/>
      <c r="I72" s="5"/>
      <c r="J72" s="32">
        <f>J71*18%</f>
        <v>820.0836460349101</v>
      </c>
      <c r="K72" s="30"/>
      <c r="L72" s="30"/>
      <c r="M72" s="30"/>
      <c r="N72" s="30"/>
      <c r="O72" s="30"/>
      <c r="P72" s="5" t="s">
        <v>21</v>
      </c>
    </row>
    <row r="73" spans="1:16" s="7" customFormat="1" ht="12.75">
      <c r="A73" s="5">
        <v>52</v>
      </c>
      <c r="B73" s="5"/>
      <c r="C73" s="6" t="s">
        <v>140</v>
      </c>
      <c r="D73" s="5" t="s">
        <v>20</v>
      </c>
      <c r="E73" s="5"/>
      <c r="F73" s="5"/>
      <c r="G73" s="5"/>
      <c r="H73" s="5"/>
      <c r="I73" s="5"/>
      <c r="J73" s="30">
        <f>J71+J72</f>
        <v>5376.1039017844105</v>
      </c>
      <c r="K73" s="30"/>
      <c r="L73" s="30"/>
      <c r="M73" s="30"/>
      <c r="N73" s="30"/>
      <c r="O73" s="30"/>
      <c r="P73" s="5" t="s">
        <v>21</v>
      </c>
    </row>
    <row r="74" spans="3:13" s="25" customFormat="1" ht="33.75" customHeight="1">
      <c r="C74" s="26" t="s">
        <v>141</v>
      </c>
      <c r="D74" s="26"/>
      <c r="E74" s="26"/>
      <c r="F74" s="26"/>
      <c r="G74" s="26"/>
      <c r="H74" s="26"/>
      <c r="I74" s="26"/>
      <c r="K74" s="27"/>
      <c r="L74" s="27" t="s">
        <v>142</v>
      </c>
      <c r="M74" s="26"/>
    </row>
    <row r="75" spans="3:13" s="25" customFormat="1" ht="33.75" customHeight="1">
      <c r="C75" s="26" t="s">
        <v>143</v>
      </c>
      <c r="D75" s="26"/>
      <c r="E75" s="26"/>
      <c r="F75" s="26"/>
      <c r="G75" s="26"/>
      <c r="H75" s="26"/>
      <c r="I75" s="26"/>
      <c r="K75" s="27"/>
      <c r="L75" s="27" t="s">
        <v>144</v>
      </c>
      <c r="M75" s="26"/>
    </row>
    <row r="76" spans="3:12" s="25" customFormat="1" ht="33.75" customHeight="1">
      <c r="C76" s="25" t="s">
        <v>145</v>
      </c>
      <c r="L76" s="25" t="s">
        <v>146</v>
      </c>
    </row>
  </sheetData>
  <mergeCells count="15">
    <mergeCell ref="J2:O2"/>
    <mergeCell ref="F18:I18"/>
    <mergeCell ref="J18:M18"/>
    <mergeCell ref="G19:I19"/>
    <mergeCell ref="K19:M19"/>
    <mergeCell ref="A10:B10"/>
    <mergeCell ref="A12:B12"/>
    <mergeCell ref="A14:B14"/>
    <mergeCell ref="A16:B16"/>
    <mergeCell ref="I8:J8"/>
    <mergeCell ref="C10:O10"/>
    <mergeCell ref="C12:O12"/>
    <mergeCell ref="C14:O14"/>
    <mergeCell ref="C16:O16"/>
    <mergeCell ref="D8:G8"/>
  </mergeCells>
  <printOptions/>
  <pageMargins left="0.25" right="0.25" top="0.44" bottom="0.25" header="0.3" footer="0.3"/>
  <pageSetup fitToHeight="0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2020-06-19T08:58:39Z</dcterms:modified>
  <cp:category/>
  <cp:version/>
  <cp:contentType/>
  <cp:contentStatus/>
</cp:coreProperties>
</file>