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240" windowWidth="20730" windowHeight="8820" tabRatio="912" activeTab="0"/>
  </bookViews>
  <sheets>
    <sheet name="TOTAL" sheetId="1" r:id="rId1"/>
    <sheet name="1 მოსაზადებელი სამუშაოები" sheetId="71" r:id="rId2"/>
    <sheet name="2 ელექტროობა" sheetId="64" r:id="rId3"/>
    <sheet name=" 3 ვენტილაცია" sheetId="65" r:id="rId4"/>
    <sheet name="4 გათბობა-გაგრილება" sheetId="66" r:id="rId5"/>
    <sheet name="5 წყალმომარაგება-კანალიზაცია" sheetId="67" r:id="rId6"/>
    <sheet name="6 Low voltage" sheetId="69" r:id="rId7"/>
    <sheet name="7 Fire Fighting " sheetId="70" r:id="rId8"/>
    <sheet name="8 სხვა სამუშოები" sheetId="72" r:id="rId9"/>
    <sheet name="Sheet1" sheetId="73" r:id="rId10"/>
  </sheets>
  <externalReferences>
    <externalReference r:id="rId13"/>
  </externalReferences>
  <definedNames>
    <definedName name="_xlnm._FilterDatabase" localSheetId="2" hidden="1">'2 ელექტროობა'!$A$10:$Q$122</definedName>
    <definedName name="euro" localSheetId="3">#REF!</definedName>
    <definedName name="euro" localSheetId="2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 localSheetId="8">#REF!</definedName>
    <definedName name="euro">#REF!</definedName>
    <definedName name="euro1" localSheetId="6">#REF!</definedName>
    <definedName name="euro1" localSheetId="7">#REF!</definedName>
    <definedName name="euro1" localSheetId="8">#REF!</definedName>
    <definedName name="euro1">#REF!</definedName>
    <definedName name="kurz" localSheetId="3">#REF!</definedName>
    <definedName name="kurz" localSheetId="2">#REF!</definedName>
    <definedName name="kurz" localSheetId="4">#REF!</definedName>
    <definedName name="kurz" localSheetId="5">#REF!</definedName>
    <definedName name="kurz" localSheetId="6">#REF!</definedName>
    <definedName name="kurz" localSheetId="7">#REF!</definedName>
    <definedName name="kurz" localSheetId="8">#REF!</definedName>
    <definedName name="kurz">#REF!</definedName>
    <definedName name="kurz1" localSheetId="6">#REF!</definedName>
    <definedName name="kurz1" localSheetId="7">#REF!</definedName>
    <definedName name="kurz1" localSheetId="8">#REF!</definedName>
    <definedName name="kurz1">#REF!</definedName>
    <definedName name="material" localSheetId="2">'[1]Rekapitulace'!$H$13</definedName>
    <definedName name="material" localSheetId="6">'[1]Rekapitulace'!$H$13</definedName>
    <definedName name="material" localSheetId="7">'[1]Rekapitulace'!$H$13</definedName>
    <definedName name="material" localSheetId="8">'[1]Rekapitulace'!$H$13</definedName>
    <definedName name="material">'[1]Rekapitulace'!$H$13</definedName>
    <definedName name="materials">'[1]Rekapitulace'!$H$13</definedName>
    <definedName name="montaz" localSheetId="2">'[1]Rekapitulace'!$G$13</definedName>
    <definedName name="montaz" localSheetId="6">'[1]Rekapitulace'!$G$13</definedName>
    <definedName name="montaz" localSheetId="7">'[1]Rekapitulace'!$G$13</definedName>
    <definedName name="montaz" localSheetId="8">'[1]Rekapitulace'!$G$13</definedName>
    <definedName name="montaz">'[1]Rekapitulace'!$G$13</definedName>
    <definedName name="montazs">'[1]Rekapitulace'!$G$13</definedName>
    <definedName name="_xlnm.Print_Area" localSheetId="3">' 3 ვენტილაცია'!$A$1:$O$6</definedName>
    <definedName name="_xlnm.Print_Area" localSheetId="2">'2 ელექტროობა'!$A$1:$K$122</definedName>
    <definedName name="_xlnm.Print_Area" localSheetId="4">'4 გათბობა-გაგრილება'!$A$1:$O$6</definedName>
    <definedName name="_xlnm.Print_Area" localSheetId="5">'5 წყალმომარაგება-კანალიზაცია'!$A$1:$O$6</definedName>
    <definedName name="_xlnm.Print_Area" localSheetId="6">'6 Low voltage'!$A$1:$Q$52</definedName>
    <definedName name="_xlnm.Print_Area" localSheetId="7">'7 Fire Fighting '!$A$1:$Q$25</definedName>
    <definedName name="_xlnm.Print_Area" localSheetId="8">'8 სხვა სამუშოები'!$A$1:$Q$75</definedName>
  </definedNames>
  <calcPr calcId="145621"/>
</workbook>
</file>

<file path=xl/comments1.xml><?xml version="1.0" encoding="utf-8"?>
<comments xmlns="http://schemas.openxmlformats.org/spreadsheetml/2006/main">
  <authors>
    <author>Valeri Gasitashvili</author>
  </authors>
  <commentList>
    <comment ref="C4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კომპანიის დასახელება</t>
        </r>
      </text>
    </comment>
    <comment ref="C5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ხარჯთაღრიცხვის მომზადების თარიღი</t>
        </r>
      </text>
    </comment>
    <comment ref="C7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ლარი/აშშ დოლარის გაცვლითი კურსი</t>
        </r>
      </text>
    </comment>
  </commentList>
</comments>
</file>

<file path=xl/sharedStrings.xml><?xml version="1.0" encoding="utf-8"?>
<sst xmlns="http://schemas.openxmlformats.org/spreadsheetml/2006/main" count="1228" uniqueCount="479">
  <si>
    <t>1</t>
  </si>
  <si>
    <t>3</t>
  </si>
  <si>
    <t>4</t>
  </si>
  <si>
    <t>6</t>
  </si>
  <si>
    <t>7</t>
  </si>
  <si>
    <t>8</t>
  </si>
  <si>
    <t>9</t>
  </si>
  <si>
    <t>10</t>
  </si>
  <si>
    <t>GEL</t>
  </si>
  <si>
    <t>USD</t>
  </si>
  <si>
    <t>5</t>
  </si>
  <si>
    <t>14</t>
  </si>
  <si>
    <t>13</t>
  </si>
  <si>
    <t>15</t>
  </si>
  <si>
    <t>მოსამზადებელი სამუშაოები</t>
  </si>
  <si>
    <t>ცალი</t>
  </si>
  <si>
    <t>ვენტილაცია</t>
  </si>
  <si>
    <t>გათბობა-გაგრილება</t>
  </si>
  <si>
    <t>კანალიზაცია</t>
  </si>
  <si>
    <t>ელექტროობა</t>
  </si>
  <si>
    <t>Transportation Costs:</t>
  </si>
  <si>
    <t>Sub Total</t>
  </si>
  <si>
    <t>Overhead Costs:</t>
  </si>
  <si>
    <t>Sub-Total</t>
  </si>
  <si>
    <t>Profit:</t>
  </si>
  <si>
    <t>VAT</t>
  </si>
  <si>
    <t>GRAND TOTAL</t>
  </si>
  <si>
    <t>მ</t>
  </si>
  <si>
    <t>სუსტი დენები</t>
  </si>
  <si>
    <t>კომპ.</t>
  </si>
  <si>
    <t>31 სართულის რესტორნის დარბაზი</t>
  </si>
  <si>
    <t>გათბობა-გაგრილების სისტემა</t>
  </si>
  <si>
    <t>uwvadi gofrirebuli mili diam.32 mm</t>
  </si>
  <si>
    <t>zolovanas kedelTan samagri detali</t>
  </si>
  <si>
    <t>zolovanas da kabelis SeerTebis detali</t>
  </si>
  <si>
    <t>m</t>
  </si>
  <si>
    <t>Video cameras. Web. Wi-Fi</t>
  </si>
  <si>
    <t>Socket RJ-45 outside</t>
  </si>
  <si>
    <t>HDD 4tb</t>
  </si>
  <si>
    <t>Patch Cord Cat6 0.5m</t>
  </si>
  <si>
    <t>Fire Alarm</t>
  </si>
  <si>
    <t>Smoke detector</t>
  </si>
  <si>
    <t>Heat detector</t>
  </si>
  <si>
    <t>Call point</t>
  </si>
  <si>
    <t>2х0.8</t>
  </si>
  <si>
    <t>Control Panel</t>
  </si>
  <si>
    <t>Power supply 12V</t>
  </si>
  <si>
    <t>Battery 7A/h</t>
  </si>
  <si>
    <t>Background music system</t>
  </si>
  <si>
    <t>Level 31</t>
  </si>
  <si>
    <t>Level 32</t>
  </si>
  <si>
    <t>Level 33</t>
  </si>
  <si>
    <t>Level 34</t>
  </si>
  <si>
    <t>set</t>
  </si>
  <si>
    <t>piece</t>
  </si>
  <si>
    <t>პლასტმასის მილი (ცივი წყლის) 63 მმ</t>
  </si>
  <si>
    <t>პლასტმასის მილი (ცივი წყლის) 50 მმ</t>
  </si>
  <si>
    <t>პლასტმასის მილი (ცივი წყლის) 40 მმ</t>
  </si>
  <si>
    <t>პლასტმასის მილი (ცივი წყლის) 32 მმ</t>
  </si>
  <si>
    <t>პლასტმასის მილი (ცივი წყლის) 25 მმ</t>
  </si>
  <si>
    <t>პლასტმასის მილი (ცივი წყლის) 20 მმ</t>
  </si>
  <si>
    <t>პლასტმასის მილი (ცხელი წყლის) 63 მმ</t>
  </si>
  <si>
    <t>პლასტმასის მილი (ცხელი წყლის) 40 მმ</t>
  </si>
  <si>
    <t>პლასტმასის მილი (ცხელი წყლის) 32 მმ</t>
  </si>
  <si>
    <t>პლასტმასის მილი (ცხელი წყლის) 25 მმ</t>
  </si>
  <si>
    <t>პლასტმასის მილი (ცხელი წყლის) 20 მმ</t>
  </si>
  <si>
    <t xml:space="preserve">მილის თბოიზოლაცია 63 მმ </t>
  </si>
  <si>
    <t xml:space="preserve">მილის თბოიზოლაცია 40 მმ </t>
  </si>
  <si>
    <t>მილის თბოიზოლაცია 32 მმ</t>
  </si>
  <si>
    <t xml:space="preserve">მილის თბოიზოლაცია 25 მმ </t>
  </si>
  <si>
    <t>მილის თბოიზოლაცია 20 მმ</t>
  </si>
  <si>
    <t>ვენტილი  63 მმ</t>
  </si>
  <si>
    <t>ვენტილი  50 მმ</t>
  </si>
  <si>
    <t>ვენტილი  40 მმ</t>
  </si>
  <si>
    <t>ვენტილი  32 მმ</t>
  </si>
  <si>
    <t>ვენტილი  25 მმ</t>
  </si>
  <si>
    <t>ვენტილი  20 მმ</t>
  </si>
  <si>
    <t>ფილტრი  63 მმ</t>
  </si>
  <si>
    <t>უკუსარქველი  63 მმ</t>
  </si>
  <si>
    <t>მრიცხველი  63 მმ</t>
  </si>
  <si>
    <t>სეპერატორი Q=4 l/s</t>
  </si>
  <si>
    <t>სეპერატორი Q=5 l/s</t>
  </si>
  <si>
    <t>სატუმბი სადგური</t>
  </si>
  <si>
    <t>მილი (კანაიზაციის)  50 მმ</t>
  </si>
  <si>
    <t>მილი (კანაიზაციის)  70 მმ</t>
  </si>
  <si>
    <t>მილი (კანაიზაციის)  100 მმ</t>
  </si>
  <si>
    <t>მილი (სანიაღვრე)  70 მმ</t>
  </si>
  <si>
    <t>მილი (სანიაღვრე)  100 მმ</t>
  </si>
  <si>
    <t>მილი (სამზარეულოს კანაიზაცია)  50 მმ</t>
  </si>
  <si>
    <t>მილი (სამზარეულოს კანაიზაცია)  70 მმ</t>
  </si>
  <si>
    <t>მილი (სამზარეულოს კანაიზაცია)  100 მმ</t>
  </si>
  <si>
    <t>მილი (კანაიზაციის ვენტილაცია)  50 მმ</t>
  </si>
  <si>
    <t>მილი (კანაიზაციის ვენტილაცია)  70 მმ</t>
  </si>
  <si>
    <t>მილი (კანაიზაციის ვენტილაცია)  100 მმ</t>
  </si>
  <si>
    <t>რევიზია 100  მმ</t>
  </si>
  <si>
    <t>ტრაპი  (ტიპი 1)</t>
  </si>
  <si>
    <t>ტრაპი  (ტიპი 2)</t>
  </si>
  <si>
    <t>ტრაპი  (სანიაღვრე)</t>
  </si>
  <si>
    <t>წყალმომარაგება</t>
  </si>
  <si>
    <t>წყალმომარაგება-კანალიზაცია</t>
  </si>
  <si>
    <t>Black steel pipe for wet system DN25</t>
  </si>
  <si>
    <t>Black steel pipe for wet system DN32</t>
  </si>
  <si>
    <t>Black steel pipe for wet system DN40</t>
  </si>
  <si>
    <t>Black steel pipe for wet system DN50</t>
  </si>
  <si>
    <t>Black steel pipe for wet system DN65</t>
  </si>
  <si>
    <t>Black steel pipe for wet system DN80</t>
  </si>
  <si>
    <t>Black steel pipe for wet system DN100</t>
  </si>
  <si>
    <t>Flow Switch DN 80</t>
  </si>
  <si>
    <t>Flow Switch DN 100</t>
  </si>
  <si>
    <t>Air Discharge Valve  d 32</t>
  </si>
  <si>
    <t>Manometer</t>
  </si>
  <si>
    <t>Sprinkler</t>
  </si>
  <si>
    <t>Discharge Valve d 32</t>
  </si>
  <si>
    <t>Fire Cabinets</t>
  </si>
  <si>
    <t>Piece</t>
  </si>
  <si>
    <t>Set.</t>
  </si>
  <si>
    <t>ხანძარქრობა</t>
  </si>
  <si>
    <t>მოდინებით სავენტილაციო დანადგარი AHU</t>
  </si>
  <si>
    <t>modinebiTi saventilacio danadgari, centridanuli ventilatoriT, sruli avtomatikiT  maT Soris:</t>
  </si>
  <si>
    <r>
      <t xml:space="preserve">1,1 cvlad brunTa ricxvze momuSave, centridanuli mimwodbeli ventilatori </t>
    </r>
    <r>
      <rPr>
        <b/>
        <sz val="10"/>
        <color indexed="10"/>
        <rFont val="Arial"/>
        <family val="2"/>
      </rPr>
      <t>L= 21000m3/h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warmadobis da </t>
    </r>
    <r>
      <rPr>
        <b/>
        <sz val="10"/>
        <rFont val="Arial"/>
        <family val="2"/>
      </rPr>
      <t>DP=350Pa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statikuri wnevis.</t>
    </r>
  </si>
  <si>
    <r>
      <t xml:space="preserve">1,3 haeris erTiani zedapiruli gamaTbobeli-gamacivebeli </t>
    </r>
    <r>
      <rPr>
        <b/>
        <sz val="10"/>
        <color indexed="10"/>
        <rFont val="Arial"/>
        <family val="2"/>
      </rPr>
      <t xml:space="preserve">DX COIL Qh=164kw, </t>
    </r>
    <r>
      <rPr>
        <b/>
        <sz val="10"/>
        <color indexed="12"/>
        <rFont val="Arial"/>
        <family val="2"/>
      </rPr>
      <t xml:space="preserve">Qc=184kw,  </t>
    </r>
  </si>
  <si>
    <r>
      <t>1.6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</si>
  <si>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1.7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</si>
  <si>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1.8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L=1200mm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</si>
  <si>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>1.9 ჰაერის მიწოდების ტემპერატურის კონტროლით, გადაყინვის კონტროლით,  ჰაერის ნაკადის მარეგულირებელი სარქველებით</t>
    </r>
    <r>
      <rPr>
        <b/>
        <sz val="10"/>
        <rFont val="AcadNusx"/>
        <family val="2"/>
      </rPr>
      <t xml:space="preserve"> </t>
    </r>
  </si>
  <si>
    <t>komp.</t>
  </si>
  <si>
    <t>cali</t>
  </si>
  <si>
    <t>saventilacio danadgarebi gamwovi ventilatorebi</t>
  </si>
  <si>
    <r>
      <t xml:space="preserve">cvlad brunTa ricxvze momuSave </t>
    </r>
    <r>
      <rPr>
        <sz val="11"/>
        <rFont val="Arial"/>
        <family val="2"/>
      </rPr>
      <t xml:space="preserve">MUB </t>
    </r>
    <r>
      <rPr>
        <sz val="11"/>
        <rFont val="AcadNusx"/>
        <family val="2"/>
      </rPr>
      <t xml:space="preserve">tipis gamwovi ventilatori  </t>
    </r>
    <r>
      <rPr>
        <b/>
        <sz val="11"/>
        <rFont val="Arial"/>
        <family val="2"/>
      </rPr>
      <t>L=7600m3/h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 (dabal brunvaze momuSave)</t>
    </r>
  </si>
  <si>
    <r>
      <t xml:space="preserve">dabal brunvaze momuSave momuSave arxuli gamwovi ventilatori  </t>
    </r>
    <r>
      <rPr>
        <b/>
        <sz val="11"/>
        <rFont val="Arial"/>
        <family val="2"/>
      </rPr>
      <t>L=7850m3/h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</si>
  <si>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L=3400m3/h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</si>
  <si>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</si>
  <si>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L=9280m3/h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</si>
  <si>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L=1625m3/h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</si>
  <si>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L=250m3/h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DP=130Pa </t>
    </r>
    <r>
      <rPr>
        <sz val="11"/>
        <rFont val="AcadNusx"/>
        <family val="2"/>
      </rPr>
      <t>statikuri wneviT.</t>
    </r>
  </si>
  <si>
    <r>
      <t xml:space="preserve">sankvanZis gamwovi ventilatori  </t>
    </r>
    <r>
      <rPr>
        <b/>
        <sz val="11"/>
        <rFont val="Arial"/>
        <family val="2"/>
      </rPr>
      <t>L=125m3/h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DP=50-70Pa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</si>
  <si>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L=5200m3/h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</si>
  <si>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xmaurdamxSobi </t>
    </r>
    <r>
      <rPr>
        <sz val="11"/>
        <rFont val="Arial"/>
        <family val="2"/>
      </rPr>
      <t>L=1,0m</t>
    </r>
  </si>
  <si>
    <r>
      <t xml:space="preserve">dabal brunvaze momuSave momuSave arxuli gamwovi ventilatori  </t>
    </r>
    <r>
      <rPr>
        <b/>
        <sz val="11"/>
        <rFont val="Arial"/>
        <family val="2"/>
      </rPr>
      <t>L=2080m3/h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</si>
  <si>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L=440m3/h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</si>
  <si>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L=5610m3/h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</si>
  <si>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</si>
  <si>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DP=50Pa </t>
    </r>
    <r>
      <rPr>
        <sz val="11"/>
        <rFont val="AcadNusx"/>
        <family val="2"/>
      </rPr>
      <t>statikuri wneviT.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</si>
  <si>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L=18000m3/h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</si>
  <si>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L=4600m3/h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</si>
  <si>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xmaurdamxSobi </t>
    </r>
    <r>
      <rPr>
        <sz val="11"/>
        <rFont val="Arial"/>
        <family val="2"/>
      </rPr>
      <t>L=0.7m</t>
    </r>
  </si>
  <si>
    <t>სავენტილაციო ჰაერსატარები</t>
  </si>
  <si>
    <t>Tunuqis moTuTiebuli haersatarebi:L0,5 mm</t>
  </si>
  <si>
    <t>Tunuqis moTuTiebuli haersatarebi:L0,75 mm</t>
  </si>
  <si>
    <t>Tunuqis moTuTiebuli haersatarebi:L1,0 mm (samzareulo)</t>
  </si>
  <si>
    <t>Tunuqis moTuTiebuli haersatarebi:L1,2 mm (saxanZro)</t>
  </si>
  <si>
    <t>drekadi haersatari 150mm</t>
  </si>
  <si>
    <t>drekadi haersatari 200mm</t>
  </si>
  <si>
    <t>drekadi haersatari 250mm</t>
  </si>
  <si>
    <t>drekadi haersatari 315mm</t>
  </si>
  <si>
    <r>
      <rPr>
        <b/>
        <sz val="10"/>
        <rFont val="Arial"/>
        <family val="2"/>
      </rPr>
      <t>Rockwool-</t>
    </r>
    <r>
      <rPr>
        <sz val="10"/>
        <rFont val="AcadNusx"/>
        <family val="2"/>
      </rPr>
      <t>is 50mm sisqis izolacia</t>
    </r>
  </si>
  <si>
    <t>nitralis იზოლაცია 25 მმ სისქის</t>
  </si>
  <si>
    <t>გრძ. მ.</t>
  </si>
  <si>
    <t>მ2</t>
  </si>
  <si>
    <t>სავენტილაციო გისოსი</t>
  </si>
  <si>
    <r>
      <t xml:space="preserve">saventilacio difuzori </t>
    </r>
    <r>
      <rPr>
        <sz val="10"/>
        <rFont val="Arial"/>
        <family val="2"/>
      </rPr>
      <t>D600X600-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350mm.</t>
    </r>
  </si>
  <si>
    <r>
      <t xml:space="preserve">saventilacio difuzori </t>
    </r>
    <r>
      <rPr>
        <sz val="10"/>
        <rFont val="Arial"/>
        <family val="2"/>
      </rPr>
      <t>D375X375-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250mm.</t>
    </r>
  </si>
  <si>
    <r>
      <t xml:space="preserve">saventilacio difuzori </t>
    </r>
    <r>
      <rPr>
        <sz val="10"/>
        <rFont val="Arial"/>
        <family val="2"/>
      </rPr>
      <t>D225X225-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200mm.</t>
    </r>
  </si>
  <si>
    <r>
      <t xml:space="preserve">saventilacio difuzori </t>
    </r>
    <r>
      <rPr>
        <sz val="10"/>
        <rFont val="Arial"/>
        <family val="2"/>
      </rPr>
      <t>D700x150</t>
    </r>
  </si>
  <si>
    <r>
      <t xml:space="preserve">saventilacio difuzori </t>
    </r>
    <r>
      <rPr>
        <sz val="10"/>
        <rFont val="Arial"/>
        <family val="2"/>
      </rPr>
      <t>D1000x500</t>
    </r>
  </si>
  <si>
    <r>
      <t xml:space="preserve">saventilacio difuzori </t>
    </r>
    <r>
      <rPr>
        <sz val="10"/>
        <rFont val="Arial"/>
        <family val="2"/>
      </rPr>
      <t>D1300x150</t>
    </r>
  </si>
  <si>
    <r>
      <t xml:space="preserve">saventilacio difuzori </t>
    </r>
    <r>
      <rPr>
        <sz val="10"/>
        <rFont val="Arial"/>
        <family val="2"/>
      </rPr>
      <t>D2000x150</t>
    </r>
  </si>
  <si>
    <r>
      <t xml:space="preserve">saventilacio difuzori </t>
    </r>
    <r>
      <rPr>
        <sz val="10"/>
        <rFont val="Arial"/>
        <family val="2"/>
      </rPr>
      <t>D100</t>
    </r>
  </si>
  <si>
    <r>
      <t xml:space="preserve">saventilacio difuzori </t>
    </r>
    <r>
      <rPr>
        <sz val="10"/>
        <rFont val="Arial"/>
        <family val="2"/>
      </rPr>
      <t>D600x400</t>
    </r>
  </si>
  <si>
    <r>
      <t xml:space="preserve">saventilacio difuzori </t>
    </r>
    <r>
      <rPr>
        <sz val="10"/>
        <rFont val="Arial"/>
        <family val="2"/>
      </rPr>
      <t>D400x300</t>
    </r>
  </si>
  <si>
    <r>
      <t xml:space="preserve">saventilacio difuzori 1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300mm</t>
    </r>
  </si>
  <si>
    <r>
      <t xml:space="preserve">saventilacio difuzori 2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</si>
  <si>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450mm</t>
    </r>
  </si>
  <si>
    <r>
      <t xml:space="preserve">saventilacio difuzori 2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</si>
  <si>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450mm</t>
    </r>
  </si>
  <si>
    <r>
      <t xml:space="preserve">saventilacio difuzori 3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</si>
  <si>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r>
      <t xml:space="preserve">saventilacio difuzori 4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</si>
  <si>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t>მეტალის გისოსი</t>
  </si>
  <si>
    <t>600X600</t>
  </si>
  <si>
    <t>2200X1000</t>
  </si>
  <si>
    <t>2000X900</t>
  </si>
  <si>
    <t>1100X1100</t>
  </si>
  <si>
    <t>400X400</t>
  </si>
  <si>
    <t>300x300</t>
  </si>
  <si>
    <t>200x100</t>
  </si>
  <si>
    <t>850X850</t>
  </si>
  <si>
    <t>1650X700</t>
  </si>
  <si>
    <t>სახანძრო სარქველი ამძრავით</t>
  </si>
  <si>
    <t>350x250</t>
  </si>
  <si>
    <t>600x450</t>
  </si>
  <si>
    <t>1150x450</t>
  </si>
  <si>
    <t>600x350</t>
  </si>
  <si>
    <t>200x200</t>
  </si>
  <si>
    <t>300x200</t>
  </si>
  <si>
    <t>450x300</t>
  </si>
  <si>
    <t>500x500</t>
  </si>
  <si>
    <t>500x300</t>
  </si>
  <si>
    <t>150x150</t>
  </si>
  <si>
    <t>250x150</t>
  </si>
  <si>
    <t>300x150</t>
  </si>
  <si>
    <t>350x200</t>
  </si>
  <si>
    <t>400x350</t>
  </si>
  <si>
    <t>650x500</t>
  </si>
  <si>
    <t>850x850</t>
  </si>
  <si>
    <t>900x400</t>
  </si>
  <si>
    <t>900x350</t>
  </si>
  <si>
    <t>D150</t>
  </si>
  <si>
    <t>ჰაერის ნაკადის მარეგულირებელი სარქველი</t>
  </si>
  <si>
    <t>400x200</t>
  </si>
  <si>
    <t>400x400</t>
  </si>
  <si>
    <t>400x300</t>
  </si>
  <si>
    <t>150x100</t>
  </si>
  <si>
    <t>300x250</t>
  </si>
  <si>
    <t>400x250</t>
  </si>
  <si>
    <t>650x450</t>
  </si>
  <si>
    <t>650x250</t>
  </si>
  <si>
    <t>350x300</t>
  </si>
  <si>
    <t>200x150</t>
  </si>
  <si>
    <t>250x250</t>
  </si>
  <si>
    <t>500x450</t>
  </si>
  <si>
    <t>D315</t>
  </si>
  <si>
    <t>D250</t>
  </si>
  <si>
    <t>D200</t>
  </si>
  <si>
    <t>D100</t>
  </si>
  <si>
    <t>ჰაერის ნაკადის უკუსარქველი</t>
  </si>
  <si>
    <t>ჰაერის ნაკადის გადამდენი გისოსი</t>
  </si>
  <si>
    <t>600x600</t>
  </si>
  <si>
    <t>600x400</t>
  </si>
  <si>
    <t>600x300</t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</si>
  <si>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=168kw.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.=189kw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</si>
  <si>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=80kw.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.=90kw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</si>
  <si>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=120kw.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.=135kw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</si>
  <si>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=185kw.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.=207kw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</si>
  <si>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=56kw.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.=63kw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</si>
  <si>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.=11,4kw.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.=16kw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</si>
  <si>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.=9,1kw.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.=12,5kw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</si>
  <si>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.=3,7kw.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</si>
  <si>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.=2,9kw.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.=4kw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</si>
  <si>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</si>
  <si>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.=7,3kw.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.=9kw</t>
    </r>
  </si>
  <si>
    <t>VRF სისტემის მილგაყვანილობა</t>
  </si>
  <si>
    <t>spilenZis samkapi(refneti) #1 9,52mmX6,35mm</t>
  </si>
  <si>
    <t>spilenZis samkapi(refneti) #2 12,7mmX9,52mm</t>
  </si>
  <si>
    <t>spilenZis samkapi(refneti) #3 25,4mmX19,05mm</t>
  </si>
  <si>
    <t>spilenZis samkapi(refneti) #4 28,58mmX19,05mm</t>
  </si>
  <si>
    <t xml:space="preserve">spilenZis samkapi(refneti) #5 </t>
  </si>
  <si>
    <t>spilenZis samkapi(refneti) #6</t>
  </si>
  <si>
    <t>izolacia spilenZis milebisTvis</t>
  </si>
  <si>
    <t xml:space="preserve">damatebiT freoni </t>
  </si>
  <si>
    <t>drenaJis mili 50mm</t>
  </si>
  <si>
    <t>drenaJis drekadi mili mili 20mm</t>
  </si>
  <si>
    <t xml:space="preserve">rezinis fitingi "limonCiki" </t>
  </si>
  <si>
    <r>
      <t>spilenZis mili</t>
    </r>
    <r>
      <rPr>
        <b/>
        <sz val="10"/>
        <rFont val="AcadMtavr"/>
        <family val="2"/>
      </rPr>
      <t xml:space="preserve">  6,35mm</t>
    </r>
  </si>
  <si>
    <r>
      <t>"_" D</t>
    </r>
    <r>
      <rPr>
        <b/>
        <sz val="10"/>
        <rFont val="AcadMtavr"/>
        <family val="2"/>
      </rPr>
      <t>9,52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</si>
  <si>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12,7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</si>
  <si>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15,88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</si>
  <si>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19,05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</si>
  <si>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22,22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</si>
  <si>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28,58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</si>
  <si>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34,98 mm</t>
    </r>
    <r>
      <rPr>
        <sz val="10"/>
        <rFont val="AcadMtavr"/>
        <family val="2"/>
      </rPr>
      <t xml:space="preserve"> </t>
    </r>
  </si>
  <si>
    <t>კგ</t>
  </si>
  <si>
    <t>დამხმარე მასალები და სამაგრი ფურნიტურა</t>
  </si>
  <si>
    <t>დაბალი ძაბვის მოწყობილობა</t>
  </si>
  <si>
    <t>ავტომატური ამომრთველი ჩამოსხმული კორპუსით, სამრეწველო ელექტრო მომარაგებისთვის 380/220V  3P  1000A,  კლასი C</t>
  </si>
  <si>
    <t>აღრიცხვის კარადა ლითონის გამჭვირვალე სარკმლით, ზომა 1000x350x250 მმ  სამონტაჟო აღჭურვილობით</t>
  </si>
  <si>
    <t>სამფაზა მრიცხველი ელექტრონული, 5 ა</t>
  </si>
  <si>
    <t xml:space="preserve">დენის ტრანსფორმატორები 1000/5 </t>
  </si>
  <si>
    <t>საკონტროლო კაბელი სპილენძისძარღვიანი NYMj 7x2,5 მმ2 კვეთი</t>
  </si>
  <si>
    <t>დიზელ გენერატორი 500 kVA კონტეინერით, გარე მონტაჟის, რეზერვის ავტომატურად ჩართვის სისტემის ფარით  (სარეზერვო კვება)</t>
  </si>
  <si>
    <t>იატაკზე სამონტაჟო მონობლოკური კაბინა 2000x800x400, მკვირივი ფოლადის, სადგარი ფირფიტით, IP55, სამონტაჟო აღჭურვილობით - MDB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</si>
  <si>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 (შემყვანი)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</si>
  <si>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</si>
  <si>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</si>
  <si>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(მ.შ. 3- სარეზერვო)</t>
  </si>
  <si>
    <t>ავტომატური ამომრთველი ჩამოსხმული კორპუსით, სამრეწველო ელექტრო მომარაგებისთვის 380/220V   3P  10A,  კლასი C</t>
  </si>
  <si>
    <t>ავტომატური ამომრთველი ჩამოსხმული კორპუსით, სამრეწველო ელექტრო მომარაგებისთვის 220V   1P  50 A,  კლასი C</t>
  </si>
  <si>
    <t>შენობაში სამონტაჟო შემყვან-გამანაწ.ფარი 20 მოდულიანი, IP40, სამონტაჟო აღჭურვილობით  LDB-31-01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</si>
  <si>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50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</si>
  <si>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</si>
  <si>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</si>
  <si>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</si>
  <si>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6 A,  კლასი C</t>
  </si>
  <si>
    <t>ავტომატური ამომრთველი ჩამოსხმული კორპუსით, სამრეწველო ელექტრო მომარაგებისთვის 220V   1P  16 A,  კლასი C (მ.შ. 1-სარეზერვო)</t>
  </si>
  <si>
    <t>ავტომატური ამომრთველი ჩამოსხმული კორპუსით, სამრეწველო ელექტრო მომარაგებისთვის 220V   1P  6A,  კლასი C</t>
  </si>
  <si>
    <t>შენობაში სამონტაჟო შემყვან-გამანაწ.ფარი 14 მოდულიანი, IP40, სამონტაჟო აღჭურვილობით  LDB-31-02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</si>
  <si>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</si>
  <si>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16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</si>
  <si>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</si>
  <si>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16 A,  კლასი C</t>
  </si>
  <si>
    <t>ავტომატური ამომრთველი ჩამოსხმული კორპუსით, სამრეწველო ელექტრო მომარაგებისთვის 220V  1P 16A,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</si>
  <si>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LDB-31-03</t>
  </si>
  <si>
    <t>ავტომატური ამომრთველი ჩამოსხმული კორპუსით, სამრეწველო ელექტრო მომარაგებისთვის 220V   2P  50A,  კლასი C  (შემყვანი)</t>
  </si>
  <si>
    <t>დიფერენციალური დამცავი ამომრთველი ჩამოსხმული კორპუსით, სამრეწველო ელექტრო მომარაგებისთვის 220V  1P 10A,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</si>
  <si>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 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</si>
  <si>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LDB-31-04</t>
  </si>
  <si>
    <t>შენობაში სამონტაჟო შემყვან-გამანაწ.ფარი 14 მოდულიანი, IP40, სამონტაჟო აღჭურვილობით  LDB-32-01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</si>
  <si>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</si>
  <si>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</si>
  <si>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</si>
  <si>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10 A,  კლასი C</t>
  </si>
  <si>
    <t>ავტომატური ამომრთველი ჩამოსხმული კორპუსით, სამრეწველო ელექტრო მომარაგებისთვის 220V  1P 10 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</si>
  <si>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LDB-33-01</t>
  </si>
  <si>
    <t>შენობაში სამონტაჟო შემყვან-გამანაწ.ფარი 6 მოდულიანი, IP40, სამონტაჟო აღჭურვილობით  LDB-34-01</t>
  </si>
  <si>
    <t xml:space="preserve">უწყვეტი დენის წყარო ძაბვის გამმართველით (UPS)  10 kW/380 V  სასერვერო </t>
  </si>
  <si>
    <t>შენობაში სამონტაჟო შემყვან-გამანაწ.ფარი 8 მოდულიანი, IP40, სამონტაჟო აღჭურვილობით  DB-ავარიული განათება</t>
  </si>
  <si>
    <t>ავტომატური ამომრთველი ჩამოსხმული კორპუსით, სამრეწველო ელექტრო მომარაგებისთვის 220V   1P  25A,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</si>
  <si>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</t>
  </si>
  <si>
    <t>შენობაში სამონტაჟო შემყვან-გამანაწ.ფარი 8 მოდულიანი, IP40, სამონტაჟო აღჭურვილობით  DB-სამზარეულოს ლიფტი</t>
  </si>
  <si>
    <t>ავტომატური ამომრთველი ჩამოსხმული კორპუსით, სამრეწველო ელექტრო მომარაგებისთვის 380/220V   3P 16A,  კლასი C  (შემყვანი)</t>
  </si>
  <si>
    <t>შენობაში სამონტაჟო შემყვან-გამანაწ.ფარი 8 მოდულიანი, IP40, სამონტაჟო აღჭურვილობით  LDB-VRV-1 ,   LDB-VRV-2  (გაგრილება-ვენტილაციის ფარი-1, -2)</t>
  </si>
  <si>
    <t>ავტომატური ამომრთველი ჩამოსხმული კორპუსით, სამრეწველო ელექტრო მომარაგებისთვის 380/220V   3P  250 A,  კლასი C</t>
  </si>
  <si>
    <t>ავტომატური ამომრთველი ჩამოსხმული კორპუსით, სამრეწველო ელექტრო მომარაგებისთვის 380/220V  3P 100 A,  კლასი C (დაზუსტდეს ვენტილაციის პროექტით)</t>
  </si>
  <si>
    <t>დამატებითი მასალა, 15%</t>
  </si>
  <si>
    <t>კაბელები</t>
  </si>
  <si>
    <t>სპილენძისძარღვიანი სადენი  3x1,5  NYMнг-LS</t>
  </si>
  <si>
    <t>სპილენძისძარღვიანი სადენი  3x2,5  NYMнг-LS</t>
  </si>
  <si>
    <t>სპილენძისძარღვიანი სადენი  3x4  NYMнг-LS</t>
  </si>
  <si>
    <t>სპილენძისძარღვიანი სადენი  3x6  NYMнг-LS</t>
  </si>
  <si>
    <t>სპილენძისძარღვიანი სადენი  5x4  NYMнг-LS</t>
  </si>
  <si>
    <t>სპილენძისძარღვიანი სადენი  5x6  NYMнг-LS</t>
  </si>
  <si>
    <t>სპილენძისძარღვიანი სადენი  5x10  NYMнг-LS</t>
  </si>
  <si>
    <t>სპილენძისძარღვიანი სადენი  5x16  NYMнг-LS</t>
  </si>
  <si>
    <t>სპილენძისძარღვიანი სადენი  5x25  NYMнг-LS</t>
  </si>
  <si>
    <t>სპილენძისძარღვიანი სადენი  5x70  NYMнг-LS</t>
  </si>
  <si>
    <t>სპილენძისძარღვიანი სადენი  4x150+1x120  NYMнг-LS</t>
  </si>
  <si>
    <t>სპილენძისძარღვიანი კაბელის დამაბოლოებელი ბუნიკი 6-10-16-25 კვ.მმ</t>
  </si>
  <si>
    <t>სპილენძისძარღვიანი კაბელის დამაბოლოებელი ბუნიკი 70 კვ.მმ</t>
  </si>
  <si>
    <t>სპილენძისძარღვიანი კაბელის დამაბოლოებელი ბუნიკი 150 კვ.მმ</t>
  </si>
  <si>
    <t>საკაბელო არხი პერფორირებული ანოდირებული ალუმინის 100X60 mm</t>
  </si>
  <si>
    <t>საკაბელო არხი პერფორირებული ანოდირებული ალუმინის 200X60 mm</t>
  </si>
  <si>
    <t>საკაბელო არხი პერფორირებული ანოდირებული ალუმინის 300X60 mm</t>
  </si>
  <si>
    <t>საკაბელო კიბე (ვერტიკალური არხი) პერფორირებული ანოდირებული ალუმინის 300X60 mm</t>
  </si>
  <si>
    <t>საკაბელო არხი 1 სექციით, 60x40</t>
  </si>
  <si>
    <t>გოფრირებული მილი, უწვადი, პოლიქლორვინილის, დიამ.50 მმ</t>
  </si>
  <si>
    <t>დამატებითი მასალა, 25%</t>
  </si>
  <si>
    <t>დამიწების მოწყობა</t>
  </si>
  <si>
    <t>გალვანიზირებული ფოლადის ზოლოვანა 40*4</t>
  </si>
  <si>
    <t>გალვანიზირებული ფოლადის ღერო დიამ.18 მმ, სიგრძე 3 მ</t>
  </si>
  <si>
    <t>სპილენძისძარღვიანი დამიწების კაბელი 1*16 კვ.მმ</t>
  </si>
  <si>
    <t>სპილენძისძარღვიანი კაბელის 1*16 კვ.მმ დამაბოლოებელი ბუნიკი</t>
  </si>
  <si>
    <t>კომპლ.</t>
  </si>
  <si>
    <t>გრძ.მ</t>
  </si>
  <si>
    <t>%</t>
  </si>
  <si>
    <t>30</t>
  </si>
  <si>
    <t>2</t>
  </si>
  <si>
    <t>1600</t>
  </si>
  <si>
    <t>1400</t>
  </si>
  <si>
    <t>800</t>
  </si>
  <si>
    <t>190</t>
  </si>
  <si>
    <t>50</t>
  </si>
  <si>
    <t>85</t>
  </si>
  <si>
    <t>73</t>
  </si>
  <si>
    <t>84</t>
  </si>
  <si>
    <t>25</t>
  </si>
  <si>
    <t>145</t>
  </si>
  <si>
    <t>420</t>
  </si>
  <si>
    <t>120</t>
  </si>
  <si>
    <t>400</t>
  </si>
  <si>
    <t>130</t>
  </si>
  <si>
    <t>220</t>
  </si>
  <si>
    <t>100</t>
  </si>
  <si>
    <t>300</t>
  </si>
  <si>
    <t>140</t>
  </si>
  <si>
    <t>საკაბელო არხები</t>
  </si>
  <si>
    <t>ჭერის სანათი შუქდიოდური LED 21 W LED20S-840PSE-E PGO IP44 WH</t>
  </si>
  <si>
    <t>ჭერის სანათი შუქდიოდური DN470B LED20S-840 PSE-E PGO IP44 WH</t>
  </si>
  <si>
    <t>ჩამრთველი ერთპოლუსა</t>
  </si>
  <si>
    <t>როზეტი დამიწების კონტაქტით</t>
  </si>
  <si>
    <t>სამფაზა როზეტი დამიწების კონტაქტით</t>
  </si>
  <si>
    <t>ჩარჩო ორი როზეტისათვის</t>
  </si>
  <si>
    <t>გამანაწილებელი კოლოფი</t>
  </si>
  <si>
    <t>eqvivalenturi potencialis gamaTanabrebeli lokaluri salte</t>
  </si>
  <si>
    <t>horizontaluri damamiwebeli liTonis galvanizirebuli zolovana 40X4 mm</t>
  </si>
  <si>
    <r>
      <rPr>
        <sz val="11"/>
        <color theme="1"/>
        <rFont val="AcadNusx"/>
        <family val="2"/>
      </rPr>
      <t>izolirebuli spilenZis ZarRviani kabeli</t>
    </r>
    <r>
      <rPr>
        <sz val="11"/>
        <color theme="1"/>
        <rFont val="Calibri"/>
        <family val="2"/>
        <scheme val="minor"/>
      </rPr>
      <t xml:space="preserve"> 1X10 მმ</t>
    </r>
    <r>
      <rPr>
        <sz val="11"/>
        <color theme="1"/>
        <rFont val="Calibri"/>
        <family val="2"/>
      </rPr>
      <t>²</t>
    </r>
  </si>
  <si>
    <t>10 მმ² spilenZis ZarRviani kabelis damaboloebeli buniki</t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</si>
  <si>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m.s.s.#1,2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</si>
  <si>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L=3900m3/h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</si>
  <si>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r>
      <t>1.2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</si>
  <si>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1.3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</si>
  <si>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1.4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L=1000mm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</si>
  <si>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m.s.s.#3,4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</si>
  <si>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L=3750m3/h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</si>
  <si>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t>LDB-VRV-1</t>
  </si>
  <si>
    <t>LDB-VRV-2</t>
  </si>
  <si>
    <t>BOH სანათები</t>
  </si>
  <si>
    <t xml:space="preserve"> </t>
  </si>
  <si>
    <t xml:space="preserve">ცხელი სანიტარული წყლით მომარაგების </t>
  </si>
  <si>
    <t>წყალგამაცხელებელი სტაციონალური ქვაბი Q=200kW, ავტომატიკის კომპლექტით</t>
  </si>
  <si>
    <t>ბუნებრივ აირზე მომუშავე სანთურა Q=150-250kW</t>
  </si>
  <si>
    <t>საცირკულაციო ტუმბო L=8.6მ³/სთ; H=10მ</t>
  </si>
  <si>
    <t>PP-R ცხელი წყლის მილი d75</t>
  </si>
  <si>
    <t>PP-R მილის ფურნიტურა</t>
  </si>
  <si>
    <t>ჩქაროსნული ბოილერი L=4300ლ/სთ</t>
  </si>
  <si>
    <t>PP-R წყლის ურდული D75</t>
  </si>
  <si>
    <t>PP-R წყლის ურდული D40</t>
  </si>
  <si>
    <t>გ.მ.</t>
  </si>
  <si>
    <t>ც</t>
  </si>
  <si>
    <t>ჩამრთველი ორპოლუსა</t>
  </si>
  <si>
    <t>Cloud Core Router 1009-7G-1C-PC, 7x Gbit LAN, 1x SFP cage, 9 Cores</t>
  </si>
  <si>
    <t xml:space="preserve">24x Gbit LAN, 2xSFP+ cages, SwOS /RouterOS (Dual boot) </t>
  </si>
  <si>
    <t>CAT6 patch panel, 24 ports</t>
  </si>
  <si>
    <t xml:space="preserve">19" Rack Mount Power unit - 1U, 8 Outlet 220V 16A (inC14) </t>
  </si>
  <si>
    <t>1U Cable management, black</t>
  </si>
  <si>
    <t>1500VA Line Interactive UPS</t>
  </si>
  <si>
    <t>19" wall-mount cabinet, 12U, width 600mm, depth 600mm, load rating 30kg</t>
  </si>
  <si>
    <t xml:space="preserve"> AP AC Long-Range</t>
  </si>
  <si>
    <t>Network Camera, Night Vision, Eyeball Dome IP Camera, 4 Megapixel IR 50M WDR POE H.265 Built-in MiC Weatherproof IP67 2.8mm</t>
  </si>
  <si>
    <t>3MP Network IR Mini-Bullet Camera</t>
  </si>
  <si>
    <t>16/32 Channel 1U 16PoE 4K&amp;H.265 Lite Network Video Recorder</t>
  </si>
  <si>
    <t>Cable UTP Cat6</t>
  </si>
  <si>
    <t>Column Speaker with Aluminum alloy, indoor/outdoors waterproof, speaker
unit 4”,output 10W at 70V/100V</t>
  </si>
  <si>
    <t xml:space="preserve">Digital Broadcasting Audio Source Controllorer with USB </t>
  </si>
  <si>
    <t>Ten Zones Matrix Controllor</t>
  </si>
  <si>
    <t>Microphone</t>
  </si>
  <si>
    <t>CD/MP3 Player</t>
  </si>
  <si>
    <t>Intelligent Fire Matrix</t>
  </si>
  <si>
    <t xml:space="preserve">Emergency Panel </t>
  </si>
  <si>
    <t>Pre-amplifier</t>
  </si>
  <si>
    <t>Power Amplifier 650W</t>
  </si>
  <si>
    <t>42U cabinet with Universal power socket and 4 door lock detachable</t>
  </si>
  <si>
    <t>Column speaker with Aluminum alloy, indoor/outdoors waterproof, speaker
unit 4”,output 10W at 70V/100V</t>
  </si>
  <si>
    <t>პროქტის დასახელება</t>
  </si>
  <si>
    <t>დოკუმენტი</t>
  </si>
  <si>
    <t>ხარჯთაღრიცხვა</t>
  </si>
  <si>
    <t>კომპანია</t>
  </si>
  <si>
    <t>თარიღი</t>
  </si>
  <si>
    <t>ორბიგინზა-ბათუმი</t>
  </si>
  <si>
    <t>USD/GEL კურსი</t>
  </si>
  <si>
    <t>სამშენებლო ფართი (კვმ)</t>
  </si>
  <si>
    <t>No</t>
  </si>
  <si>
    <t>დასახელება</t>
  </si>
  <si>
    <t xml:space="preserve">ჯამი </t>
  </si>
  <si>
    <t>ფასი 1 კვმ-ზე</t>
  </si>
  <si>
    <t>სულ ჯამი</t>
  </si>
  <si>
    <t>ზომის ერთეული</t>
  </si>
  <si>
    <t>რაოდენობა</t>
  </si>
  <si>
    <t>ნორმა</t>
  </si>
  <si>
    <t>სულ</t>
  </si>
  <si>
    <t>მასალა</t>
  </si>
  <si>
    <t>ერთეული</t>
  </si>
  <si>
    <t>ხელფასი</t>
  </si>
  <si>
    <t>სულ ერთეული</t>
  </si>
  <si>
    <t>12</t>
  </si>
  <si>
    <t>მასალა ერთეული ლარი</t>
  </si>
  <si>
    <t>ხელფასი ერთეული ლარი</t>
  </si>
  <si>
    <t>ჯამური ღირებულება</t>
  </si>
  <si>
    <t>კურსი</t>
  </si>
  <si>
    <t>მწარმოებელი ბრენდი</t>
  </si>
  <si>
    <t>შენიშვნა</t>
  </si>
  <si>
    <t>სულ ჯამი USD</t>
  </si>
  <si>
    <t>სულ ჯამი GEL</t>
  </si>
  <si>
    <t>2-ელექტროობა</t>
  </si>
  <si>
    <t>3- ვენტილაცია</t>
  </si>
  <si>
    <t>4 გათბობა- გაგრილება</t>
  </si>
  <si>
    <t>5 წყალმომარაგება-კანალიზაცია</t>
  </si>
  <si>
    <t>6 სუსტი დენები</t>
  </si>
  <si>
    <t>7 ხანძარქრობა</t>
  </si>
  <si>
    <t>მობილიზაციის ხარჯი</t>
  </si>
  <si>
    <t>სულ USD</t>
  </si>
  <si>
    <t>1 მოსამზადებელი სამუშაოები</t>
  </si>
  <si>
    <t>8 სხვა სამუშაოები</t>
  </si>
  <si>
    <t>სხვა სამუშაოები</t>
  </si>
  <si>
    <t>ERW Galvanized Pipe, PLAIN Ends, Conforming to ASTM A-53, Grade B, Sch-40, 5.8 Mtr Length, UL Listed - SHIELD</t>
  </si>
  <si>
    <t>SD-WFD SERIES , SHIELD, UL/FM</t>
  </si>
  <si>
    <t>Pressure Gauge, Connection 1/4” BSPT with  Bottom Connection with , Model : SD-P1, UL/FM SHIELD with 1/4" Ball Valve, BSP Double Female Threaded, Brass Nickel Plated, Model : SD-BLVT90, SHIELD</t>
  </si>
  <si>
    <t>UPRIGHT OR PENDENT, K FACTOR 5.6 , CHROME FINISH, QUICK RESPONSE, 68 OR 79 DEG., UL/FM , SHIELD</t>
  </si>
  <si>
    <t>Test and Drain Valve 1-1/4" NPT Threaded ( Double Female ), MODEL : SD-TDV50T, UL/FM</t>
  </si>
  <si>
    <t xml:space="preserve">FIRE HOSE CABINET ASSEMBLY
"HORIZONTAL TYPE, SINGLE DOOR Fire Hose Reel Cabinet, SURFACE MOUNTED Type, Solid Door,Frame &amp; Back Box Complete Mild Steel 
c/w:"
1 Nos. - 1” x 30 Mtrs. Fire Hose Reel, Cabinet Mounted, Swinging Manual Type WITH  Valve
1 Nos. - Dry Powder Fire Extinguisher,Portable Stored Pressure Type, Capacity: 6 Kg, Fire Rating 34A &amp; 183B
</t>
  </si>
  <si>
    <t xml:space="preserve"> Automatic Air Release Valve 1" FNPT Inlet &amp; 1/2" FNPT Outlet , 175 Psi,  UL/FM Approved , Model : 15.A3, Valmatic 
with Hexagon Nipple 1", Threaded with 
1" Ball Valve, NPT Double Female Threaded, Brass Nickel Plated,Model : SD-BLVT95, SHIELD, UL LISTED
Steel Lever Handle, W/P 175 Psi (12 Bar)</t>
  </si>
  <si>
    <t xml:space="preserve">პლასტმასის </t>
  </si>
  <si>
    <t>2400მ3</t>
  </si>
  <si>
    <t>250x200</t>
  </si>
  <si>
    <t>300х300</t>
  </si>
  <si>
    <t xml:space="preserve">2 ცალი 61,5 კვ </t>
  </si>
  <si>
    <t xml:space="preserve">3 ცალი 61,5კვ </t>
  </si>
  <si>
    <t xml:space="preserve">11,8 კვ </t>
  </si>
  <si>
    <t xml:space="preserve">4,5 კვ </t>
  </si>
  <si>
    <t>350x350</t>
  </si>
  <si>
    <t xml:space="preserve">სადემონტაჟო სამუშაოები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</si>
</sst>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GEL&quot;* #,##0.00_);_(&quot;GEL&quot;* \(#,##0.00\);_(&quot;GEL&quot;* &quot;-&quot;??_);_(@_)"/>
    <numFmt numFmtId="167" formatCode="0.0"/>
    <numFmt numFmtId="168" formatCode="_([$$-409]* #,##0.00_);_([$$-409]* \(#,##0.00\);_([$$-409]* &quot;-&quot;??_);_(@_)"/>
    <numFmt numFmtId="169" formatCode="_(* #,##0.0000_);_(* \(#,##0.0000\);_(* &quot;-&quot;??_);_(@_)"/>
    <numFmt numFmtId="170" formatCode="_-* #,##0.00\ _L_a_r_i_-;\-* #,##0.00\ _L_a_r_i_-;_-* &quot;-&quot;??\ _L_a_r_i_-;_-@_-"/>
    <numFmt numFmtId="171" formatCode="_(* #,##0.000_);_(* \(#,##0.000\);_(* &quot;-&quot;??_);_(@_)"/>
    <numFmt numFmtId="172" formatCode="_-* #,##0.00_р_._-;\-* #,##0.00_р_._-;_-* &quot;-&quot;??_р_._-;_-@_-"/>
    <numFmt numFmtId="173" formatCode="[$-409]d/mmm/yy;@"/>
    <numFmt numFmtId="174" formatCode="#,##0.00\ _₾"/>
    <numFmt numFmtId="175" formatCode="_-* #,##0.00\ [$GEL]_-;\-* #,##0.00\ [$GEL]_-;_-* &quot;-&quot;??\ [$GEL]_-;_-@_-"/>
  </numFmts>
  <fonts count="8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b/>
      <i/>
      <sz val="8"/>
      <color rgb="FFFF0000"/>
      <name val="Arial"/>
      <family val="2"/>
    </font>
    <font>
      <sz val="8"/>
      <name val="Menlo Regular"/>
      <family val="2"/>
    </font>
    <font>
      <sz val="10"/>
      <name val="Arial Cyr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 CE"/>
      <family val="2"/>
    </font>
    <font>
      <sz val="10"/>
      <name val="Helv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cadNusx"/>
      <family val="2"/>
    </font>
    <font>
      <sz val="11"/>
      <name val="Sylfaen"/>
      <family val="1"/>
    </font>
    <font>
      <sz val="10"/>
      <color indexed="8"/>
      <name val="Arial"/>
      <family val="2"/>
    </font>
    <font>
      <b/>
      <sz val="10"/>
      <color theme="1"/>
      <name val="AcadMtavr"/>
      <family val="2"/>
    </font>
    <font>
      <sz val="12"/>
      <color theme="1"/>
      <name val="Arial"/>
      <family val="2"/>
    </font>
    <font>
      <sz val="12"/>
      <color theme="1"/>
      <name val="AcadNusx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cadNusx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cadNusx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cadNusx"/>
      <family val="2"/>
    </font>
    <font>
      <b/>
      <sz val="11"/>
      <name val="AcadMtavr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cadMtavr"/>
      <family val="2"/>
    </font>
    <font>
      <b/>
      <sz val="10"/>
      <name val="AcadMtavr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name val="AcadMtavr"/>
      <family val="2"/>
    </font>
    <font>
      <b/>
      <sz val="11"/>
      <color indexed="10"/>
      <name val="AcadMtavr"/>
      <family val="2"/>
    </font>
    <font>
      <b/>
      <sz val="11"/>
      <color indexed="30"/>
      <name val="Arial"/>
      <family val="2"/>
    </font>
    <font>
      <b/>
      <sz val="11"/>
      <color indexed="30"/>
      <name val="AcadNusx"/>
      <family val="2"/>
    </font>
    <font>
      <b/>
      <sz val="11"/>
      <color indexed="30"/>
      <name val="AcadMtavr"/>
      <family val="2"/>
    </font>
    <font>
      <sz val="11"/>
      <color indexed="8"/>
      <name val="AcadMtavr"/>
      <family val="2"/>
    </font>
    <font>
      <b/>
      <sz val="11"/>
      <color indexed="10"/>
      <name val="AcadNusx"/>
      <family val="2"/>
    </font>
    <font>
      <b/>
      <u val="single"/>
      <sz val="10"/>
      <color indexed="10"/>
      <name val="AcadMtavr"/>
      <family val="2"/>
    </font>
    <font>
      <b/>
      <sz val="10"/>
      <color indexed="12"/>
      <name val="AcadNusx"/>
      <family val="2"/>
    </font>
    <font>
      <sz val="10"/>
      <color indexed="8"/>
      <name val="AcadMtavr"/>
      <family val="2"/>
    </font>
    <font>
      <b/>
      <sz val="10"/>
      <color indexed="12"/>
      <name val="AcadMtavr"/>
      <family val="2"/>
    </font>
    <font>
      <b/>
      <sz val="10"/>
      <color indexed="10"/>
      <name val="AcadNusx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cadNusx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cadMtavr"/>
      <family val="2"/>
    </font>
    <font>
      <b/>
      <sz val="9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+mn-cs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13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0" fillId="0" borderId="0">
      <alignment/>
      <protection/>
    </xf>
    <xf numFmtId="17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2" fillId="0" borderId="0">
      <alignment/>
      <protection/>
    </xf>
    <xf numFmtId="167" fontId="0" fillId="0" borderId="0" applyFont="0" applyFill="0" applyBorder="0" applyAlignment="0" applyProtection="0"/>
    <xf numFmtId="0" fontId="2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4" fillId="0" borderId="0">
      <alignment/>
      <protection/>
    </xf>
    <xf numFmtId="169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8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9" fontId="2" fillId="0" borderId="0">
      <alignment/>
      <protection/>
    </xf>
  </cellStyleXfs>
  <cellXfs count="399">
    <xf numFmtId="0" fontId="0" fillId="0" borderId="0" xfId="0"/>
    <xf numFmtId="9" fontId="4" fillId="2" borderId="1" xfId="1250" applyFont="1" applyFill="1" applyBorder="1" applyAlignment="1">
      <alignment vertical="center" wrapText="1"/>
    </xf>
    <xf numFmtId="9" fontId="4" fillId="3" borderId="0" xfId="1250" applyFont="1" applyFill="1" applyBorder="1" applyAlignment="1">
      <alignment vertical="center"/>
    </xf>
    <xf numFmtId="9" fontId="4" fillId="3" borderId="0" xfId="1250" applyFont="1" applyFill="1" applyBorder="1" applyAlignment="1">
      <alignment vertical="center" wrapText="1"/>
    </xf>
    <xf numFmtId="9" fontId="4" fillId="2" borderId="2" xfId="1250" applyFont="1" applyFill="1" applyBorder="1" applyAlignment="1">
      <alignment horizontal="right" vertical="center" wrapText="1"/>
    </xf>
    <xf numFmtId="9" fontId="4" fillId="2" borderId="3" xfId="1250" applyFont="1" applyFill="1" applyBorder="1" applyAlignment="1">
      <alignment horizontal="right" vertical="center" wrapText="1"/>
    </xf>
    <xf numFmtId="9" fontId="4" fillId="3" borderId="0" xfId="125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12" fillId="2" borderId="0" xfId="1245" applyFont="1" applyFill="1" applyAlignment="1" applyProtection="1">
      <alignment vertical="center" wrapText="1"/>
      <protection locked="0"/>
    </xf>
    <xf numFmtId="0" fontId="6" fillId="2" borderId="0" xfId="1245" applyFont="1" applyFill="1" applyAlignment="1" applyProtection="1">
      <alignment vertical="center" wrapText="1"/>
      <protection locked="0"/>
    </xf>
    <xf numFmtId="0" fontId="4" fillId="2" borderId="0" xfId="1245" applyFont="1" applyFill="1" applyAlignment="1" applyProtection="1">
      <alignment vertical="center" wrapText="1"/>
      <protection locked="0"/>
    </xf>
    <xf numFmtId="0" fontId="4" fillId="2" borderId="3" xfId="1245" applyFont="1" applyFill="1" applyBorder="1" applyAlignment="1" applyProtection="1">
      <alignment vertical="center" wrapText="1"/>
      <protection locked="0"/>
    </xf>
    <xf numFmtId="0" fontId="6" fillId="2" borderId="3" xfId="1245" applyFont="1" applyFill="1" applyBorder="1" applyAlignment="1" applyProtection="1">
      <alignment vertical="center" wrapText="1"/>
      <protection locked="0"/>
    </xf>
    <xf numFmtId="165" fontId="6" fillId="2" borderId="0" xfId="1370" applyFont="1" applyFill="1" applyAlignment="1" applyProtection="1">
      <alignment vertical="center" wrapText="1"/>
      <protection locked="0"/>
    </xf>
    <xf numFmtId="166" fontId="4" fillId="2" borderId="0" xfId="1226" applyFont="1" applyFill="1" applyAlignment="1" applyProtection="1">
      <alignment vertical="center" wrapText="1"/>
      <protection locked="0"/>
    </xf>
    <xf numFmtId="0" fontId="0" fillId="0" borderId="0" xfId="1245" applyProtection="1">
      <alignment/>
      <protection locked="0"/>
    </xf>
    <xf numFmtId="0" fontId="4" fillId="2" borderId="0" xfId="1245" applyFont="1" applyFill="1" applyAlignment="1" applyProtection="1">
      <alignment horizontal="center" vertical="center" wrapText="1"/>
      <protection locked="0"/>
    </xf>
    <xf numFmtId="0" fontId="6" fillId="2" borderId="5" xfId="1245" applyFont="1" applyFill="1" applyBorder="1" applyAlignment="1" applyProtection="1">
      <alignment vertical="center" wrapText="1"/>
      <protection locked="0"/>
    </xf>
    <xf numFmtId="165" fontId="4" fillId="2" borderId="0" xfId="1370" applyFont="1" applyFill="1" applyAlignment="1" applyProtection="1">
      <alignment vertical="center"/>
      <protection locked="0"/>
    </xf>
    <xf numFmtId="166" fontId="4" fillId="2" borderId="0" xfId="1226" applyFont="1" applyFill="1" applyAlignment="1" applyProtection="1">
      <alignment vertical="center"/>
      <protection locked="0"/>
    </xf>
    <xf numFmtId="0" fontId="8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0" xfId="1245" applyFont="1" applyFill="1" applyAlignment="1" applyProtection="1">
      <alignment horizontal="left" vertical="center" wrapText="1"/>
      <protection locked="0"/>
    </xf>
    <xf numFmtId="166" fontId="6" fillId="2" borderId="0" xfId="1226" applyFont="1" applyFill="1" applyBorder="1" applyAlignment="1" applyProtection="1">
      <alignment horizontal="right" vertical="center" wrapText="1"/>
      <protection locked="0"/>
    </xf>
    <xf numFmtId="168" fontId="6" fillId="2" borderId="0" xfId="1245" applyNumberFormat="1" applyFont="1" applyFill="1" applyBorder="1" applyAlignment="1" applyProtection="1">
      <alignment vertical="center" wrapText="1"/>
      <protection locked="0"/>
    </xf>
    <xf numFmtId="165" fontId="6" fillId="2" borderId="0" xfId="1227" applyFont="1" applyFill="1" applyBorder="1" applyAlignment="1" applyProtection="1">
      <alignment horizontal="center" vertical="center" wrapText="1"/>
      <protection locked="0"/>
    </xf>
    <xf numFmtId="0" fontId="6" fillId="2" borderId="0" xfId="1245" applyFont="1" applyFill="1" applyAlignment="1" applyProtection="1">
      <alignment horizontal="center" vertical="center" wrapText="1"/>
      <protection locked="0"/>
    </xf>
    <xf numFmtId="0" fontId="4" fillId="2" borderId="0" xfId="1245" applyFont="1" applyFill="1" applyBorder="1" applyAlignment="1" applyProtection="1">
      <alignment vertical="center" wrapText="1"/>
      <protection locked="0"/>
    </xf>
    <xf numFmtId="165" fontId="6" fillId="2" borderId="0" xfId="1370" applyFont="1" applyFill="1" applyBorder="1" applyAlignment="1" applyProtection="1">
      <alignment vertical="center" wrapText="1"/>
      <protection locked="0"/>
    </xf>
    <xf numFmtId="166" fontId="4" fillId="2" borderId="0" xfId="1226" applyFont="1" applyFill="1" applyAlignment="1" applyProtection="1">
      <alignment horizontal="center" vertical="center" wrapText="1"/>
      <protection locked="0"/>
    </xf>
    <xf numFmtId="0" fontId="0" fillId="0" borderId="0" xfId="1245" applyProtection="1">
      <alignment/>
      <protection/>
    </xf>
    <xf numFmtId="0" fontId="4" fillId="2" borderId="0" xfId="1245" applyFont="1" applyFill="1" applyAlignment="1" applyProtection="1">
      <alignment vertical="center"/>
      <protection locked="0"/>
    </xf>
    <xf numFmtId="0" fontId="27" fillId="0" borderId="0" xfId="1371" applyFont="1" applyBorder="1" applyAlignment="1" applyProtection="1">
      <alignment vertical="center"/>
      <protection locked="0"/>
    </xf>
    <xf numFmtId="0" fontId="27" fillId="0" borderId="0" xfId="1371" applyFont="1" applyAlignment="1" applyProtection="1">
      <alignment vertical="center"/>
      <protection locked="0"/>
    </xf>
    <xf numFmtId="0" fontId="4" fillId="3" borderId="6" xfId="1245" applyFont="1" applyFill="1" applyBorder="1" applyAlignment="1" applyProtection="1">
      <alignment vertical="center"/>
      <protection locked="0"/>
    </xf>
    <xf numFmtId="165" fontId="0" fillId="0" borderId="0" xfId="1370" applyFont="1" applyProtection="1">
      <protection locked="0"/>
    </xf>
    <xf numFmtId="166" fontId="0" fillId="0" borderId="0" xfId="1226" applyFont="1" applyProtection="1">
      <protection locked="0"/>
    </xf>
    <xf numFmtId="0" fontId="4" fillId="2" borderId="7" xfId="1245" applyFont="1" applyFill="1" applyBorder="1" applyAlignment="1" applyProtection="1">
      <alignment vertical="center" wrapText="1"/>
      <protection locked="0"/>
    </xf>
    <xf numFmtId="0" fontId="6" fillId="2" borderId="1" xfId="1245" applyFont="1" applyFill="1" applyBorder="1" applyAlignment="1" applyProtection="1">
      <alignment vertical="center" wrapText="1"/>
      <protection locked="0"/>
    </xf>
    <xf numFmtId="168" fontId="6" fillId="2" borderId="8" xfId="1226" applyNumberFormat="1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 locked="0"/>
    </xf>
    <xf numFmtId="165" fontId="6" fillId="3" borderId="5" xfId="1227" applyFont="1" applyFill="1" applyBorder="1" applyAlignment="1" applyProtection="1">
      <alignment vertical="center"/>
      <protection/>
    </xf>
    <xf numFmtId="0" fontId="4" fillId="3" borderId="6" xfId="1245" applyFont="1" applyFill="1" applyBorder="1" applyAlignment="1" applyProtection="1">
      <alignment vertical="center" wrapText="1"/>
      <protection locked="0"/>
    </xf>
    <xf numFmtId="0" fontId="6" fillId="3" borderId="0" xfId="1245" applyFont="1" applyFill="1" applyBorder="1" applyAlignment="1" applyProtection="1">
      <alignment vertical="center" wrapText="1"/>
      <protection locked="0"/>
    </xf>
    <xf numFmtId="165" fontId="6" fillId="3" borderId="5" xfId="1227" applyFont="1" applyFill="1" applyBorder="1" applyAlignment="1" applyProtection="1">
      <alignment vertical="center" wrapText="1"/>
      <protection/>
    </xf>
    <xf numFmtId="0" fontId="4" fillId="2" borderId="9" xfId="1245" applyFont="1" applyFill="1" applyBorder="1" applyAlignment="1" applyProtection="1">
      <alignment vertical="center" wrapText="1"/>
      <protection locked="0"/>
    </xf>
    <xf numFmtId="0" fontId="6" fillId="2" borderId="2" xfId="1245" applyFont="1" applyFill="1" applyBorder="1" applyAlignment="1" applyProtection="1">
      <alignment horizontal="right" vertical="center" wrapText="1"/>
      <protection locked="0"/>
    </xf>
    <xf numFmtId="165" fontId="6" fillId="2" borderId="10" xfId="1227" applyFont="1" applyFill="1" applyBorder="1" applyAlignment="1" applyProtection="1">
      <alignment horizontal="right" vertical="center" wrapText="1"/>
      <protection/>
    </xf>
    <xf numFmtId="0" fontId="4" fillId="2" borderId="11" xfId="1245" applyFont="1" applyFill="1" applyBorder="1" applyAlignment="1" applyProtection="1">
      <alignment horizontal="right" vertical="center" wrapText="1"/>
      <protection locked="0"/>
    </xf>
    <xf numFmtId="0" fontId="4" fillId="2" borderId="3" xfId="1245" applyFont="1" applyFill="1" applyBorder="1" applyAlignment="1" applyProtection="1">
      <alignment horizontal="right" vertical="center" wrapText="1"/>
      <protection locked="0"/>
    </xf>
    <xf numFmtId="168" fontId="4" fillId="2" borderId="12" xfId="1226" applyNumberFormat="1" applyFont="1" applyFill="1" applyBorder="1" applyAlignment="1" applyProtection="1">
      <alignment horizontal="right" vertical="center" wrapText="1"/>
      <protection/>
    </xf>
    <xf numFmtId="0" fontId="4" fillId="3" borderId="6" xfId="1245" applyFont="1" applyFill="1" applyBorder="1" applyAlignment="1" applyProtection="1">
      <alignment horizontal="right" vertical="center" wrapText="1"/>
      <protection locked="0"/>
    </xf>
    <xf numFmtId="0" fontId="6" fillId="3" borderId="0" xfId="1245" applyFont="1" applyFill="1" applyBorder="1" applyAlignment="1" applyProtection="1">
      <alignment horizontal="right" vertical="center" wrapText="1"/>
      <protection locked="0"/>
    </xf>
    <xf numFmtId="166" fontId="6" fillId="3" borderId="5" xfId="1226" applyFont="1" applyFill="1" applyBorder="1" applyAlignment="1" applyProtection="1">
      <alignment horizontal="right" vertical="center" wrapText="1"/>
      <protection/>
    </xf>
    <xf numFmtId="0" fontId="4" fillId="2" borderId="9" xfId="1245" applyFont="1" applyFill="1" applyBorder="1" applyAlignment="1" applyProtection="1">
      <alignment horizontal="right" vertical="center" wrapText="1"/>
      <protection locked="0"/>
    </xf>
    <xf numFmtId="165" fontId="4" fillId="2" borderId="10" xfId="1227" applyFont="1" applyFill="1" applyBorder="1" applyAlignment="1" applyProtection="1">
      <alignment horizontal="right" vertical="center" wrapText="1"/>
      <protection/>
    </xf>
    <xf numFmtId="168" fontId="18" fillId="2" borderId="3" xfId="1245" applyNumberFormat="1" applyFont="1" applyFill="1" applyBorder="1" applyAlignment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 locked="0"/>
    </xf>
    <xf numFmtId="168" fontId="6" fillId="2" borderId="12" xfId="1226" applyNumberFormat="1" applyFont="1" applyFill="1" applyBorder="1" applyAlignment="1" applyProtection="1">
      <alignment horizontal="right" vertical="center" wrapText="1"/>
      <protection/>
    </xf>
    <xf numFmtId="168" fontId="0" fillId="0" borderId="0" xfId="1245" applyNumberForma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68" fontId="14" fillId="0" borderId="4" xfId="0" applyNumberFormat="1" applyFont="1" applyBorder="1" applyAlignment="1">
      <alignment vertical="center"/>
    </xf>
    <xf numFmtId="10" fontId="21" fillId="0" borderId="4" xfId="0" applyNumberFormat="1" applyFont="1" applyBorder="1" applyAlignment="1">
      <alignment vertical="center"/>
    </xf>
    <xf numFmtId="168" fontId="14" fillId="2" borderId="4" xfId="0" applyNumberFormat="1" applyFont="1" applyFill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25" fillId="0" borderId="0" xfId="0" applyFont="1" applyAlignment="1">
      <alignment vertical="center" wrapText="1"/>
    </xf>
    <xf numFmtId="165" fontId="0" fillId="0" borderId="0" xfId="18" applyFont="1" applyAlignment="1">
      <alignment vertical="center"/>
    </xf>
    <xf numFmtId="165" fontId="0" fillId="0" borderId="0" xfId="0" applyNumberFormat="1" applyAlignment="1">
      <alignment vertical="center"/>
    </xf>
    <xf numFmtId="0" fontId="6" fillId="2" borderId="14" xfId="1245" applyFont="1" applyFill="1" applyBorder="1" applyAlignment="1" applyProtection="1">
      <alignment horizontal="center" vertical="center" wrapText="1"/>
      <protection locked="0"/>
    </xf>
    <xf numFmtId="0" fontId="6" fillId="2" borderId="8" xfId="1245" applyFont="1" applyFill="1" applyBorder="1" applyAlignment="1" applyProtection="1">
      <alignment horizontal="center" vertical="center" wrapText="1"/>
      <protection locked="0"/>
    </xf>
    <xf numFmtId="165" fontId="6" fillId="2" borderId="8" xfId="1227" applyFont="1" applyFill="1" applyBorder="1" applyAlignment="1" applyProtection="1">
      <alignment horizontal="center" vertical="center" wrapText="1"/>
      <protection locked="0"/>
    </xf>
    <xf numFmtId="168" fontId="6" fillId="2" borderId="15" xfId="1226" applyNumberFormat="1" applyFont="1" applyFill="1" applyBorder="1" applyAlignment="1" applyProtection="1">
      <alignment horizontal="right" vertical="center" wrapText="1"/>
      <protection/>
    </xf>
    <xf numFmtId="166" fontId="6" fillId="2" borderId="12" xfId="1226" applyFont="1" applyFill="1" applyBorder="1" applyAlignment="1" applyProtection="1">
      <alignment vertical="center" wrapText="1"/>
      <protection/>
    </xf>
    <xf numFmtId="171" fontId="6" fillId="2" borderId="12" xfId="1227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vertical="center"/>
      <protection/>
    </xf>
    <xf numFmtId="0" fontId="4" fillId="2" borderId="16" xfId="1245" applyFont="1" applyFill="1" applyBorder="1" applyAlignment="1" applyProtection="1">
      <alignment horizontal="center" vertical="center" wrapText="1"/>
      <protection/>
    </xf>
    <xf numFmtId="165" fontId="6" fillId="3" borderId="3" xfId="1245" applyNumberFormat="1" applyFont="1" applyFill="1" applyBorder="1" applyAlignment="1" applyProtection="1">
      <alignment vertical="center"/>
      <protection locked="0"/>
    </xf>
    <xf numFmtId="0" fontId="4" fillId="3" borderId="0" xfId="1245" applyFont="1" applyFill="1" applyBorder="1" applyAlignment="1" applyProtection="1">
      <alignment vertical="center"/>
      <protection locked="0"/>
    </xf>
    <xf numFmtId="0" fontId="6" fillId="3" borderId="12" xfId="1245" applyFont="1" applyFill="1" applyBorder="1" applyAlignment="1" applyProtection="1">
      <alignment vertical="center"/>
      <protection locked="0"/>
    </xf>
    <xf numFmtId="2" fontId="6" fillId="2" borderId="1" xfId="1245" applyNumberFormat="1" applyFont="1" applyFill="1" applyBorder="1" applyAlignment="1" applyProtection="1">
      <alignment horizontal="right" vertical="center"/>
      <protection locked="0"/>
    </xf>
    <xf numFmtId="2" fontId="6" fillId="2" borderId="2" xfId="1245" applyNumberFormat="1" applyFont="1" applyFill="1" applyBorder="1" applyAlignment="1" applyProtection="1">
      <alignment horizontal="right" vertical="center"/>
      <protection locked="0"/>
    </xf>
    <xf numFmtId="2" fontId="4" fillId="2" borderId="3" xfId="1245" applyNumberFormat="1" applyFont="1" applyFill="1" applyBorder="1" applyAlignment="1" applyProtection="1">
      <alignment horizontal="right" vertical="center"/>
      <protection locked="0"/>
    </xf>
    <xf numFmtId="2" fontId="6" fillId="3" borderId="0" xfId="1245" applyNumberFormat="1" applyFont="1" applyFill="1" applyBorder="1" applyAlignment="1" applyProtection="1">
      <alignment horizontal="right" vertical="center"/>
      <protection locked="0"/>
    </xf>
    <xf numFmtId="2" fontId="4" fillId="2" borderId="2" xfId="1245" applyNumberFormat="1" applyFont="1" applyFill="1" applyBorder="1" applyAlignment="1" applyProtection="1">
      <alignment horizontal="right" vertical="center"/>
      <protection locked="0"/>
    </xf>
    <xf numFmtId="2" fontId="6" fillId="2" borderId="3" xfId="1245" applyNumberFormat="1" applyFont="1" applyFill="1" applyBorder="1" applyAlignment="1" applyProtection="1">
      <alignment horizontal="right" vertical="center"/>
      <protection locked="0"/>
    </xf>
    <xf numFmtId="165" fontId="6" fillId="2" borderId="0" xfId="1331" applyFont="1" applyFill="1" applyAlignment="1" applyProtection="1">
      <alignment vertical="center" wrapText="1"/>
      <protection locked="0"/>
    </xf>
    <xf numFmtId="165" fontId="4" fillId="2" borderId="0" xfId="1331" applyFont="1" applyFill="1" applyAlignment="1" applyProtection="1">
      <alignment vertical="center"/>
      <protection locked="0"/>
    </xf>
    <xf numFmtId="165" fontId="6" fillId="2" borderId="0" xfId="1331" applyFont="1" applyFill="1" applyBorder="1" applyAlignment="1" applyProtection="1">
      <alignment vertical="center" wrapText="1"/>
      <protection locked="0"/>
    </xf>
    <xf numFmtId="0" fontId="27" fillId="0" borderId="0" xfId="1332" applyFont="1" applyAlignment="1" applyProtection="1">
      <alignment vertical="center"/>
      <protection locked="0"/>
    </xf>
    <xf numFmtId="0" fontId="32" fillId="0" borderId="0" xfId="1245" applyFont="1" applyAlignment="1" applyProtection="1">
      <alignment wrapText="1"/>
      <protection locked="0"/>
    </xf>
    <xf numFmtId="165" fontId="6" fillId="3" borderId="3" xfId="1245" applyNumberFormat="1" applyFont="1" applyFill="1" applyBorder="1" applyAlignment="1" applyProtection="1">
      <alignment vertical="center"/>
      <protection/>
    </xf>
    <xf numFmtId="0" fontId="6" fillId="3" borderId="12" xfId="1245" applyFont="1" applyFill="1" applyBorder="1" applyAlignment="1" applyProtection="1">
      <alignment vertical="center"/>
      <protection/>
    </xf>
    <xf numFmtId="165" fontId="0" fillId="0" borderId="0" xfId="1331" applyFont="1" applyProtection="1">
      <protection locked="0"/>
    </xf>
    <xf numFmtId="9" fontId="4" fillId="2" borderId="1" xfId="1245" applyNumberFormat="1" applyFont="1" applyFill="1" applyBorder="1" applyAlignment="1" applyProtection="1">
      <alignment vertical="center" wrapText="1"/>
      <protection locked="0"/>
    </xf>
    <xf numFmtId="0" fontId="0" fillId="0" borderId="0" xfId="1245" applyAlignment="1" applyProtection="1">
      <alignment wrapText="1"/>
      <protection locked="0"/>
    </xf>
    <xf numFmtId="0" fontId="4" fillId="2" borderId="1" xfId="1245" applyFont="1" applyFill="1" applyBorder="1" applyAlignment="1" applyProtection="1">
      <alignment vertical="center" wrapText="1"/>
      <protection locked="0"/>
    </xf>
    <xf numFmtId="0" fontId="4" fillId="3" borderId="0" xfId="1245" applyFont="1" applyFill="1" applyBorder="1" applyAlignment="1" applyProtection="1">
      <alignment vertical="center" wrapText="1"/>
      <protection locked="0"/>
    </xf>
    <xf numFmtId="9" fontId="4" fillId="2" borderId="2" xfId="1245" applyNumberFormat="1" applyFont="1" applyFill="1" applyBorder="1" applyAlignment="1" applyProtection="1">
      <alignment horizontal="right" vertical="center" wrapText="1"/>
      <protection locked="0"/>
    </xf>
    <xf numFmtId="2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2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10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245" applyFont="1" applyProtection="1">
      <alignment/>
      <protection locked="0"/>
    </xf>
    <xf numFmtId="165" fontId="0" fillId="0" borderId="0" xfId="1245" applyNumberFormat="1" applyProtection="1">
      <alignment/>
      <protection locked="0"/>
    </xf>
    <xf numFmtId="165" fontId="6" fillId="0" borderId="0" xfId="1370" applyFont="1" applyFill="1" applyBorder="1" applyAlignment="1" applyProtection="1">
      <alignment vertical="center" wrapText="1"/>
      <protection locked="0"/>
    </xf>
    <xf numFmtId="165" fontId="4" fillId="2" borderId="0" xfId="1331" applyFont="1" applyFill="1" applyBorder="1" applyAlignment="1" applyProtection="1">
      <alignment vertical="center"/>
      <protection locked="0"/>
    </xf>
    <xf numFmtId="165" fontId="0" fillId="0" borderId="0" xfId="1331" applyFont="1" applyBorder="1" applyProtection="1">
      <protection locked="0"/>
    </xf>
    <xf numFmtId="165" fontId="6" fillId="0" borderId="0" xfId="1331" applyFont="1" applyFill="1" applyBorder="1" applyAlignment="1" applyProtection="1">
      <alignment vertical="center" wrapText="1"/>
      <protection locked="0"/>
    </xf>
    <xf numFmtId="166" fontId="4" fillId="2" borderId="17" xfId="1226" applyFont="1" applyFill="1" applyBorder="1" applyAlignment="1" applyProtection="1">
      <alignment horizontal="center" vertical="center" wrapText="1"/>
      <protection locked="0"/>
    </xf>
    <xf numFmtId="166" fontId="4" fillId="2" borderId="18" xfId="1226" applyFont="1" applyFill="1" applyBorder="1" applyAlignment="1" applyProtection="1">
      <alignment horizontal="center" vertical="center" wrapText="1"/>
      <protection locked="0"/>
    </xf>
    <xf numFmtId="166" fontId="4" fillId="2" borderId="19" xfId="1226" applyFont="1" applyFill="1" applyBorder="1" applyAlignment="1" applyProtection="1">
      <alignment horizontal="center" vertical="center" wrapText="1"/>
      <protection locked="0"/>
    </xf>
    <xf numFmtId="166" fontId="4" fillId="2" borderId="20" xfId="1226" applyFont="1" applyFill="1" applyBorder="1" applyAlignment="1" applyProtection="1">
      <alignment horizontal="center" vertical="center" wrapText="1"/>
      <protection locked="0"/>
    </xf>
    <xf numFmtId="166" fontId="4" fillId="2" borderId="17" xfId="1226" applyNumberFormat="1" applyFont="1" applyFill="1" applyBorder="1" applyAlignment="1" applyProtection="1">
      <alignment horizontal="center" vertical="center" wrapText="1"/>
      <protection locked="0"/>
    </xf>
    <xf numFmtId="166" fontId="4" fillId="2" borderId="18" xfId="1226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65" fontId="0" fillId="0" borderId="0" xfId="18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0" fontId="21" fillId="0" borderId="21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8" fontId="14" fillId="0" borderId="13" xfId="0" applyNumberFormat="1" applyFont="1" applyBorder="1" applyAlignment="1">
      <alignment vertical="center"/>
    </xf>
    <xf numFmtId="10" fontId="21" fillId="0" borderId="13" xfId="0" applyNumberFormat="1" applyFont="1" applyBorder="1" applyAlignment="1">
      <alignment vertical="center"/>
    </xf>
    <xf numFmtId="0" fontId="4" fillId="2" borderId="22" xfId="1245" applyFont="1" applyFill="1" applyBorder="1" applyAlignment="1" applyProtection="1">
      <alignment horizontal="center" vertical="center" wrapText="1"/>
      <protection/>
    </xf>
    <xf numFmtId="2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4" fillId="2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1371" applyFont="1" applyFill="1" applyBorder="1" applyAlignment="1" applyProtection="1">
      <alignment horizontal="center" vertical="center" wrapText="1"/>
      <protection locked="0"/>
    </xf>
    <xf numFmtId="165" fontId="4" fillId="2" borderId="22" xfId="1227" applyFont="1" applyFill="1" applyBorder="1" applyAlignment="1" applyProtection="1">
      <alignment horizontal="center" vertical="center" wrapText="1"/>
      <protection locked="0"/>
    </xf>
    <xf numFmtId="168" fontId="4" fillId="2" borderId="22" xfId="1226" applyNumberFormat="1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horizontal="center" vertical="center" wrapText="1"/>
      <protection/>
    </xf>
    <xf numFmtId="165" fontId="4" fillId="2" borderId="22" xfId="1227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vertical="center" wrapText="1"/>
      <protection/>
    </xf>
    <xf numFmtId="49" fontId="6" fillId="2" borderId="17" xfId="1245" applyNumberFormat="1" applyFont="1" applyFill="1" applyBorder="1" applyAlignment="1" applyProtection="1">
      <alignment horizontal="center" vertical="center" wrapText="1"/>
      <protection/>
    </xf>
    <xf numFmtId="49" fontId="6" fillId="2" borderId="18" xfId="1245" applyNumberFormat="1" applyFont="1" applyFill="1" applyBorder="1" applyAlignment="1" applyProtection="1">
      <alignment horizontal="center" vertical="center" wrapText="1"/>
      <protection/>
    </xf>
    <xf numFmtId="49" fontId="17" fillId="4" borderId="17" xfId="1245" applyNumberFormat="1" applyFont="1" applyFill="1" applyBorder="1" applyAlignment="1" applyProtection="1">
      <alignment horizontal="center" vertical="center" wrapText="1"/>
      <protection locked="0"/>
    </xf>
    <xf numFmtId="165" fontId="7" fillId="4" borderId="18" xfId="1370" applyFont="1" applyFill="1" applyBorder="1" applyAlignment="1" applyProtection="1">
      <alignment horizontal="center" vertical="center" wrapText="1"/>
      <protection locked="0"/>
    </xf>
    <xf numFmtId="0" fontId="6" fillId="0" borderId="17" xfId="1245" applyFont="1" applyFill="1" applyBorder="1" applyAlignment="1" applyProtection="1">
      <alignment horizontal="center" vertical="center" wrapText="1"/>
      <protection locked="0"/>
    </xf>
    <xf numFmtId="165" fontId="6" fillId="2" borderId="18" xfId="1370" applyFont="1" applyFill="1" applyBorder="1" applyAlignment="1" applyProtection="1">
      <alignment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 locked="0"/>
    </xf>
    <xf numFmtId="165" fontId="6" fillId="2" borderId="16" xfId="1227" applyFont="1" applyFill="1" applyBorder="1" applyAlignment="1" applyProtection="1">
      <alignment vertical="center" wrapText="1"/>
      <protection/>
    </xf>
    <xf numFmtId="165" fontId="6" fillId="2" borderId="20" xfId="1370" applyFont="1" applyFill="1" applyBorder="1" applyAlignment="1" applyProtection="1">
      <alignment vertical="center" wrapText="1"/>
      <protection/>
    </xf>
    <xf numFmtId="49" fontId="6" fillId="2" borderId="23" xfId="1245" applyNumberFormat="1" applyFont="1" applyFill="1" applyBorder="1" applyAlignment="1" applyProtection="1">
      <alignment horizontal="center" vertical="center" wrapText="1"/>
      <protection/>
    </xf>
    <xf numFmtId="49" fontId="64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5" xfId="1245" applyNumberFormat="1" applyFont="1" applyFill="1" applyBorder="1" applyAlignment="1" applyProtection="1">
      <alignment horizontal="center" vertical="center" wrapText="1"/>
      <protection/>
    </xf>
    <xf numFmtId="2" fontId="6" fillId="2" borderId="16" xfId="1245" applyNumberFormat="1" applyFont="1" applyFill="1" applyBorder="1" applyAlignment="1" applyProtection="1">
      <alignment horizontal="center" vertical="center" wrapText="1"/>
      <protection/>
    </xf>
    <xf numFmtId="166" fontId="7" fillId="4" borderId="17" xfId="1226" applyFont="1" applyFill="1" applyBorder="1" applyAlignment="1" applyProtection="1">
      <alignment horizontal="center" vertical="center" wrapText="1"/>
      <protection locked="0"/>
    </xf>
    <xf numFmtId="166" fontId="7" fillId="4" borderId="18" xfId="1226" applyFont="1" applyFill="1" applyBorder="1" applyAlignment="1" applyProtection="1">
      <alignment horizontal="center" vertical="center" wrapText="1"/>
      <protection locked="0"/>
    </xf>
    <xf numFmtId="166" fontId="4" fillId="2" borderId="19" xfId="1226" applyNumberFormat="1" applyFont="1" applyFill="1" applyBorder="1" applyAlignment="1" applyProtection="1">
      <alignment horizontal="center" vertical="center" wrapText="1"/>
      <protection locked="0"/>
    </xf>
    <xf numFmtId="166" fontId="4" fillId="2" borderId="20" xfId="1226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1332" applyNumberFormat="1" applyFont="1" applyFill="1" applyBorder="1" applyAlignment="1" applyProtection="1">
      <alignment vertical="center" wrapText="1"/>
      <protection locked="0"/>
    </xf>
    <xf numFmtId="165" fontId="4" fillId="0" borderId="22" xfId="1227" applyFont="1" applyFill="1" applyBorder="1" applyAlignment="1" applyProtection="1">
      <alignment horizontal="center" vertical="center" wrapText="1"/>
      <protection locked="0"/>
    </xf>
    <xf numFmtId="168" fontId="4" fillId="0" borderId="22" xfId="1226" applyNumberFormat="1" applyFont="1" applyFill="1" applyBorder="1" applyAlignment="1" applyProtection="1">
      <alignment horizontal="center" vertical="center" wrapText="1"/>
      <protection/>
    </xf>
    <xf numFmtId="165" fontId="6" fillId="0" borderId="22" xfId="1227" applyFont="1" applyFill="1" applyBorder="1" applyAlignment="1" applyProtection="1">
      <alignment horizontal="center" vertical="center" wrapText="1"/>
      <protection/>
    </xf>
    <xf numFmtId="165" fontId="4" fillId="0" borderId="22" xfId="1227" applyFont="1" applyFill="1" applyBorder="1" applyAlignment="1" applyProtection="1">
      <alignment horizontal="center" vertical="center" wrapText="1"/>
      <protection/>
    </xf>
    <xf numFmtId="165" fontId="6" fillId="0" borderId="22" xfId="1227" applyFont="1" applyFill="1" applyBorder="1" applyAlignment="1" applyProtection="1">
      <alignment vertical="center" wrapText="1"/>
      <protection/>
    </xf>
    <xf numFmtId="168" fontId="6" fillId="0" borderId="22" xfId="1227" applyNumberFormat="1" applyFont="1" applyFill="1" applyBorder="1" applyAlignment="1" applyProtection="1">
      <alignment horizontal="center" vertical="center" wrapText="1"/>
      <protection/>
    </xf>
    <xf numFmtId="168" fontId="6" fillId="0" borderId="22" xfId="1227" applyNumberFormat="1" applyFont="1" applyFill="1" applyBorder="1" applyAlignment="1" applyProtection="1">
      <alignment vertical="center" wrapText="1"/>
      <protection/>
    </xf>
    <xf numFmtId="0" fontId="27" fillId="0" borderId="17" xfId="1332" applyFont="1" applyBorder="1" applyAlignment="1" applyProtection="1">
      <alignment vertical="center"/>
      <protection locked="0"/>
    </xf>
    <xf numFmtId="0" fontId="27" fillId="0" borderId="18" xfId="1332" applyFont="1" applyBorder="1" applyAlignment="1" applyProtection="1">
      <alignment vertical="center"/>
      <protection locked="0"/>
    </xf>
    <xf numFmtId="166" fontId="4" fillId="0" borderId="17" xfId="1226" applyFont="1" applyFill="1" applyBorder="1" applyAlignment="1" applyProtection="1">
      <alignment horizontal="center" vertical="center" wrapText="1"/>
      <protection locked="0"/>
    </xf>
    <xf numFmtId="166" fontId="4" fillId="0" borderId="18" xfId="1226" applyFont="1" applyFill="1" applyBorder="1" applyAlignment="1" applyProtection="1">
      <alignment horizontal="center" vertical="center" wrapText="1"/>
      <protection locked="0"/>
    </xf>
    <xf numFmtId="166" fontId="4" fillId="0" borderId="19" xfId="1226" applyFont="1" applyFill="1" applyBorder="1" applyAlignment="1" applyProtection="1">
      <alignment horizontal="center" vertical="center" wrapText="1"/>
      <protection locked="0"/>
    </xf>
    <xf numFmtId="166" fontId="4" fillId="0" borderId="20" xfId="1226" applyFont="1" applyFill="1" applyBorder="1" applyAlignment="1" applyProtection="1">
      <alignment horizontal="center" vertical="center" wrapText="1"/>
      <protection locked="0"/>
    </xf>
    <xf numFmtId="168" fontId="6" fillId="2" borderId="22" xfId="1227" applyNumberFormat="1" applyFont="1" applyFill="1" applyBorder="1" applyAlignment="1" applyProtection="1">
      <alignment horizontal="center" vertical="center" wrapText="1"/>
      <protection/>
    </xf>
    <xf numFmtId="168" fontId="6" fillId="2" borderId="22" xfId="1227" applyNumberFormat="1" applyFont="1" applyFill="1" applyBorder="1" applyAlignment="1" applyProtection="1">
      <alignment vertical="center" wrapText="1"/>
      <protection/>
    </xf>
    <xf numFmtId="165" fontId="6" fillId="2" borderId="18" xfId="1331" applyFont="1" applyFill="1" applyBorder="1" applyAlignment="1" applyProtection="1">
      <alignment vertical="center" wrapText="1"/>
      <protection/>
    </xf>
    <xf numFmtId="168" fontId="6" fillId="2" borderId="18" xfId="1227" applyNumberFormat="1" applyFont="1" applyFill="1" applyBorder="1" applyAlignment="1" applyProtection="1">
      <alignment vertical="center" wrapText="1"/>
      <protection/>
    </xf>
    <xf numFmtId="165" fontId="4" fillId="2" borderId="16" xfId="1227" applyFont="1" applyFill="1" applyBorder="1" applyAlignment="1" applyProtection="1">
      <alignment horizontal="center" vertical="center" wrapText="1"/>
      <protection locked="0"/>
    </xf>
    <xf numFmtId="168" fontId="6" fillId="2" borderId="16" xfId="1227" applyNumberFormat="1" applyFont="1" applyFill="1" applyBorder="1" applyAlignment="1" applyProtection="1">
      <alignment horizontal="center" vertical="center" wrapText="1"/>
      <protection/>
    </xf>
    <xf numFmtId="168" fontId="6" fillId="2" borderId="16" xfId="1227" applyNumberFormat="1" applyFont="1" applyFill="1" applyBorder="1" applyAlignment="1" applyProtection="1">
      <alignment vertical="center" wrapText="1"/>
      <protection/>
    </xf>
    <xf numFmtId="168" fontId="6" fillId="2" borderId="20" xfId="1227" applyNumberFormat="1" applyFont="1" applyFill="1" applyBorder="1" applyAlignment="1" applyProtection="1">
      <alignment vertical="center" wrapText="1"/>
      <protection/>
    </xf>
    <xf numFmtId="0" fontId="71" fillId="0" borderId="22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0" xfId="0" applyFont="1" applyAlignment="1">
      <alignment vertical="center"/>
    </xf>
    <xf numFmtId="165" fontId="72" fillId="0" borderId="22" xfId="18" applyFont="1" applyBorder="1" applyAlignment="1">
      <alignment vertical="center"/>
    </xf>
    <xf numFmtId="165" fontId="4" fillId="0" borderId="16" xfId="1227" applyFont="1" applyFill="1" applyBorder="1" applyAlignment="1" applyProtection="1">
      <alignment horizontal="center" vertical="center" wrapText="1"/>
      <protection locked="0"/>
    </xf>
    <xf numFmtId="168" fontId="4" fillId="0" borderId="16" xfId="1226" applyNumberFormat="1" applyFont="1" applyFill="1" applyBorder="1" applyAlignment="1" applyProtection="1">
      <alignment horizontal="center" vertical="center" wrapText="1"/>
      <protection/>
    </xf>
    <xf numFmtId="165" fontId="6" fillId="2" borderId="20" xfId="1331" applyFont="1" applyFill="1" applyBorder="1" applyAlignment="1" applyProtection="1">
      <alignment vertical="center" wrapText="1"/>
      <protection/>
    </xf>
    <xf numFmtId="0" fontId="26" fillId="0" borderId="22" xfId="1371" applyNumberFormat="1" applyFont="1" applyFill="1" applyBorder="1" applyAlignment="1" applyProtection="1">
      <alignment vertical="center" wrapText="1"/>
      <protection locked="0"/>
    </xf>
    <xf numFmtId="0" fontId="35" fillId="0" borderId="22" xfId="1379" applyFont="1" applyBorder="1" applyAlignment="1">
      <alignment horizontal="left"/>
      <protection/>
    </xf>
    <xf numFmtId="0" fontId="31" fillId="0" borderId="22" xfId="1379" applyFont="1" applyBorder="1" applyAlignment="1">
      <alignment vertical="center"/>
      <protection/>
    </xf>
    <xf numFmtId="0" fontId="30" fillId="0" borderId="22" xfId="1379" applyFont="1" applyFill="1" applyBorder="1" applyAlignment="1">
      <alignment wrapText="1"/>
      <protection/>
    </xf>
    <xf numFmtId="165" fontId="70" fillId="0" borderId="22" xfId="18" applyFont="1" applyFill="1" applyBorder="1" applyAlignment="1">
      <alignment horizontal="center"/>
    </xf>
    <xf numFmtId="0" fontId="26" fillId="0" borderId="17" xfId="1371" applyNumberFormat="1" applyFont="1" applyFill="1" applyBorder="1" applyAlignment="1" applyProtection="1">
      <alignment vertical="center" wrapText="1"/>
      <protection locked="0"/>
    </xf>
    <xf numFmtId="165" fontId="26" fillId="0" borderId="18" xfId="1370" applyFont="1" applyFill="1" applyBorder="1" applyAlignment="1" applyProtection="1">
      <alignment vertical="center" wrapText="1"/>
      <protection locked="0"/>
    </xf>
    <xf numFmtId="165" fontId="6" fillId="0" borderId="18" xfId="1370" applyFont="1" applyFill="1" applyBorder="1" applyAlignment="1" applyProtection="1">
      <alignment vertical="center" wrapText="1"/>
      <protection/>
    </xf>
    <xf numFmtId="0" fontId="30" fillId="0" borderId="16" xfId="1379" applyFont="1" applyFill="1" applyBorder="1" applyAlignment="1">
      <alignment wrapText="1"/>
      <protection/>
    </xf>
    <xf numFmtId="0" fontId="29" fillId="0" borderId="16" xfId="1371" applyFont="1" applyFill="1" applyBorder="1" applyAlignment="1" applyProtection="1">
      <alignment horizontal="center" vertical="center" wrapText="1"/>
      <protection locked="0"/>
    </xf>
    <xf numFmtId="166" fontId="27" fillId="0" borderId="17" xfId="1371" applyNumberFormat="1" applyFont="1" applyBorder="1" applyAlignment="1" applyProtection="1">
      <alignment vertical="center"/>
      <protection locked="0"/>
    </xf>
    <xf numFmtId="166" fontId="27" fillId="0" borderId="18" xfId="1371" applyNumberFormat="1" applyFont="1" applyBorder="1" applyAlignment="1" applyProtection="1">
      <alignment vertical="center"/>
      <protection locked="0"/>
    </xf>
    <xf numFmtId="49" fontId="6" fillId="2" borderId="19" xfId="1245" applyNumberFormat="1" applyFont="1" applyFill="1" applyBorder="1" applyAlignment="1" applyProtection="1">
      <alignment horizontal="center" vertical="center" wrapText="1"/>
      <protection/>
    </xf>
    <xf numFmtId="49" fontId="64" fillId="2" borderId="16" xfId="1245" applyNumberFormat="1" applyFont="1" applyFill="1" applyBorder="1" applyAlignment="1" applyProtection="1">
      <alignment horizontal="center" vertical="center" wrapText="1"/>
      <protection/>
    </xf>
    <xf numFmtId="168" fontId="14" fillId="0" borderId="13" xfId="0" applyNumberFormat="1" applyFont="1" applyFill="1" applyBorder="1" applyAlignment="1">
      <alignment vertical="center"/>
    </xf>
    <xf numFmtId="168" fontId="21" fillId="5" borderId="14" xfId="1247" applyNumberFormat="1" applyFont="1" applyFill="1" applyBorder="1" applyAlignment="1">
      <alignment vertical="center"/>
    </xf>
    <xf numFmtId="168" fontId="0" fillId="5" borderId="14" xfId="1247" applyNumberFormat="1" applyFont="1" applyFill="1" applyBorder="1" applyAlignment="1">
      <alignment vertical="center"/>
    </xf>
    <xf numFmtId="165" fontId="0" fillId="0" borderId="20" xfId="18" applyFont="1" applyBorder="1" applyProtection="1">
      <protection locked="0"/>
    </xf>
    <xf numFmtId="165" fontId="70" fillId="0" borderId="16" xfId="18" applyFont="1" applyFill="1" applyBorder="1" applyAlignment="1">
      <alignment horizontal="center"/>
    </xf>
    <xf numFmtId="165" fontId="6" fillId="0" borderId="16" xfId="1227" applyFont="1" applyFill="1" applyBorder="1" applyAlignment="1" applyProtection="1">
      <alignment horizontal="center" vertical="center" wrapText="1"/>
      <protection/>
    </xf>
    <xf numFmtId="165" fontId="4" fillId="0" borderId="16" xfId="1227" applyFont="1" applyFill="1" applyBorder="1" applyAlignment="1" applyProtection="1">
      <alignment horizontal="center" vertical="center" wrapText="1"/>
      <protection/>
    </xf>
    <xf numFmtId="165" fontId="6" fillId="0" borderId="16" xfId="1227" applyFont="1" applyFill="1" applyBorder="1" applyAlignment="1" applyProtection="1">
      <alignment vertical="center" wrapText="1"/>
      <protection/>
    </xf>
    <xf numFmtId="165" fontId="6" fillId="0" borderId="20" xfId="1370" applyFont="1" applyFill="1" applyBorder="1" applyAlignment="1" applyProtection="1">
      <alignment vertical="center" wrapText="1"/>
      <protection/>
    </xf>
    <xf numFmtId="165" fontId="6" fillId="2" borderId="16" xfId="1227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horizontal="center" vertical="center" wrapText="1"/>
      <protection/>
    </xf>
    <xf numFmtId="168" fontId="6" fillId="2" borderId="15" xfId="1226" applyNumberFormat="1" applyFont="1" applyFill="1" applyBorder="1" applyAlignment="1" applyProtection="1">
      <alignment horizontal="right" vertical="center" wrapText="1"/>
      <protection locked="0"/>
    </xf>
    <xf numFmtId="166" fontId="6" fillId="2" borderId="12" xfId="1226" applyFont="1" applyFill="1" applyBorder="1" applyAlignment="1" applyProtection="1">
      <alignment vertical="center" wrapText="1"/>
      <protection locked="0"/>
    </xf>
    <xf numFmtId="168" fontId="4" fillId="2" borderId="22" xfId="1226" applyNumberFormat="1" applyFont="1" applyFill="1" applyBorder="1" applyAlignment="1" applyProtection="1">
      <alignment horizontal="center" vertical="center" wrapText="1"/>
      <protection locked="0"/>
    </xf>
    <xf numFmtId="168" fontId="4" fillId="2" borderId="16" xfId="1226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1250" applyFont="1" applyFill="1" applyBorder="1" applyAlignment="1" applyProtection="1">
      <alignment vertical="center" wrapText="1"/>
      <protection locked="0"/>
    </xf>
    <xf numFmtId="9" fontId="4" fillId="3" borderId="0" xfId="1250" applyFont="1" applyFill="1" applyBorder="1" applyAlignment="1" applyProtection="1">
      <alignment vertical="center"/>
      <protection locked="0"/>
    </xf>
    <xf numFmtId="9" fontId="4" fillId="3" borderId="0" xfId="1250" applyFont="1" applyFill="1" applyBorder="1" applyAlignment="1" applyProtection="1">
      <alignment vertical="center" wrapText="1"/>
      <protection locked="0"/>
    </xf>
    <xf numFmtId="9" fontId="4" fillId="2" borderId="2" xfId="1250" applyFont="1" applyFill="1" applyBorder="1" applyAlignment="1" applyProtection="1">
      <alignment horizontal="right" vertical="center" wrapText="1"/>
      <protection locked="0"/>
    </xf>
    <xf numFmtId="9" fontId="4" fillId="2" borderId="3" xfId="1250" applyFont="1" applyFill="1" applyBorder="1" applyAlignment="1" applyProtection="1">
      <alignment horizontal="right" vertical="center" wrapText="1"/>
      <protection locked="0"/>
    </xf>
    <xf numFmtId="9" fontId="4" fillId="3" borderId="0" xfId="1250" applyFont="1" applyFill="1" applyBorder="1" applyAlignment="1" applyProtection="1">
      <alignment horizontal="right" vertical="center" wrapText="1"/>
      <protection locked="0"/>
    </xf>
    <xf numFmtId="168" fontId="18" fillId="2" borderId="3" xfId="1245" applyNumberFormat="1" applyFont="1" applyFill="1" applyBorder="1" applyAlignment="1" applyProtection="1">
      <alignment horizontal="right" vertical="center" wrapText="1"/>
      <protection locked="0"/>
    </xf>
    <xf numFmtId="168" fontId="4" fillId="0" borderId="22" xfId="1226" applyNumberFormat="1" applyFont="1" applyFill="1" applyBorder="1" applyAlignment="1" applyProtection="1">
      <alignment horizontal="center" vertical="center" wrapText="1"/>
      <protection locked="0"/>
    </xf>
    <xf numFmtId="168" fontId="4" fillId="0" borderId="22" xfId="1227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3" xfId="1245" applyFont="1" applyFill="1" applyBorder="1" applyAlignment="1" applyProtection="1">
      <alignment vertical="center"/>
      <protection/>
    </xf>
    <xf numFmtId="166" fontId="7" fillId="4" borderId="17" xfId="1226" applyFont="1" applyFill="1" applyBorder="1" applyAlignment="1" applyProtection="1">
      <alignment horizontal="center" vertical="center" wrapText="1"/>
      <protection/>
    </xf>
    <xf numFmtId="166" fontId="7" fillId="4" borderId="18" xfId="1226" applyFont="1" applyFill="1" applyBorder="1" applyAlignment="1" applyProtection="1">
      <alignment horizontal="center" vertical="center" wrapText="1"/>
      <protection/>
    </xf>
    <xf numFmtId="0" fontId="26" fillId="0" borderId="22" xfId="1332" applyNumberFormat="1" applyFont="1" applyFill="1" applyBorder="1" applyAlignment="1" applyProtection="1">
      <alignment vertical="center" wrapText="1"/>
      <protection/>
    </xf>
    <xf numFmtId="0" fontId="27" fillId="0" borderId="0" xfId="1332" applyFont="1" applyBorder="1" applyAlignment="1" applyProtection="1">
      <alignment vertical="center"/>
      <protection/>
    </xf>
    <xf numFmtId="0" fontId="27" fillId="0" borderId="17" xfId="1332" applyFont="1" applyBorder="1" applyAlignment="1" applyProtection="1">
      <alignment vertical="center"/>
      <protection/>
    </xf>
    <xf numFmtId="0" fontId="27" fillId="0" borderId="18" xfId="1332" applyFont="1" applyBorder="1" applyAlignment="1" applyProtection="1">
      <alignment vertical="center"/>
      <protection/>
    </xf>
    <xf numFmtId="0" fontId="27" fillId="0" borderId="0" xfId="1332" applyFont="1" applyAlignment="1" applyProtection="1">
      <alignment vertical="center"/>
      <protection/>
    </xf>
    <xf numFmtId="0" fontId="35" fillId="0" borderId="22" xfId="511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vertical="center" wrapText="1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left" vertical="center" wrapText="1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left" vertical="center" wrapText="1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8" fillId="0" borderId="22" xfId="511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Protection="1">
      <protection/>
    </xf>
    <xf numFmtId="165" fontId="0" fillId="0" borderId="0" xfId="1331" applyFont="1" applyProtection="1">
      <protection/>
    </xf>
    <xf numFmtId="0" fontId="6" fillId="2" borderId="1" xfId="1245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/>
    </xf>
    <xf numFmtId="0" fontId="6" fillId="3" borderId="0" xfId="1245" applyFont="1" applyFill="1" applyBorder="1" applyAlignment="1" applyProtection="1">
      <alignment vertical="center" wrapText="1"/>
      <protection/>
    </xf>
    <xf numFmtId="0" fontId="6" fillId="2" borderId="2" xfId="1245" applyFont="1" applyFill="1" applyBorder="1" applyAlignment="1" applyProtection="1">
      <alignment horizontal="right" vertical="center" wrapText="1"/>
      <protection/>
    </xf>
    <xf numFmtId="0" fontId="4" fillId="2" borderId="3" xfId="1245" applyFont="1" applyFill="1" applyBorder="1" applyAlignment="1" applyProtection="1">
      <alignment horizontal="right" vertical="center" wrapText="1"/>
      <protection/>
    </xf>
    <xf numFmtId="0" fontId="6" fillId="3" borderId="0" xfId="1245" applyFont="1" applyFill="1" applyBorder="1" applyAlignment="1" applyProtection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/>
    </xf>
    <xf numFmtId="168" fontId="4" fillId="2" borderId="22" xfId="1227" applyNumberFormat="1" applyFont="1" applyFill="1" applyBorder="1" applyAlignment="1" applyProtection="1">
      <alignment horizontal="center" vertical="center" wrapText="1"/>
      <protection locked="0"/>
    </xf>
    <xf numFmtId="168" fontId="4" fillId="2" borderId="16" xfId="1227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wrapText="1"/>
      <protection locked="0"/>
    </xf>
    <xf numFmtId="49" fontId="17" fillId="4" borderId="17" xfId="1245" applyNumberFormat="1" applyFont="1" applyFill="1" applyBorder="1" applyAlignment="1" applyProtection="1">
      <alignment horizontal="center" vertical="center" wrapText="1"/>
      <protection/>
    </xf>
    <xf numFmtId="165" fontId="7" fillId="4" borderId="18" xfId="133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vertical="center"/>
      <protection/>
    </xf>
    <xf numFmtId="0" fontId="6" fillId="0" borderId="17" xfId="1245" applyFont="1" applyFill="1" applyBorder="1" applyAlignment="1" applyProtection="1">
      <alignment horizontal="center" vertical="center" wrapText="1"/>
      <protection/>
    </xf>
    <xf numFmtId="0" fontId="8" fillId="2" borderId="22" xfId="511" applyNumberFormat="1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165" fontId="6" fillId="2" borderId="0" xfId="1331" applyFont="1" applyFill="1" applyBorder="1" applyAlignment="1" applyProtection="1">
      <alignment vertical="center" wrapText="1"/>
      <protection/>
    </xf>
    <xf numFmtId="166" fontId="4" fillId="0" borderId="17" xfId="1226" applyFont="1" applyFill="1" applyBorder="1" applyAlignment="1" applyProtection="1">
      <alignment horizontal="center" vertical="center" wrapText="1"/>
      <protection/>
    </xf>
    <xf numFmtId="166" fontId="4" fillId="0" borderId="18" xfId="1226" applyFont="1" applyFill="1" applyBorder="1" applyAlignment="1" applyProtection="1">
      <alignment horizontal="center" vertical="center" wrapText="1"/>
      <protection/>
    </xf>
    <xf numFmtId="0" fontId="6" fillId="2" borderId="0" xfId="1245" applyFont="1" applyFill="1" applyAlignment="1" applyProtection="1">
      <alignment vertical="center" wrapText="1"/>
      <protection/>
    </xf>
    <xf numFmtId="0" fontId="34" fillId="2" borderId="22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vertical="center" wrapText="1"/>
      <protection/>
    </xf>
    <xf numFmtId="0" fontId="32" fillId="0" borderId="22" xfId="511" applyNumberFormat="1" applyFont="1" applyFill="1" applyBorder="1" applyAlignment="1" applyProtection="1">
      <alignment horizontal="left"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/>
    </xf>
    <xf numFmtId="0" fontId="32" fillId="0" borderId="16" xfId="511" applyNumberFormat="1" applyFont="1" applyFill="1" applyBorder="1" applyAlignment="1" applyProtection="1">
      <alignment horizontal="left" vertical="center" wrapText="1"/>
      <protection/>
    </xf>
    <xf numFmtId="0" fontId="34" fillId="2" borderId="16" xfId="0" applyFont="1" applyFill="1" applyBorder="1" applyAlignment="1" applyProtection="1">
      <alignment horizontal="center" vertical="center" wrapText="1"/>
      <protection/>
    </xf>
    <xf numFmtId="168" fontId="4" fillId="0" borderId="16" xfId="1226" applyNumberFormat="1" applyFont="1" applyFill="1" applyBorder="1" applyAlignment="1" applyProtection="1">
      <alignment horizontal="center" vertical="center" wrapText="1"/>
      <protection locked="0"/>
    </xf>
    <xf numFmtId="165" fontId="26" fillId="0" borderId="18" xfId="1331" applyFont="1" applyFill="1" applyBorder="1" applyAlignment="1" applyProtection="1">
      <alignment vertical="center" wrapText="1"/>
      <protection/>
    </xf>
    <xf numFmtId="0" fontId="32" fillId="0" borderId="22" xfId="511" applyNumberFormat="1" applyFont="1" applyFill="1" applyBorder="1" applyAlignment="1" applyProtection="1">
      <alignment horizontal="left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0" borderId="22" xfId="511" applyNumberFormat="1" applyFont="1" applyFill="1" applyBorder="1" applyAlignment="1" applyProtection="1">
      <alignment horizontal="left" vertical="center" wrapText="1"/>
      <protection/>
    </xf>
    <xf numFmtId="0" fontId="34" fillId="0" borderId="16" xfId="511" applyNumberFormat="1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165" fontId="7" fillId="4" borderId="18" xfId="1370" applyFont="1" applyFill="1" applyBorder="1" applyAlignment="1" applyProtection="1">
      <alignment horizontal="center" vertical="center" wrapText="1"/>
      <protection/>
    </xf>
    <xf numFmtId="0" fontId="26" fillId="0" borderId="17" xfId="1371" applyNumberFormat="1" applyFont="1" applyFill="1" applyBorder="1" applyAlignment="1" applyProtection="1">
      <alignment vertical="center" wrapText="1"/>
      <protection/>
    </xf>
    <xf numFmtId="0" fontId="35" fillId="0" borderId="22" xfId="1379" applyFont="1" applyBorder="1" applyAlignment="1" applyProtection="1">
      <alignment horizontal="left"/>
      <protection/>
    </xf>
    <xf numFmtId="0" fontId="31" fillId="0" borderId="22" xfId="1379" applyFont="1" applyBorder="1" applyAlignment="1" applyProtection="1">
      <alignment vertical="center"/>
      <protection/>
    </xf>
    <xf numFmtId="0" fontId="73" fillId="0" borderId="22" xfId="1379" applyFont="1" applyBorder="1" applyAlignment="1" applyProtection="1">
      <alignment vertical="center"/>
      <protection/>
    </xf>
    <xf numFmtId="0" fontId="6" fillId="0" borderId="22" xfId="1371" applyNumberFormat="1" applyFont="1" applyFill="1" applyBorder="1" applyAlignment="1" applyProtection="1">
      <alignment vertical="center" wrapText="1"/>
      <protection/>
    </xf>
    <xf numFmtId="0" fontId="26" fillId="0" borderId="22" xfId="1371" applyNumberFormat="1" applyFont="1" applyFill="1" applyBorder="1" applyAlignment="1" applyProtection="1">
      <alignment vertical="center" wrapText="1"/>
      <protection/>
    </xf>
    <xf numFmtId="165" fontId="26" fillId="0" borderId="18" xfId="1370" applyFont="1" applyFill="1" applyBorder="1" applyAlignment="1" applyProtection="1">
      <alignment vertical="center" wrapText="1"/>
      <protection/>
    </xf>
    <xf numFmtId="0" fontId="27" fillId="0" borderId="0" xfId="1371" applyFont="1" applyBorder="1" applyAlignment="1" applyProtection="1">
      <alignment vertical="center"/>
      <protection/>
    </xf>
    <xf numFmtId="166" fontId="27" fillId="0" borderId="17" xfId="1371" applyNumberFormat="1" applyFont="1" applyBorder="1" applyAlignment="1" applyProtection="1">
      <alignment vertical="center"/>
      <protection/>
    </xf>
    <xf numFmtId="166" fontId="27" fillId="0" borderId="18" xfId="1371" applyNumberFormat="1" applyFont="1" applyBorder="1" applyAlignment="1" applyProtection="1">
      <alignment vertical="center"/>
      <protection/>
    </xf>
    <xf numFmtId="0" fontId="30" fillId="0" borderId="22" xfId="1379" applyFont="1" applyFill="1" applyBorder="1" applyAlignment="1" applyProtection="1">
      <alignment wrapText="1"/>
      <protection/>
    </xf>
    <xf numFmtId="0" fontId="29" fillId="0" borderId="22" xfId="1371" applyFont="1" applyFill="1" applyBorder="1" applyAlignment="1" applyProtection="1">
      <alignment horizontal="center" vertical="center" wrapText="1"/>
      <protection/>
    </xf>
    <xf numFmtId="0" fontId="37" fillId="0" borderId="22" xfId="1379" applyFont="1" applyBorder="1" applyAlignment="1" applyProtection="1">
      <alignment/>
      <protection/>
    </xf>
    <xf numFmtId="0" fontId="37" fillId="0" borderId="22" xfId="1379" applyFont="1" applyBorder="1" applyAlignment="1" applyProtection="1">
      <alignment horizontal="left"/>
      <protection/>
    </xf>
    <xf numFmtId="0" fontId="38" fillId="0" borderId="22" xfId="1379" applyFont="1" applyFill="1" applyBorder="1" applyAlignment="1" applyProtection="1">
      <alignment wrapText="1"/>
      <protection/>
    </xf>
    <xf numFmtId="0" fontId="30" fillId="0" borderId="16" xfId="1379" applyFont="1" applyFill="1" applyBorder="1" applyAlignment="1" applyProtection="1">
      <alignment wrapText="1"/>
      <protection/>
    </xf>
    <xf numFmtId="0" fontId="29" fillId="0" borderId="16" xfId="1371" applyFont="1" applyFill="1" applyBorder="1" applyAlignment="1" applyProtection="1">
      <alignment horizontal="center" vertical="center" wrapText="1"/>
      <protection/>
    </xf>
    <xf numFmtId="165" fontId="0" fillId="0" borderId="0" xfId="1370" applyFont="1" applyProtection="1">
      <protection/>
    </xf>
    <xf numFmtId="0" fontId="12" fillId="2" borderId="0" xfId="1245" applyFont="1" applyFill="1" applyAlignment="1" applyProtection="1">
      <alignment vertical="center" wrapText="1"/>
      <protection/>
    </xf>
    <xf numFmtId="0" fontId="15" fillId="0" borderId="0" xfId="1245" applyFont="1" applyFill="1" applyBorder="1" applyAlignment="1" applyProtection="1">
      <alignment horizontal="center" vertical="center" wrapText="1"/>
      <protection/>
    </xf>
    <xf numFmtId="0" fontId="11" fillId="2" borderId="0" xfId="1245" applyFont="1" applyFill="1" applyAlignment="1" applyProtection="1">
      <alignment vertical="center"/>
      <protection/>
    </xf>
    <xf numFmtId="0" fontId="0" fillId="0" borderId="0" xfId="1245" applyAlignment="1" applyProtection="1">
      <alignment vertical="center"/>
      <protection/>
    </xf>
    <xf numFmtId="0" fontId="0" fillId="0" borderId="0" xfId="1245" applyFont="1" applyProtection="1">
      <alignment/>
      <protection/>
    </xf>
    <xf numFmtId="49" fontId="65" fillId="4" borderId="22" xfId="1245" applyNumberFormat="1" applyFont="1" applyFill="1" applyBorder="1" applyAlignment="1" applyProtection="1">
      <alignment horizontal="center" vertical="center" wrapText="1"/>
      <protection/>
    </xf>
    <xf numFmtId="0" fontId="66" fillId="0" borderId="22" xfId="1379" applyFont="1" applyFill="1" applyBorder="1" applyAlignment="1" applyProtection="1">
      <alignment horizontal="center" vertical="center" wrapText="1"/>
      <protection/>
    </xf>
    <xf numFmtId="1" fontId="27" fillId="0" borderId="22" xfId="1379" applyNumberFormat="1" applyFont="1" applyFill="1" applyBorder="1" applyAlignment="1" applyProtection="1">
      <alignment horizontal="center" vertical="center"/>
      <protection/>
    </xf>
    <xf numFmtId="165" fontId="6" fillId="2" borderId="0" xfId="1370" applyFont="1" applyFill="1" applyBorder="1" applyAlignment="1" applyProtection="1">
      <alignment vertical="center" wrapText="1"/>
      <protection/>
    </xf>
    <xf numFmtId="166" fontId="4" fillId="2" borderId="17" xfId="1226" applyNumberFormat="1" applyFont="1" applyFill="1" applyBorder="1" applyAlignment="1" applyProtection="1">
      <alignment horizontal="center" vertical="center" wrapText="1"/>
      <protection/>
    </xf>
    <xf numFmtId="166" fontId="4" fillId="2" borderId="18" xfId="1226" applyNumberFormat="1" applyFont="1" applyFill="1" applyBorder="1" applyAlignment="1" applyProtection="1">
      <alignment horizontal="center" vertical="center" wrapText="1"/>
      <protection/>
    </xf>
    <xf numFmtId="0" fontId="67" fillId="0" borderId="22" xfId="1379" applyFont="1" applyFill="1" applyBorder="1" applyAlignment="1" applyProtection="1">
      <alignment wrapText="1"/>
      <protection/>
    </xf>
    <xf numFmtId="0" fontId="36" fillId="0" borderId="22" xfId="137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8" fillId="0" borderId="22" xfId="1379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68" fillId="0" borderId="22" xfId="0" applyFont="1" applyBorder="1" applyAlignment="1" applyProtection="1">
      <alignment vertical="center" wrapText="1"/>
      <protection/>
    </xf>
    <xf numFmtId="0" fontId="68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36" fillId="0" borderId="16" xfId="1371" applyFont="1" applyFill="1" applyBorder="1" applyAlignment="1" applyProtection="1">
      <alignment horizontal="center" vertical="center" wrapText="1"/>
      <protection/>
    </xf>
    <xf numFmtId="165" fontId="4" fillId="2" borderId="22" xfId="18" applyFont="1" applyFill="1" applyBorder="1" applyAlignment="1" applyProtection="1">
      <alignment horizontal="center" vertical="center" wrapText="1"/>
      <protection locked="0"/>
    </xf>
    <xf numFmtId="165" fontId="70" fillId="0" borderId="22" xfId="18" applyFont="1" applyFill="1" applyBorder="1" applyAlignment="1" applyProtection="1">
      <alignment horizontal="center" vertical="center"/>
      <protection locked="0"/>
    </xf>
    <xf numFmtId="165" fontId="4" fillId="2" borderId="16" xfId="18" applyFont="1" applyFill="1" applyBorder="1" applyAlignment="1" applyProtection="1">
      <alignment horizontal="center" vertical="center" wrapText="1"/>
      <protection locked="0"/>
    </xf>
    <xf numFmtId="165" fontId="70" fillId="0" borderId="16" xfId="18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vertical="center"/>
      <protection locked="0"/>
    </xf>
    <xf numFmtId="0" fontId="73" fillId="0" borderId="22" xfId="1379" applyFont="1" applyBorder="1" applyAlignment="1" applyProtection="1">
      <alignment vertical="center"/>
      <protection locked="0"/>
    </xf>
    <xf numFmtId="165" fontId="70" fillId="0" borderId="22" xfId="18" applyFont="1" applyFill="1" applyBorder="1" applyAlignment="1" applyProtection="1">
      <alignment horizontal="center"/>
      <protection locked="0"/>
    </xf>
    <xf numFmtId="165" fontId="6" fillId="0" borderId="22" xfId="18" applyFont="1" applyFill="1" applyBorder="1" applyAlignment="1" applyProtection="1">
      <alignment vertical="center" wrapText="1"/>
      <protection locked="0"/>
    </xf>
    <xf numFmtId="165" fontId="70" fillId="0" borderId="22" xfId="18" applyFont="1" applyFill="1" applyBorder="1" applyAlignment="1" applyProtection="1">
      <alignment horizontal="center" vertical="center"/>
      <protection locked="0"/>
    </xf>
    <xf numFmtId="165" fontId="70" fillId="0" borderId="16" xfId="18" applyFont="1" applyFill="1" applyBorder="1" applyAlignment="1" applyProtection="1">
      <alignment horizontal="center" vertical="center"/>
      <protection locked="0"/>
    </xf>
    <xf numFmtId="165" fontId="70" fillId="0" borderId="16" xfId="18" applyFont="1" applyFill="1" applyBorder="1" applyAlignment="1" applyProtection="1">
      <alignment horizontal="center"/>
      <protection locked="0"/>
    </xf>
    <xf numFmtId="165" fontId="72" fillId="6" borderId="22" xfId="18" applyFont="1" applyFill="1" applyBorder="1" applyAlignment="1">
      <alignment vertical="center"/>
    </xf>
    <xf numFmtId="0" fontId="72" fillId="6" borderId="22" xfId="0" applyFont="1" applyFill="1" applyBorder="1" applyAlignment="1">
      <alignment vertical="center"/>
    </xf>
    <xf numFmtId="173" fontId="72" fillId="6" borderId="22" xfId="0" applyNumberFormat="1" applyFont="1" applyFill="1" applyBorder="1" applyAlignment="1">
      <alignment vertical="center"/>
    </xf>
    <xf numFmtId="165" fontId="6" fillId="0" borderId="18" xfId="1331" applyFont="1" applyFill="1" applyBorder="1" applyAlignment="1" applyProtection="1">
      <alignment vertical="center" wrapText="1"/>
      <protection/>
    </xf>
    <xf numFmtId="168" fontId="6" fillId="0" borderId="18" xfId="1227" applyNumberFormat="1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Protection="1">
      <protection/>
    </xf>
    <xf numFmtId="0" fontId="33" fillId="0" borderId="16" xfId="0" applyFont="1" applyFill="1" applyBorder="1" applyAlignment="1" applyProtection="1">
      <alignment horizontal="center" vertical="center"/>
      <protection/>
    </xf>
    <xf numFmtId="168" fontId="6" fillId="0" borderId="16" xfId="1227" applyNumberFormat="1" applyFont="1" applyFill="1" applyBorder="1" applyAlignment="1" applyProtection="1">
      <alignment horizontal="center" vertical="center" wrapText="1"/>
      <protection/>
    </xf>
    <xf numFmtId="168" fontId="4" fillId="0" borderId="16" xfId="1227" applyNumberFormat="1" applyFont="1" applyFill="1" applyBorder="1" applyAlignment="1" applyProtection="1">
      <alignment horizontal="center" vertical="center" wrapText="1"/>
      <protection locked="0"/>
    </xf>
    <xf numFmtId="168" fontId="6" fillId="0" borderId="16" xfId="1227" applyNumberFormat="1" applyFont="1" applyFill="1" applyBorder="1" applyAlignment="1" applyProtection="1">
      <alignment vertical="center" wrapText="1"/>
      <protection/>
    </xf>
    <xf numFmtId="168" fontId="6" fillId="0" borderId="20" xfId="1227" applyNumberFormat="1" applyFont="1" applyFill="1" applyBorder="1" applyAlignment="1" applyProtection="1">
      <alignment vertical="center" wrapText="1"/>
      <protection/>
    </xf>
    <xf numFmtId="166" fontId="4" fillId="2" borderId="26" xfId="1226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/>
    <xf numFmtId="175" fontId="21" fillId="5" borderId="14" xfId="1247" applyNumberFormat="1" applyFont="1" applyFill="1" applyBorder="1" applyAlignment="1">
      <alignment vertical="center"/>
    </xf>
    <xf numFmtId="175" fontId="0" fillId="5" borderId="14" xfId="1247" applyNumberFormat="1" applyFont="1" applyFill="1" applyBorder="1" applyAlignment="1">
      <alignment vertical="center"/>
    </xf>
    <xf numFmtId="10" fontId="0" fillId="0" borderId="0" xfId="1245" applyNumberFormat="1" applyProtection="1">
      <alignment/>
      <protection locked="0"/>
    </xf>
    <xf numFmtId="166" fontId="0" fillId="0" borderId="0" xfId="1245" applyNumberFormat="1" applyProtection="1">
      <alignment/>
      <protection locked="0"/>
    </xf>
    <xf numFmtId="17" fontId="0" fillId="0" borderId="0" xfId="1245" applyNumberFormat="1" applyProtection="1">
      <alignment/>
      <protection locked="0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2" fontId="64" fillId="2" borderId="27" xfId="1245" applyNumberFormat="1" applyFont="1" applyFill="1" applyBorder="1" applyAlignment="1" applyProtection="1">
      <alignment horizontal="center" vertical="center" wrapText="1"/>
      <protection/>
    </xf>
    <xf numFmtId="2" fontId="64" fillId="2" borderId="18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/>
    </xf>
    <xf numFmtId="1" fontId="6" fillId="2" borderId="26" xfId="1245" applyNumberFormat="1" applyFont="1" applyFill="1" applyBorder="1" applyAlignment="1" applyProtection="1">
      <alignment horizontal="center" vertical="center" wrapText="1"/>
      <protection/>
    </xf>
    <xf numFmtId="1" fontId="6" fillId="2" borderId="17" xfId="1245" applyNumberFormat="1" applyFont="1" applyFill="1" applyBorder="1" applyAlignment="1" applyProtection="1">
      <alignment horizontal="center" vertical="center" wrapText="1"/>
      <protection/>
    </xf>
    <xf numFmtId="2" fontId="64" fillId="2" borderId="28" xfId="1245" applyNumberFormat="1" applyFont="1" applyFill="1" applyBorder="1" applyAlignment="1" applyProtection="1">
      <alignment horizontal="center" vertical="center" wrapText="1"/>
      <protection/>
    </xf>
    <xf numFmtId="2" fontId="64" fillId="2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166" fontId="6" fillId="2" borderId="27" xfId="1226" applyFont="1" applyFill="1" applyBorder="1" applyAlignment="1" applyProtection="1">
      <alignment horizontal="center" vertical="center" wrapText="1"/>
      <protection/>
    </xf>
    <xf numFmtId="166" fontId="6" fillId="2" borderId="18" xfId="1226" applyFont="1" applyFill="1" applyBorder="1" applyAlignment="1" applyProtection="1">
      <alignment horizontal="center" vertical="center" wrapText="1"/>
      <protection/>
    </xf>
    <xf numFmtId="0" fontId="6" fillId="2" borderId="28" xfId="1245" applyFont="1" applyFill="1" applyBorder="1" applyAlignment="1" applyProtection="1">
      <alignment horizontal="center" vertical="center" wrapText="1"/>
      <protection/>
    </xf>
    <xf numFmtId="165" fontId="6" fillId="2" borderId="28" xfId="1227" applyFont="1" applyFill="1" applyBorder="1" applyAlignment="1" applyProtection="1">
      <alignment horizontal="center" vertical="center" wrapText="1"/>
      <protection/>
    </xf>
    <xf numFmtId="165" fontId="6" fillId="2" borderId="16" xfId="1227" applyFont="1" applyFill="1" applyBorder="1" applyAlignment="1" applyProtection="1">
      <alignment horizontal="center" vertical="center" wrapText="1"/>
      <protection/>
    </xf>
    <xf numFmtId="165" fontId="6" fillId="2" borderId="27" xfId="1370" applyFont="1" applyFill="1" applyBorder="1" applyAlignment="1" applyProtection="1">
      <alignment horizontal="center" vertical="center" wrapText="1"/>
      <protection/>
    </xf>
    <xf numFmtId="165" fontId="6" fillId="2" borderId="20" xfId="1370" applyFont="1" applyFill="1" applyBorder="1" applyAlignment="1" applyProtection="1">
      <alignment horizontal="center" vertical="center" wrapText="1"/>
      <protection/>
    </xf>
    <xf numFmtId="166" fontId="6" fillId="2" borderId="26" xfId="1226" applyFont="1" applyFill="1" applyBorder="1" applyAlignment="1" applyProtection="1">
      <alignment horizontal="center" vertical="center" wrapText="1"/>
      <protection/>
    </xf>
    <xf numFmtId="166" fontId="6" fillId="2" borderId="17" xfId="1226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 locked="0"/>
    </xf>
    <xf numFmtId="1" fontId="6" fillId="2" borderId="19" xfId="1245" applyNumberFormat="1" applyFont="1" applyFill="1" applyBorder="1" applyAlignment="1" applyProtection="1">
      <alignment horizontal="center" vertical="center" wrapText="1"/>
      <protection/>
    </xf>
    <xf numFmtId="2" fontId="64" fillId="2" borderId="16" xfId="1245" applyNumberFormat="1" applyFont="1" applyFill="1" applyBorder="1" applyAlignment="1" applyProtection="1">
      <alignment horizontal="center" vertical="center" wrapText="1"/>
      <protection/>
    </xf>
    <xf numFmtId="2" fontId="4" fillId="2" borderId="28" xfId="1245" applyNumberFormat="1" applyFont="1" applyFill="1" applyBorder="1" applyAlignment="1" applyProtection="1">
      <alignment horizontal="center" vertical="center" wrapText="1"/>
      <protection/>
    </xf>
    <xf numFmtId="2" fontId="4" fillId="2" borderId="16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15" fillId="0" borderId="0" xfId="1245" applyFont="1" applyFill="1" applyBorder="1" applyAlignment="1" applyProtection="1">
      <alignment horizontal="center" vertical="center" wrapText="1"/>
      <protection locked="0"/>
    </xf>
    <xf numFmtId="0" fontId="11" fillId="2" borderId="0" xfId="1245" applyFont="1" applyFill="1" applyAlignment="1" applyProtection="1">
      <alignment horizontal="left" vertical="center"/>
      <protection locked="0"/>
    </xf>
    <xf numFmtId="0" fontId="0" fillId="0" borderId="0" xfId="1245" applyAlignment="1" applyProtection="1">
      <alignment vertical="center"/>
      <protection locked="0"/>
    </xf>
    <xf numFmtId="0" fontId="6" fillId="2" borderId="11" xfId="1245" applyFont="1" applyFill="1" applyBorder="1" applyAlignment="1" applyProtection="1">
      <alignment horizontal="center" vertical="center" wrapText="1"/>
      <protection locked="0"/>
    </xf>
    <xf numFmtId="0" fontId="6" fillId="2" borderId="3" xfId="1245" applyFont="1" applyFill="1" applyBorder="1" applyAlignment="1" applyProtection="1">
      <alignment horizontal="center" vertical="center" wrapText="1"/>
      <protection locked="0"/>
    </xf>
    <xf numFmtId="0" fontId="6" fillId="2" borderId="12" xfId="1245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26" fillId="0" borderId="17" xfId="1332" applyNumberFormat="1" applyFont="1" applyFill="1" applyBorder="1" applyAlignment="1" applyProtection="1">
      <alignment horizontal="center" vertical="center" wrapText="1"/>
      <protection/>
    </xf>
    <xf numFmtId="0" fontId="26" fillId="0" borderId="22" xfId="1332" applyNumberFormat="1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horizontal="center" vertical="center" wrapText="1"/>
      <protection/>
    </xf>
    <xf numFmtId="165" fontId="6" fillId="2" borderId="18" xfId="1370" applyFont="1" applyFill="1" applyBorder="1" applyAlignment="1" applyProtection="1">
      <alignment horizontal="center" vertical="center" wrapText="1"/>
      <protection/>
    </xf>
    <xf numFmtId="2" fontId="4" fillId="2" borderId="22" xfId="1245" applyNumberFormat="1" applyFont="1" applyFill="1" applyBorder="1" applyAlignment="1" applyProtection="1">
      <alignment horizontal="center" vertical="center" wrapText="1"/>
      <protection/>
    </xf>
    <xf numFmtId="0" fontId="8" fillId="0" borderId="17" xfId="1332" applyNumberFormat="1" applyFont="1" applyFill="1" applyBorder="1" applyAlignment="1" applyProtection="1">
      <alignment horizontal="center" vertical="center" wrapText="1"/>
      <protection/>
    </xf>
    <xf numFmtId="0" fontId="8" fillId="0" borderId="22" xfId="1332" applyNumberFormat="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2 2 2" xfId="1242"/>
    <cellStyle name="Comma 2 3 2" xfId="1243"/>
    <cellStyle name="Comma 2 4" xfId="1244"/>
    <cellStyle name="Normal 3 2" xfId="1245"/>
    <cellStyle name="Comma 2 2 2" xfId="1246"/>
    <cellStyle name="Currency 2 2" xfId="1247"/>
    <cellStyle name="Normal 2 2 2 2" xfId="1248"/>
    <cellStyle name="Comma 2 4 2" xfId="1249"/>
    <cellStyle name="Percent 2" xfId="1250"/>
    <cellStyle name="Comma 2 2 2 2" xfId="1251"/>
    <cellStyle name="Comma 2 4 2 2" xfId="1252"/>
    <cellStyle name="Followed Hyperlink" xfId="1253"/>
    <cellStyle name="Followed Hyperlink" xfId="1254"/>
    <cellStyle name="Followed Hyperlink" xfId="1255"/>
    <cellStyle name="Followed Hyperlink" xfId="1256"/>
    <cellStyle name="Followed Hyperlink" xfId="1257"/>
    <cellStyle name="Followed Hyperlink" xfId="1258"/>
    <cellStyle name="Followed Hyperlink" xfId="1259"/>
    <cellStyle name="Followed Hyperlink" xfId="1260"/>
    <cellStyle name="Followed Hyperlink" xfId="1261"/>
    <cellStyle name="Followed Hyperlink" xfId="1262"/>
    <cellStyle name="Followed Hyperlink" xfId="1263"/>
    <cellStyle name="Followed Hyperlink" xfId="1264"/>
    <cellStyle name="Followed Hyperlink" xfId="1265"/>
    <cellStyle name="Followed Hyperlink" xfId="1266"/>
    <cellStyle name="Comma 4" xfId="1267"/>
    <cellStyle name="Normal 2 3" xfId="1268"/>
    <cellStyle name="Comma 2 5" xfId="1269"/>
    <cellStyle name="Comma 3 2" xfId="1270"/>
    <cellStyle name="Normal 5" xfId="1271"/>
    <cellStyle name="Comma 2 2 3" xfId="1272"/>
    <cellStyle name="Normal 2 2 3" xfId="1273"/>
    <cellStyle name="Currency 3 2" xfId="1274"/>
    <cellStyle name="Normal 2 3 2" xfId="1275"/>
    <cellStyle name="Comma 4 2" xfId="1276"/>
    <cellStyle name="Comma 4 3" xfId="1277"/>
    <cellStyle name="Comma 4 4" xfId="1278"/>
    <cellStyle name="Comma 4 5" xfId="1279"/>
    <cellStyle name="Обычный 3" xfId="1280"/>
    <cellStyle name="Normal 2 3 3" xfId="1281"/>
    <cellStyle name="Comma 4 6" xfId="1282"/>
    <cellStyle name="Comma 4 7" xfId="1283"/>
    <cellStyle name="Normal 6" xfId="1284"/>
    <cellStyle name="Currency 4" xfId="1285"/>
    <cellStyle name="Comma 5" xfId="1286"/>
    <cellStyle name="Comma 2 2 2 3" xfId="1287"/>
    <cellStyle name="Comma 2 2 2 3 2" xfId="1288"/>
    <cellStyle name="Comma 2 2 2 3 2 2" xfId="1289"/>
    <cellStyle name="Comma 2 2 3 2" xfId="1290"/>
    <cellStyle name="Comma 2 2 3 2 2" xfId="1291"/>
    <cellStyle name="Comma 2 3 3" xfId="1292"/>
    <cellStyle name="Comma 2 3 3 2" xfId="1293"/>
    <cellStyle name="Comma 2 3 3 2 2" xfId="1294"/>
    <cellStyle name="Comma 2 4 3" xfId="1295"/>
    <cellStyle name="Comma 2 4 3 2" xfId="1296"/>
    <cellStyle name="Comma 2 4 3 2 2" xfId="1297"/>
    <cellStyle name="Comma 2 4 4" xfId="1298"/>
    <cellStyle name="Comma 2 4 4 2" xfId="1299"/>
    <cellStyle name="Comma 2 4 4 2 2" xfId="1300"/>
    <cellStyle name="Comma 2 4 5" xfId="1301"/>
    <cellStyle name="Comma 2 4 5 2" xfId="1302"/>
    <cellStyle name="Comma 2 4 5 2 2" xfId="1303"/>
    <cellStyle name="Currency 2 3" xfId="1304"/>
    <cellStyle name="Currency 5" xfId="1305"/>
    <cellStyle name="Currency 6" xfId="1306"/>
    <cellStyle name="Hyperlink 2" xfId="1307"/>
    <cellStyle name="Normal 10" xfId="1308"/>
    <cellStyle name="Normal 2 2 3 2" xfId="1309"/>
    <cellStyle name="Normal 2 2 3 2 2" xfId="1310"/>
    <cellStyle name="Normal 2 2_MCXETA yazarma- Copy" xfId="1311"/>
    <cellStyle name="Normal 2_---SUL--- GORI-HOSPITALI-BOLO" xfId="1312"/>
    <cellStyle name="Normal 30" xfId="1313"/>
    <cellStyle name="Normal 6 2" xfId="1314"/>
    <cellStyle name="Normal 7" xfId="1315"/>
    <cellStyle name="Normal 8" xfId="1316"/>
    <cellStyle name="Normal 9" xfId="1317"/>
    <cellStyle name="Normal 11" xfId="1318"/>
    <cellStyle name="Normal 12" xfId="1319"/>
    <cellStyle name="Normal 13" xfId="1320"/>
    <cellStyle name="Normal 14" xfId="1321"/>
    <cellStyle name="Normal 15" xfId="1322"/>
    <cellStyle name="Normal 16" xfId="1323"/>
    <cellStyle name="Normal 17" xfId="1324"/>
    <cellStyle name="Normal 18" xfId="1325"/>
    <cellStyle name="Normal 19" xfId="1326"/>
    <cellStyle name="Normal 20" xfId="1327"/>
    <cellStyle name="Normal 21" xfId="1328"/>
    <cellStyle name="Normal 22" xfId="1329"/>
    <cellStyle name="Normal 23" xfId="1330"/>
    <cellStyle name="Comma 6" xfId="1331"/>
    <cellStyle name="Normal 24" xfId="1332"/>
    <cellStyle name="normální 2" xfId="1333"/>
    <cellStyle name="procent 2" xfId="1334"/>
    <cellStyle name="Обычный_HP1100 V7.0_KONVERTOR_Приват_25.06.2009" xfId="1335"/>
    <cellStyle name="Normal 25" xfId="1336"/>
    <cellStyle name="Currency 7" xfId="1337"/>
    <cellStyle name="Comma 7" xfId="1338"/>
    <cellStyle name="Normal 26" xfId="1339"/>
    <cellStyle name="Normal 27" xfId="1340"/>
    <cellStyle name="Normal 28" xfId="1341"/>
    <cellStyle name="Normal 29" xfId="1342"/>
    <cellStyle name="Normal 31" xfId="1343"/>
    <cellStyle name="Normal 32" xfId="1344"/>
    <cellStyle name="Normal 33" xfId="1345"/>
    <cellStyle name="Normal 34" xfId="1346"/>
    <cellStyle name="Normal 35" xfId="1347"/>
    <cellStyle name="Normal 36" xfId="1348"/>
    <cellStyle name="Normal 37" xfId="1349"/>
    <cellStyle name="Normal 38" xfId="1350"/>
    <cellStyle name="Normal 39" xfId="1351"/>
    <cellStyle name="Normal 40" xfId="1352"/>
    <cellStyle name="Normal 41" xfId="1353"/>
    <cellStyle name="Normal 42" xfId="1354"/>
    <cellStyle name="Normal 43" xfId="1355"/>
    <cellStyle name="Normal 44" xfId="1356"/>
    <cellStyle name="Normal 45" xfId="1357"/>
    <cellStyle name="Normal 46" xfId="1358"/>
    <cellStyle name="Normal 47" xfId="1359"/>
    <cellStyle name="Normal 48" xfId="1360"/>
    <cellStyle name="Normal 49" xfId="1361"/>
    <cellStyle name="Normal 50" xfId="1362"/>
    <cellStyle name="Normal 51" xfId="1363"/>
    <cellStyle name="Normal 52" xfId="1364"/>
    <cellStyle name="Normal 53" xfId="1365"/>
    <cellStyle name="Normal 54" xfId="1366"/>
    <cellStyle name="Normal 55" xfId="1367"/>
    <cellStyle name="Normal 56" xfId="1368"/>
    <cellStyle name="Normal 57" xfId="1369"/>
    <cellStyle name="Comma 4 8" xfId="1370"/>
    <cellStyle name="Normal 5 2" xfId="1371"/>
    <cellStyle name="Normal 58" xfId="1372"/>
    <cellStyle name="Normal 58 2" xfId="1373"/>
    <cellStyle name="Normal 2 4" xfId="1374"/>
    <cellStyle name="Normal 59" xfId="1375"/>
    <cellStyle name="Currency 8" xfId="1376"/>
    <cellStyle name="Comma 8" xfId="1377"/>
    <cellStyle name="Normal 58 3" xfId="1378"/>
    <cellStyle name="Normal_1 axali Fasebi" xfId="1379"/>
    <cellStyle name="Normal 28 2" xfId="138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4</xdr:col>
      <xdr:colOff>257175</xdr:colOff>
      <xdr:row>4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00025"/>
          <a:ext cx="1504950" cy="923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0</xdr:row>
      <xdr:rowOff>57150</xdr:rowOff>
    </xdr:from>
    <xdr:to>
      <xdr:col>13</xdr:col>
      <xdr:colOff>790575</xdr:colOff>
      <xdr:row>16</xdr:row>
      <xdr:rowOff>28575</xdr:rowOff>
    </xdr:to>
    <xdr:sp macro="" textlink="">
      <xdr:nvSpPr>
        <xdr:cNvPr id="2" name="TextBox 1"/>
        <xdr:cNvSpPr txBox="1"/>
      </xdr:nvSpPr>
      <xdr:spPr>
        <a:xfrm>
          <a:off x="7086600" y="57150"/>
          <a:ext cx="6696075" cy="3171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ka-GE" sz="1100" b="1">
              <a:solidFill>
                <a:srgbClr val="FF0000"/>
              </a:solidFill>
            </a:rPr>
            <a:t>ხარჯთაღრიცხვის</a:t>
          </a:r>
          <a:r>
            <a:rPr lang="ka-GE" sz="1100" b="1" baseline="0">
              <a:solidFill>
                <a:srgbClr val="FF0000"/>
              </a:solidFill>
            </a:rPr>
            <a:t> შევსების ინსტრუქცია</a:t>
          </a: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დაუშვებელია ხარჯთაღრიცხვის ფორმაში ცვლილებების შეტანა (რომელიმე პოზიციის დამატება ან/და ამოკლება)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იმ შემთხვევაში თუ მონაწილე კომპანია თვლის, რომ წარმოდგენილი ფორმა სრულად არ მოიცავს შესასრულებელ სამუშაოებს და დასამატებელია რომელიმე პოზიცია, ესეთი პოზიციის განფასება წარმოდგენილი უნდა იყოს ხარჯთაღრიცხვის ფორმაში არსებულ ბოლო გვერდზე "სხვა სამუშაოები"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თუ მონაწილე კომპანია თვლის, რომ წარმოდგენილ ფორმაში, რომელიმე პოზიცია ზედმეტია და არ საჭიროებს შესრულებას (ანუ განფასებას) ესეთი პოზიცია მონაწილე კომპანიამ უნდა დატოვოს უცვლელი, ფასის მითითების გარეშე.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ზემოთ მოცემული ინსტრუქციის დარღვევის შემთხვევაში (ხარჯთაღრიცხვის ფორმაში ცვლილებების შეტანის შემთხვევაში) მონაწილე კომპანია ექვემდებარება ტენდერიდან დისკუალიფიკაციას და არ მოხდება მის მიერ წარმოდგენილი წინადადების განხილვა.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endParaRPr lang="ka-GE" sz="1100" b="0" baseline="0">
            <a:solidFill>
              <a:sysClr val="windowText" lastClr="000000"/>
            </a:solidFill>
          </a:endParaRP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14</xdr:row>
      <xdr:rowOff>142875</xdr:rowOff>
    </xdr:from>
    <xdr:ext cx="0" cy="133350"/>
    <xdr:sp macro="" textlink="">
      <xdr:nvSpPr>
        <xdr:cNvPr id="2" name="TextBox 1"/>
        <xdr:cNvSpPr txBox="1"/>
      </xdr:nvSpPr>
      <xdr:spPr>
        <a:xfrm>
          <a:off x="9801225" y="4352925"/>
          <a:ext cx="0" cy="1333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  <sheetName val="FitOutConfCentre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7"/>
  <sheetViews>
    <sheetView showGridLines="0" tabSelected="1" workbookViewId="0" topLeftCell="A1">
      <selection activeCell="G20" sqref="G20"/>
    </sheetView>
  </sheetViews>
  <sheetFormatPr defaultColWidth="11.00390625" defaultRowHeight="15.75"/>
  <cols>
    <col min="1" max="1" width="4.25390625" style="60" customWidth="1"/>
    <col min="2" max="2" width="32.00390625" style="60" bestFit="1" customWidth="1"/>
    <col min="3" max="3" width="19.25390625" style="60" bestFit="1" customWidth="1"/>
    <col min="4" max="4" width="17.25390625" style="60" customWidth="1"/>
    <col min="5" max="5" width="9.125" style="60" customWidth="1"/>
    <col min="6" max="6" width="11.00390625" style="60" customWidth="1"/>
    <col min="7" max="7" width="11.625" style="60" bestFit="1" customWidth="1"/>
    <col min="8" max="16384" width="11.00390625" style="60" customWidth="1"/>
  </cols>
  <sheetData>
    <row r="1" s="61" customFormat="1" ht="15.75"/>
    <row r="2" spans="1:4" ht="18.75">
      <c r="A2" s="61"/>
      <c r="B2" s="183" t="s">
        <v>421</v>
      </c>
      <c r="C2" s="184" t="s">
        <v>426</v>
      </c>
      <c r="D2" s="62"/>
    </row>
    <row r="3" spans="2:4" s="61" customFormat="1" ht="18.75">
      <c r="B3" s="183" t="s">
        <v>422</v>
      </c>
      <c r="C3" s="184" t="s">
        <v>423</v>
      </c>
      <c r="D3" s="62"/>
    </row>
    <row r="4" spans="2:4" s="61" customFormat="1" ht="18.75">
      <c r="B4" s="183" t="s">
        <v>424</v>
      </c>
      <c r="C4" s="342"/>
      <c r="D4" s="62"/>
    </row>
    <row r="5" spans="2:4" s="61" customFormat="1" ht="18.75">
      <c r="B5" s="183" t="s">
        <v>425</v>
      </c>
      <c r="C5" s="343"/>
      <c r="D5" s="62"/>
    </row>
    <row r="6" spans="1:3" ht="9" customHeight="1">
      <c r="A6" s="63"/>
      <c r="B6" s="185"/>
      <c r="C6" s="185"/>
    </row>
    <row r="7" spans="1:3" s="61" customFormat="1" ht="15.75">
      <c r="A7" s="63"/>
      <c r="B7" s="183" t="s">
        <v>427</v>
      </c>
      <c r="C7" s="341">
        <v>2.7</v>
      </c>
    </row>
    <row r="8" spans="1:3" s="61" customFormat="1" ht="6.6" customHeight="1">
      <c r="A8" s="63"/>
      <c r="B8" s="185"/>
      <c r="C8" s="185"/>
    </row>
    <row r="9" spans="1:3" s="61" customFormat="1" ht="15.75">
      <c r="A9" s="63"/>
      <c r="B9" s="183" t="s">
        <v>428</v>
      </c>
      <c r="C9" s="186">
        <v>2400</v>
      </c>
    </row>
    <row r="10" spans="1:3" s="61" customFormat="1" ht="16.5" thickBot="1">
      <c r="A10" s="63"/>
      <c r="B10" s="122"/>
      <c r="C10" s="123"/>
    </row>
    <row r="11" spans="1:5" s="126" customFormat="1" ht="19.9" customHeight="1" thickBot="1">
      <c r="A11" s="124" t="s">
        <v>429</v>
      </c>
      <c r="B11" s="124" t="s">
        <v>430</v>
      </c>
      <c r="C11" s="124" t="s">
        <v>431</v>
      </c>
      <c r="D11" s="120" t="s">
        <v>432</v>
      </c>
      <c r="E11" s="120" t="s">
        <v>342</v>
      </c>
    </row>
    <row r="12" spans="1:5" ht="15.75">
      <c r="A12" s="64">
        <v>1</v>
      </c>
      <c r="B12" s="128" t="s">
        <v>14</v>
      </c>
      <c r="C12" s="204">
        <f>'1 მოსაზადებელი სამუშაოები'!C9</f>
        <v>3000</v>
      </c>
      <c r="D12" s="129">
        <f aca="true" t="shared" si="0" ref="D12:D20">C12/$C$9</f>
        <v>1.25</v>
      </c>
      <c r="E12" s="130">
        <f aca="true" t="shared" si="1" ref="E12:E19">C12/$C$20</f>
        <v>0.0038298319510960124</v>
      </c>
    </row>
    <row r="13" spans="1:5" ht="15.75">
      <c r="A13" s="7">
        <v>2</v>
      </c>
      <c r="B13" s="125" t="s">
        <v>19</v>
      </c>
      <c r="C13" s="65">
        <f>'2 ელექტროობა'!J135</f>
        <v>282117.740010768</v>
      </c>
      <c r="D13" s="67">
        <f t="shared" si="0"/>
        <v>117.54905833782</v>
      </c>
      <c r="E13" s="66">
        <f t="shared" si="1"/>
        <v>0.36015451155474576</v>
      </c>
    </row>
    <row r="14" spans="1:5" ht="15.75">
      <c r="A14" s="7">
        <v>3</v>
      </c>
      <c r="B14" s="125" t="s">
        <v>16</v>
      </c>
      <c r="C14" s="68">
        <f>' 3 ვენტილაცია'!J164</f>
        <v>191809.1921040001</v>
      </c>
      <c r="D14" s="67">
        <f t="shared" si="0"/>
        <v>79.92049671000004</v>
      </c>
      <c r="E14" s="66">
        <f t="shared" si="1"/>
        <v>0.24486565747793754</v>
      </c>
    </row>
    <row r="15" spans="1:5" ht="15.75">
      <c r="A15" s="7">
        <v>4</v>
      </c>
      <c r="B15" s="125" t="s">
        <v>17</v>
      </c>
      <c r="C15" s="68">
        <f>'4 გათბობა-გაგრილება'!J67</f>
        <v>136330.733</v>
      </c>
      <c r="D15" s="67">
        <f t="shared" si="0"/>
        <v>56.80447208333334</v>
      </c>
      <c r="E15" s="66">
        <f t="shared" si="1"/>
        <v>0.17404126571991319</v>
      </c>
    </row>
    <row r="16" spans="1:5" ht="15.75">
      <c r="A16" s="7">
        <v>5</v>
      </c>
      <c r="B16" s="125" t="s">
        <v>99</v>
      </c>
      <c r="C16" s="68">
        <f>'5 წყალმომარაგება-კანალიზაცია'!J68</f>
        <v>3487.0344868565985</v>
      </c>
      <c r="D16" s="67">
        <f t="shared" si="0"/>
        <v>1.4529310361902494</v>
      </c>
      <c r="E16" s="66">
        <f t="shared" si="1"/>
        <v>0.004451585364112364</v>
      </c>
    </row>
    <row r="17" spans="1:5" s="61" customFormat="1" ht="16.5" thickBot="1">
      <c r="A17" s="7">
        <v>6</v>
      </c>
      <c r="B17" s="125" t="s">
        <v>28</v>
      </c>
      <c r="C17" s="68">
        <f>'6 Low voltage'!J65</f>
        <v>72775.04685360001</v>
      </c>
      <c r="D17" s="67">
        <f t="shared" si="0"/>
        <v>30.322936189000004</v>
      </c>
      <c r="E17" s="127">
        <f t="shared" si="1"/>
        <v>0.09290539989414222</v>
      </c>
    </row>
    <row r="18" spans="1:5" s="61" customFormat="1" ht="15.75">
      <c r="A18" s="7">
        <v>7</v>
      </c>
      <c r="B18" s="125" t="s">
        <v>116</v>
      </c>
      <c r="C18" s="68">
        <f>'7 Fire Fighting '!J38</f>
        <v>86397.03328387355</v>
      </c>
      <c r="D18" s="67">
        <f t="shared" si="0"/>
        <v>35.99876386828065</v>
      </c>
      <c r="E18" s="66">
        <f t="shared" si="1"/>
        <v>0.11029537285016153</v>
      </c>
    </row>
    <row r="19" spans="1:5" s="61" customFormat="1" ht="16.5" thickBot="1">
      <c r="A19" s="7">
        <v>8</v>
      </c>
      <c r="B19" s="125" t="s">
        <v>461</v>
      </c>
      <c r="C19" s="68">
        <v>7407.407407407407</v>
      </c>
      <c r="D19" s="67">
        <f>C19/$C$9</f>
        <v>3.0864197530864197</v>
      </c>
      <c r="E19" s="127">
        <f t="shared" si="1"/>
        <v>0.009456375187891388</v>
      </c>
    </row>
    <row r="20" spans="1:4" s="121" customFormat="1" ht="21" customHeight="1" thickBot="1">
      <c r="A20" s="359" t="s">
        <v>449</v>
      </c>
      <c r="B20" s="360"/>
      <c r="C20" s="205">
        <f>SUM(C12:C19)</f>
        <v>783324.1871465057</v>
      </c>
      <c r="D20" s="206">
        <f t="shared" si="0"/>
        <v>326.3850779777107</v>
      </c>
    </row>
    <row r="21" spans="1:8" ht="16.5" thickBot="1">
      <c r="A21" s="69"/>
      <c r="H21" s="70"/>
    </row>
    <row r="22" spans="1:4" s="121" customFormat="1" ht="21" customHeight="1" thickBot="1">
      <c r="A22" s="359" t="s">
        <v>450</v>
      </c>
      <c r="B22" s="360"/>
      <c r="C22" s="354">
        <f>C20*C7</f>
        <v>2114975.3052955656</v>
      </c>
      <c r="D22" s="355">
        <f>C22/$C$9</f>
        <v>881.239710539819</v>
      </c>
    </row>
    <row r="23" spans="1:5" ht="18">
      <c r="A23" s="69"/>
      <c r="B23" s="71"/>
      <c r="D23" s="72"/>
      <c r="E23" s="73"/>
    </row>
    <row r="24" ht="15.75">
      <c r="A24" s="69"/>
    </row>
    <row r="25" spans="1:4" ht="15.75">
      <c r="A25" s="69"/>
      <c r="C25" s="70"/>
      <c r="D25" s="70"/>
    </row>
    <row r="26" ht="15.75">
      <c r="C26" s="70"/>
    </row>
    <row r="27" ht="15.75">
      <c r="C27" s="70"/>
    </row>
    <row r="29" ht="15.75">
      <c r="C29" s="72"/>
    </row>
    <row r="30" ht="15.75">
      <c r="C30" s="73"/>
    </row>
    <row r="31" ht="15.75">
      <c r="C31" s="73"/>
    </row>
    <row r="32" ht="15.75">
      <c r="C32" s="73"/>
    </row>
    <row r="33" ht="15.75">
      <c r="C33" s="73"/>
    </row>
    <row r="34" ht="15.75">
      <c r="C34" s="73"/>
    </row>
    <row r="35" ht="15.75">
      <c r="C35" s="73"/>
    </row>
    <row r="36" ht="15.75">
      <c r="C36" s="73"/>
    </row>
    <row r="37" ht="15.75">
      <c r="C37" s="73"/>
    </row>
  </sheetData>
  <mergeCells count="2">
    <mergeCell ref="A22:B22"/>
    <mergeCell ref="A20:B20"/>
  </mergeCells>
  <printOptions/>
  <pageMargins left="0.4117647058823529" right="0.31" top="1" bottom="1" header="0.5" footer="0.5"/>
  <pageSetup fitToHeight="1" fitToWidth="1" horizontalDpi="600" verticalDpi="600" orientation="portrait" paperSize="9" scale="48" r:id="rId4"/>
  <headerFooter>
    <oddFooter>&amp;L&amp;"Calibri,Regular"&amp;K000000For any queries please contact at:    cmc@cmconsulting.ge &amp;R&amp;"Calibri,Regular"&amp;K000000&amp;N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N21"/>
  <sheetViews>
    <sheetView workbookViewId="0" topLeftCell="A1">
      <selection activeCell="N6" sqref="N6:N21"/>
    </sheetView>
  </sheetViews>
  <sheetFormatPr defaultColWidth="9.00390625" defaultRowHeight="15.75"/>
  <cols>
    <col min="9" max="9" width="9.00390625" style="353" customWidth="1"/>
    <col min="14" max="14" width="9.00390625" style="353" customWidth="1"/>
  </cols>
  <sheetData>
    <row r="6" spans="12:14" ht="15.75">
      <c r="L6" s="217">
        <v>22</v>
      </c>
      <c r="M6">
        <v>2.7</v>
      </c>
      <c r="N6" s="353">
        <f>M6*L6</f>
        <v>59.400000000000006</v>
      </c>
    </row>
    <row r="7" spans="7:14" ht="15.75">
      <c r="G7" s="217">
        <v>0.6</v>
      </c>
      <c r="H7">
        <v>2.7</v>
      </c>
      <c r="I7" s="353">
        <f>H7*G7</f>
        <v>1.62</v>
      </c>
      <c r="L7" s="217">
        <v>270</v>
      </c>
      <c r="M7">
        <v>2.7</v>
      </c>
      <c r="N7" s="353">
        <f aca="true" t="shared" si="0" ref="N7:N21">M7*L7</f>
        <v>729</v>
      </c>
    </row>
    <row r="8" spans="7:14" ht="15.75">
      <c r="G8" s="217">
        <v>640</v>
      </c>
      <c r="H8">
        <v>2.7</v>
      </c>
      <c r="I8" s="353">
        <f>H8*G8</f>
        <v>1728</v>
      </c>
      <c r="L8" s="217">
        <v>2200</v>
      </c>
      <c r="M8">
        <v>2.7</v>
      </c>
      <c r="N8" s="353">
        <f t="shared" si="0"/>
        <v>5940</v>
      </c>
    </row>
    <row r="9" spans="7:14" ht="15.75">
      <c r="G9" s="217">
        <v>55</v>
      </c>
      <c r="H9">
        <v>2.7</v>
      </c>
      <c r="I9" s="353">
        <f>H9*G9</f>
        <v>148.5</v>
      </c>
      <c r="L9" s="217">
        <v>95</v>
      </c>
      <c r="M9">
        <v>2.7</v>
      </c>
      <c r="N9" s="353">
        <f t="shared" si="0"/>
        <v>256.5</v>
      </c>
    </row>
    <row r="10" spans="7:14" ht="15.75">
      <c r="G10" s="217">
        <v>24</v>
      </c>
      <c r="H10">
        <v>2.7</v>
      </c>
      <c r="I10" s="353">
        <f>H10*G10</f>
        <v>64.80000000000001</v>
      </c>
      <c r="L10" s="217">
        <v>110</v>
      </c>
      <c r="M10">
        <v>2.7</v>
      </c>
      <c r="N10" s="353">
        <f t="shared" si="0"/>
        <v>297</v>
      </c>
    </row>
    <row r="11" spans="12:14" ht="15.75">
      <c r="L11" s="217">
        <v>2600</v>
      </c>
      <c r="M11">
        <v>2.7</v>
      </c>
      <c r="N11" s="353">
        <f t="shared" si="0"/>
        <v>7020.000000000001</v>
      </c>
    </row>
    <row r="12" spans="12:14" ht="15.75">
      <c r="L12" s="217">
        <v>220</v>
      </c>
      <c r="M12">
        <v>2.7</v>
      </c>
      <c r="N12" s="353">
        <f t="shared" si="0"/>
        <v>594</v>
      </c>
    </row>
    <row r="13" spans="12:14" ht="15.75">
      <c r="L13" s="217">
        <v>457</v>
      </c>
      <c r="M13">
        <v>2.7</v>
      </c>
      <c r="N13" s="353">
        <f t="shared" si="0"/>
        <v>1233.9</v>
      </c>
    </row>
    <row r="14" spans="12:14" ht="15.75">
      <c r="L14" s="217">
        <v>880</v>
      </c>
      <c r="M14">
        <v>2.7</v>
      </c>
      <c r="N14" s="353">
        <f t="shared" si="0"/>
        <v>2376</v>
      </c>
    </row>
    <row r="15" spans="12:14" ht="15.75">
      <c r="L15" s="217">
        <v>450</v>
      </c>
      <c r="M15">
        <v>2.7</v>
      </c>
      <c r="N15" s="353">
        <f t="shared" si="0"/>
        <v>1215</v>
      </c>
    </row>
    <row r="16" ht="15.75">
      <c r="L16" s="217"/>
    </row>
    <row r="17" spans="12:14" ht="15.75">
      <c r="L17" s="217">
        <v>22</v>
      </c>
      <c r="M17">
        <v>2.7</v>
      </c>
      <c r="N17" s="353">
        <f t="shared" si="0"/>
        <v>59.400000000000006</v>
      </c>
    </row>
    <row r="18" ht="15.75">
      <c r="L18" s="217"/>
    </row>
    <row r="19" spans="12:14" ht="15.75">
      <c r="L19" s="217">
        <v>22</v>
      </c>
      <c r="M19">
        <v>2.7</v>
      </c>
      <c r="N19" s="353">
        <f t="shared" si="0"/>
        <v>59.400000000000006</v>
      </c>
    </row>
    <row r="20" ht="15.75">
      <c r="L20" s="217"/>
    </row>
    <row r="21" spans="12:14" ht="16.5" thickBot="1">
      <c r="L21" s="218">
        <v>22</v>
      </c>
      <c r="M21">
        <v>2.7</v>
      </c>
      <c r="N21" s="353">
        <f t="shared" si="0"/>
        <v>59.400000000000006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C9"/>
  <sheetViews>
    <sheetView showGridLines="0" workbookViewId="0" topLeftCell="A1">
      <selection activeCell="C15" sqref="C15"/>
    </sheetView>
  </sheetViews>
  <sheetFormatPr defaultColWidth="8.875" defaultRowHeight="15.75"/>
  <cols>
    <col min="1" max="1" width="6.50390625" style="30" customWidth="1"/>
    <col min="2" max="2" width="20.125" style="308" customWidth="1"/>
    <col min="3" max="3" width="10.125" style="30" bestFit="1" customWidth="1"/>
    <col min="4" max="17" width="8.875" style="30" customWidth="1"/>
    <col min="18" max="16384" width="8.875" style="15" customWidth="1"/>
  </cols>
  <sheetData>
    <row r="1" spans="1:2" ht="18">
      <c r="A1" s="304"/>
      <c r="B1" s="305"/>
    </row>
    <row r="2" spans="1:2" ht="18">
      <c r="A2" s="306" t="s">
        <v>459</v>
      </c>
      <c r="B2" s="307"/>
    </row>
    <row r="3" spans="1:2" ht="16.5" customHeight="1">
      <c r="A3" s="368"/>
      <c r="B3" s="368"/>
    </row>
    <row r="4" spans="1:2" ht="15.75">
      <c r="A4" s="368"/>
      <c r="B4" s="368"/>
    </row>
    <row r="5" spans="1:2" ht="15.75">
      <c r="A5" s="369"/>
      <c r="B5" s="369"/>
    </row>
    <row r="6" spans="1:2" ht="16.5" thickBot="1">
      <c r="A6" s="363"/>
      <c r="B6" s="363"/>
    </row>
    <row r="7" spans="1:3" ht="15.75">
      <c r="A7" s="364" t="s">
        <v>429</v>
      </c>
      <c r="B7" s="366" t="s">
        <v>430</v>
      </c>
      <c r="C7" s="361" t="s">
        <v>458</v>
      </c>
    </row>
    <row r="8" spans="1:3" ht="15.75">
      <c r="A8" s="365"/>
      <c r="B8" s="367"/>
      <c r="C8" s="362"/>
    </row>
    <row r="9" spans="1:3" ht="18" customHeight="1" thickBot="1">
      <c r="A9" s="202" t="s">
        <v>0</v>
      </c>
      <c r="B9" s="203" t="s">
        <v>457</v>
      </c>
      <c r="C9" s="207">
        <v>3000</v>
      </c>
    </row>
  </sheetData>
  <sheetProtection algorithmName="SHA-512" hashValue="Rfqi+KCrsy/Qo5206hfX0KMU5kTtqGkbMvGmDEZuEJAW+HVOOQUAiCa+MLAu6w9d5sSWJh/gavAWjs1Ozq9Y7Q==" saltValue="UxLPq+sLgSsXpFAJWO3N5w==" spinCount="100000" sheet="1" objects="1" scenarios="1"/>
  <mergeCells count="7">
    <mergeCell ref="C7:C8"/>
    <mergeCell ref="A6:B6"/>
    <mergeCell ref="A7:A8"/>
    <mergeCell ref="B7:B8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139"/>
  <sheetViews>
    <sheetView showGridLines="0" zoomScalePageLayoutView="115" workbookViewId="0" topLeftCell="A1">
      <pane ySplit="9" topLeftCell="A10" activePane="bottomLeft" state="frozen"/>
      <selection pane="topLeft" activeCell="A292" sqref="A292:XFD292"/>
      <selection pane="bottomLeft" activeCell="A5" sqref="A5:F5"/>
    </sheetView>
  </sheetViews>
  <sheetFormatPr defaultColWidth="8.875" defaultRowHeight="15.75"/>
  <cols>
    <col min="1" max="1" width="4.50390625" style="15" customWidth="1"/>
    <col min="2" max="2" width="71.25390625" style="108" customWidth="1"/>
    <col min="3" max="3" width="11.25390625" style="15" bestFit="1" customWidth="1"/>
    <col min="4" max="4" width="7.375" style="15" customWidth="1"/>
    <col min="5" max="5" width="5.75390625" style="15" customWidth="1"/>
    <col min="6" max="6" width="10.875" style="15" bestFit="1" customWidth="1"/>
    <col min="7" max="7" width="18.25390625" style="15" customWidth="1"/>
    <col min="8" max="8" width="11.625" style="15" bestFit="1" customWidth="1"/>
    <col min="9" max="9" width="14.375" style="15" customWidth="1"/>
    <col min="10" max="10" width="15.375" style="15" customWidth="1"/>
    <col min="11" max="11" width="14.25390625" style="35" customWidth="1"/>
    <col min="12" max="12" width="3.625" style="35" customWidth="1"/>
    <col min="13" max="13" width="15.875" style="15" bestFit="1" customWidth="1"/>
    <col min="14" max="14" width="14.25390625" style="15" customWidth="1"/>
    <col min="15" max="15" width="2.125" style="15" customWidth="1"/>
    <col min="16" max="16" width="15.875" style="15" bestFit="1" customWidth="1"/>
    <col min="17" max="17" width="14.25390625" style="15" customWidth="1"/>
    <col min="18" max="18" width="6.625" style="15" customWidth="1"/>
    <col min="19" max="19" width="7.75390625" style="15" bestFit="1" customWidth="1"/>
    <col min="20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451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5">
        <f>J135</f>
        <v>282117.740010768</v>
      </c>
      <c r="I4" s="216">
        <f>H4*J4</f>
        <v>761717.8980290736</v>
      </c>
      <c r="J4" s="79">
        <f>TOTAL!C7</f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5.75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6.5" thickBot="1">
      <c r="A8" s="380"/>
      <c r="B8" s="381"/>
      <c r="C8" s="383"/>
      <c r="D8" s="81" t="s">
        <v>436</v>
      </c>
      <c r="E8" s="156" t="s">
        <v>437</v>
      </c>
      <c r="F8" s="81" t="s">
        <v>439</v>
      </c>
      <c r="G8" s="156" t="s">
        <v>437</v>
      </c>
      <c r="H8" s="81" t="s">
        <v>439</v>
      </c>
      <c r="I8" s="156" t="s">
        <v>437</v>
      </c>
      <c r="J8" s="374"/>
      <c r="K8" s="376"/>
      <c r="L8" s="80"/>
      <c r="M8" s="378"/>
      <c r="N8" s="371"/>
      <c r="O8" s="30"/>
      <c r="P8" s="378"/>
      <c r="Q8" s="371"/>
    </row>
    <row r="9" spans="1:17" ht="15.75">
      <c r="A9" s="152" t="s">
        <v>0</v>
      </c>
      <c r="B9" s="153" t="s">
        <v>344</v>
      </c>
      <c r="C9" s="154" t="s">
        <v>1</v>
      </c>
      <c r="D9" s="154" t="s">
        <v>2</v>
      </c>
      <c r="E9" s="154" t="s">
        <v>10</v>
      </c>
      <c r="F9" s="154" t="s">
        <v>3</v>
      </c>
      <c r="G9" s="154" t="s">
        <v>4</v>
      </c>
      <c r="H9" s="154" t="s">
        <v>5</v>
      </c>
      <c r="I9" s="154" t="s">
        <v>6</v>
      </c>
      <c r="J9" s="154" t="s">
        <v>7</v>
      </c>
      <c r="K9" s="155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309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ht="15.75">
      <c r="A11" s="264"/>
      <c r="B11" s="310" t="s">
        <v>262</v>
      </c>
      <c r="C11" s="297"/>
      <c r="D11" s="141"/>
      <c r="E11" s="311"/>
      <c r="F11" s="139"/>
      <c r="G11" s="214"/>
      <c r="H11" s="141"/>
      <c r="I11" s="214"/>
      <c r="J11" s="142"/>
      <c r="K11" s="148"/>
      <c r="L11" s="312"/>
      <c r="M11" s="313"/>
      <c r="N11" s="314"/>
      <c r="O11" s="270"/>
      <c r="P11" s="313"/>
      <c r="Q11" s="314"/>
    </row>
    <row r="12" spans="1:17" ht="26.25">
      <c r="A12" s="264">
        <v>1</v>
      </c>
      <c r="B12" s="315" t="s">
        <v>263</v>
      </c>
      <c r="C12" s="316" t="s">
        <v>340</v>
      </c>
      <c r="D12" s="330">
        <v>1</v>
      </c>
      <c r="E12" s="330">
        <v>4</v>
      </c>
      <c r="F12" s="217">
        <v>1270</v>
      </c>
      <c r="G12" s="214">
        <f>F12*E12</f>
        <v>5080</v>
      </c>
      <c r="H12" s="138">
        <v>20</v>
      </c>
      <c r="I12" s="214">
        <f>H12*E12</f>
        <v>80</v>
      </c>
      <c r="J12" s="142">
        <f>G12+I12</f>
        <v>5160</v>
      </c>
      <c r="K12" s="148">
        <f>J12/E12</f>
        <v>1290</v>
      </c>
      <c r="L12" s="28"/>
      <c r="M12" s="118"/>
      <c r="N12" s="119"/>
      <c r="O12" s="9"/>
      <c r="P12" s="118"/>
      <c r="Q12" s="119"/>
    </row>
    <row r="13" spans="1:17" ht="26.25">
      <c r="A13" s="264">
        <v>2</v>
      </c>
      <c r="B13" s="315" t="s">
        <v>264</v>
      </c>
      <c r="C13" s="316" t="s">
        <v>340</v>
      </c>
      <c r="D13" s="330">
        <v>1</v>
      </c>
      <c r="E13" s="331" t="s">
        <v>0</v>
      </c>
      <c r="F13" s="217">
        <v>200</v>
      </c>
      <c r="G13" s="214">
        <f aca="true" t="shared" si="0" ref="G13:G76">F13*E13</f>
        <v>200</v>
      </c>
      <c r="H13" s="138">
        <v>10</v>
      </c>
      <c r="I13" s="214">
        <f>H13*E13</f>
        <v>10</v>
      </c>
      <c r="J13" s="142">
        <f aca="true" t="shared" si="1" ref="J13:J76">G13+I13</f>
        <v>210</v>
      </c>
      <c r="K13" s="148">
        <f aca="true" t="shared" si="2" ref="K13:K76">J13/E13</f>
        <v>210</v>
      </c>
      <c r="L13" s="28"/>
      <c r="M13" s="118"/>
      <c r="N13" s="119"/>
      <c r="O13" s="9"/>
      <c r="P13" s="118"/>
      <c r="Q13" s="119"/>
    </row>
    <row r="14" spans="1:17" ht="15.75">
      <c r="A14" s="264">
        <v>3</v>
      </c>
      <c r="B14" s="315" t="s">
        <v>265</v>
      </c>
      <c r="C14" s="316" t="s">
        <v>15</v>
      </c>
      <c r="D14" s="330">
        <v>1</v>
      </c>
      <c r="E14" s="331" t="s">
        <v>0</v>
      </c>
      <c r="F14" s="217">
        <v>77</v>
      </c>
      <c r="G14" s="214">
        <f t="shared" si="0"/>
        <v>77</v>
      </c>
      <c r="H14" s="138">
        <v>5</v>
      </c>
      <c r="I14" s="214">
        <f aca="true" t="shared" si="3" ref="I14:I76">H14*E14</f>
        <v>5</v>
      </c>
      <c r="J14" s="142">
        <f t="shared" si="1"/>
        <v>82</v>
      </c>
      <c r="K14" s="148">
        <f t="shared" si="2"/>
        <v>82</v>
      </c>
      <c r="L14" s="28"/>
      <c r="M14" s="118"/>
      <c r="N14" s="119"/>
      <c r="O14" s="9"/>
      <c r="P14" s="118"/>
      <c r="Q14" s="119"/>
    </row>
    <row r="15" spans="1:17" ht="15.75">
      <c r="A15" s="264">
        <v>4</v>
      </c>
      <c r="B15" s="315" t="s">
        <v>266</v>
      </c>
      <c r="C15" s="316" t="s">
        <v>15</v>
      </c>
      <c r="D15" s="330">
        <v>1</v>
      </c>
      <c r="E15" s="331" t="s">
        <v>1</v>
      </c>
      <c r="F15" s="217">
        <v>12.7</v>
      </c>
      <c r="G15" s="214">
        <f t="shared" si="0"/>
        <v>38.099999999999994</v>
      </c>
      <c r="H15" s="138">
        <v>5</v>
      </c>
      <c r="I15" s="214">
        <f t="shared" si="3"/>
        <v>15</v>
      </c>
      <c r="J15" s="142">
        <f t="shared" si="1"/>
        <v>53.099999999999994</v>
      </c>
      <c r="K15" s="148">
        <f t="shared" si="2"/>
        <v>17.7</v>
      </c>
      <c r="L15" s="28"/>
      <c r="M15" s="118"/>
      <c r="N15" s="119"/>
      <c r="O15" s="9"/>
      <c r="P15" s="118"/>
      <c r="Q15" s="119"/>
    </row>
    <row r="16" spans="1:17" ht="15.75">
      <c r="A16" s="264">
        <v>5</v>
      </c>
      <c r="B16" s="315" t="s">
        <v>267</v>
      </c>
      <c r="C16" s="316" t="s">
        <v>341</v>
      </c>
      <c r="D16" s="330">
        <v>1</v>
      </c>
      <c r="E16" s="331" t="s">
        <v>343</v>
      </c>
      <c r="F16" s="217">
        <v>2.7</v>
      </c>
      <c r="G16" s="214">
        <f t="shared" si="0"/>
        <v>81</v>
      </c>
      <c r="H16" s="138">
        <v>0.4</v>
      </c>
      <c r="I16" s="214">
        <f t="shared" si="3"/>
        <v>12</v>
      </c>
      <c r="J16" s="142">
        <f t="shared" si="1"/>
        <v>93</v>
      </c>
      <c r="K16" s="148">
        <f t="shared" si="2"/>
        <v>3.1</v>
      </c>
      <c r="L16" s="28"/>
      <c r="M16" s="118"/>
      <c r="N16" s="119"/>
      <c r="O16" s="9"/>
      <c r="P16" s="118"/>
      <c r="Q16" s="119"/>
    </row>
    <row r="17" spans="1:17" ht="26.25">
      <c r="A17" s="264">
        <v>6</v>
      </c>
      <c r="B17" s="315" t="s">
        <v>268</v>
      </c>
      <c r="C17" s="316" t="s">
        <v>340</v>
      </c>
      <c r="D17" s="330">
        <v>1</v>
      </c>
      <c r="E17" s="331" t="s">
        <v>0</v>
      </c>
      <c r="F17" s="217">
        <v>140000</v>
      </c>
      <c r="G17" s="214">
        <f t="shared" si="0"/>
        <v>140000</v>
      </c>
      <c r="H17" s="138">
        <v>200</v>
      </c>
      <c r="I17" s="214">
        <f t="shared" si="3"/>
        <v>200</v>
      </c>
      <c r="J17" s="142">
        <f t="shared" si="1"/>
        <v>140200</v>
      </c>
      <c r="K17" s="148">
        <f t="shared" si="2"/>
        <v>140200</v>
      </c>
      <c r="L17" s="28"/>
      <c r="M17" s="118"/>
      <c r="N17" s="119"/>
      <c r="O17" s="9"/>
      <c r="P17" s="118"/>
      <c r="Q17" s="119"/>
    </row>
    <row r="18" spans="1:17" ht="26.25">
      <c r="A18" s="264">
        <v>7</v>
      </c>
      <c r="B18" s="315" t="s">
        <v>263</v>
      </c>
      <c r="C18" s="316" t="s">
        <v>340</v>
      </c>
      <c r="D18" s="330">
        <v>1</v>
      </c>
      <c r="E18" s="331" t="s">
        <v>1</v>
      </c>
      <c r="F18" s="217">
        <v>1270</v>
      </c>
      <c r="G18" s="214">
        <f t="shared" si="0"/>
        <v>3810</v>
      </c>
      <c r="H18" s="138">
        <v>7</v>
      </c>
      <c r="I18" s="214">
        <f t="shared" si="3"/>
        <v>21</v>
      </c>
      <c r="J18" s="142">
        <f t="shared" si="1"/>
        <v>3831</v>
      </c>
      <c r="K18" s="148">
        <f t="shared" si="2"/>
        <v>1277</v>
      </c>
      <c r="L18" s="28"/>
      <c r="M18" s="118"/>
      <c r="N18" s="119"/>
      <c r="O18" s="9"/>
      <c r="P18" s="118"/>
      <c r="Q18" s="119"/>
    </row>
    <row r="19" spans="1:17" ht="26.25">
      <c r="A19" s="264">
        <v>8</v>
      </c>
      <c r="B19" s="315" t="s">
        <v>269</v>
      </c>
      <c r="C19" s="316" t="s">
        <v>340</v>
      </c>
      <c r="D19" s="330">
        <v>1</v>
      </c>
      <c r="E19" s="331" t="s">
        <v>0</v>
      </c>
      <c r="F19" s="217">
        <v>1000</v>
      </c>
      <c r="G19" s="214">
        <f t="shared" si="0"/>
        <v>1000</v>
      </c>
      <c r="H19" s="138">
        <v>20</v>
      </c>
      <c r="I19" s="214">
        <f t="shared" si="3"/>
        <v>20</v>
      </c>
      <c r="J19" s="142">
        <f t="shared" si="1"/>
        <v>1020</v>
      </c>
      <c r="K19" s="148">
        <f t="shared" si="2"/>
        <v>1020</v>
      </c>
      <c r="L19" s="28"/>
      <c r="M19" s="118"/>
      <c r="N19" s="119"/>
      <c r="O19" s="9"/>
      <c r="P19" s="118"/>
      <c r="Q19" s="119"/>
    </row>
    <row r="20" spans="1:19" ht="26.25">
      <c r="A20" s="264">
        <v>9</v>
      </c>
      <c r="B20" s="315" t="s">
        <v>270</v>
      </c>
      <c r="C20" s="316" t="s">
        <v>15</v>
      </c>
      <c r="D20" s="330">
        <v>1</v>
      </c>
      <c r="E20" s="331" t="s">
        <v>1</v>
      </c>
      <c r="F20" s="217">
        <v>180</v>
      </c>
      <c r="G20" s="214">
        <f t="shared" si="0"/>
        <v>540</v>
      </c>
      <c r="H20" s="138">
        <v>11.5</v>
      </c>
      <c r="I20" s="214">
        <f t="shared" si="3"/>
        <v>34.5</v>
      </c>
      <c r="J20" s="142">
        <f t="shared" si="1"/>
        <v>574.5</v>
      </c>
      <c r="K20" s="148">
        <f t="shared" si="2"/>
        <v>191.5</v>
      </c>
      <c r="L20" s="28"/>
      <c r="M20" s="118"/>
      <c r="N20" s="119"/>
      <c r="O20" s="9"/>
      <c r="P20" s="118"/>
      <c r="Q20" s="119"/>
      <c r="S20" s="109"/>
    </row>
    <row r="21" spans="1:19" ht="26.25">
      <c r="A21" s="264">
        <v>10</v>
      </c>
      <c r="B21" s="315" t="s">
        <v>271</v>
      </c>
      <c r="C21" s="316" t="s">
        <v>15</v>
      </c>
      <c r="D21" s="330">
        <v>1</v>
      </c>
      <c r="E21" s="331" t="s">
        <v>1</v>
      </c>
      <c r="F21" s="217">
        <v>180</v>
      </c>
      <c r="G21" s="214">
        <f t="shared" si="0"/>
        <v>540</v>
      </c>
      <c r="H21" s="138">
        <v>11.5</v>
      </c>
      <c r="I21" s="214">
        <f t="shared" si="3"/>
        <v>34.5</v>
      </c>
      <c r="J21" s="142">
        <f t="shared" si="1"/>
        <v>574.5</v>
      </c>
      <c r="K21" s="148">
        <f t="shared" si="2"/>
        <v>191.5</v>
      </c>
      <c r="L21" s="28"/>
      <c r="M21" s="118"/>
      <c r="N21" s="119"/>
      <c r="O21" s="9"/>
      <c r="P21" s="118"/>
      <c r="Q21" s="119"/>
      <c r="S21" s="109"/>
    </row>
    <row r="22" spans="1:19" ht="26.25">
      <c r="A22" s="264">
        <v>11</v>
      </c>
      <c r="B22" s="315" t="s">
        <v>272</v>
      </c>
      <c r="C22" s="316" t="s">
        <v>15</v>
      </c>
      <c r="D22" s="330">
        <v>1</v>
      </c>
      <c r="E22" s="331" t="s">
        <v>0</v>
      </c>
      <c r="F22" s="217">
        <v>82</v>
      </c>
      <c r="G22" s="214">
        <f t="shared" si="0"/>
        <v>82</v>
      </c>
      <c r="H22" s="138">
        <v>8</v>
      </c>
      <c r="I22" s="214">
        <f t="shared" si="3"/>
        <v>8</v>
      </c>
      <c r="J22" s="142">
        <f t="shared" si="1"/>
        <v>90</v>
      </c>
      <c r="K22" s="148">
        <f t="shared" si="2"/>
        <v>90</v>
      </c>
      <c r="L22" s="28"/>
      <c r="M22" s="118"/>
      <c r="N22" s="119"/>
      <c r="O22" s="9"/>
      <c r="P22" s="118"/>
      <c r="Q22" s="119"/>
      <c r="S22" s="109"/>
    </row>
    <row r="23" spans="1:19" ht="26.25">
      <c r="A23" s="264">
        <v>12</v>
      </c>
      <c r="B23" s="315" t="s">
        <v>273</v>
      </c>
      <c r="C23" s="316" t="s">
        <v>15</v>
      </c>
      <c r="D23" s="330">
        <v>1</v>
      </c>
      <c r="E23" s="331" t="s">
        <v>2</v>
      </c>
      <c r="F23" s="217">
        <v>82</v>
      </c>
      <c r="G23" s="214">
        <f t="shared" si="0"/>
        <v>328</v>
      </c>
      <c r="H23" s="138">
        <v>8</v>
      </c>
      <c r="I23" s="214">
        <f t="shared" si="3"/>
        <v>32</v>
      </c>
      <c r="J23" s="142">
        <f t="shared" si="1"/>
        <v>360</v>
      </c>
      <c r="K23" s="148">
        <f t="shared" si="2"/>
        <v>90</v>
      </c>
      <c r="L23" s="28"/>
      <c r="M23" s="118"/>
      <c r="N23" s="119"/>
      <c r="O23" s="9"/>
      <c r="P23" s="118"/>
      <c r="Q23" s="119"/>
      <c r="S23" s="109"/>
    </row>
    <row r="24" spans="1:19" ht="26.25">
      <c r="A24" s="264">
        <v>13</v>
      </c>
      <c r="B24" s="315" t="s">
        <v>274</v>
      </c>
      <c r="C24" s="316" t="s">
        <v>15</v>
      </c>
      <c r="D24" s="330">
        <v>1</v>
      </c>
      <c r="E24" s="331" t="s">
        <v>0</v>
      </c>
      <c r="F24" s="217">
        <v>25</v>
      </c>
      <c r="G24" s="214">
        <f t="shared" si="0"/>
        <v>25</v>
      </c>
      <c r="H24" s="138">
        <v>8</v>
      </c>
      <c r="I24" s="214">
        <f t="shared" si="3"/>
        <v>8</v>
      </c>
      <c r="J24" s="142">
        <f t="shared" si="1"/>
        <v>33</v>
      </c>
      <c r="K24" s="148">
        <f t="shared" si="2"/>
        <v>33</v>
      </c>
      <c r="L24" s="28"/>
      <c r="M24" s="118"/>
      <c r="N24" s="119"/>
      <c r="O24" s="9"/>
      <c r="P24" s="118"/>
      <c r="Q24" s="119"/>
      <c r="S24" s="109"/>
    </row>
    <row r="25" spans="1:19" ht="26.25">
      <c r="A25" s="264">
        <v>14</v>
      </c>
      <c r="B25" s="315" t="s">
        <v>275</v>
      </c>
      <c r="C25" s="316" t="s">
        <v>15</v>
      </c>
      <c r="D25" s="330">
        <v>1</v>
      </c>
      <c r="E25" s="331" t="s">
        <v>10</v>
      </c>
      <c r="F25" s="217">
        <v>4</v>
      </c>
      <c r="G25" s="214">
        <f t="shared" si="0"/>
        <v>20</v>
      </c>
      <c r="H25" s="138">
        <v>8</v>
      </c>
      <c r="I25" s="214">
        <f t="shared" si="3"/>
        <v>40</v>
      </c>
      <c r="J25" s="142">
        <f t="shared" si="1"/>
        <v>60</v>
      </c>
      <c r="K25" s="148">
        <f t="shared" si="2"/>
        <v>12</v>
      </c>
      <c r="L25" s="28"/>
      <c r="M25" s="118"/>
      <c r="N25" s="119"/>
      <c r="O25" s="9"/>
      <c r="P25" s="118"/>
      <c r="Q25" s="119"/>
      <c r="S25" s="109"/>
    </row>
    <row r="26" spans="1:17" ht="26.25">
      <c r="A26" s="264">
        <v>15</v>
      </c>
      <c r="B26" s="315" t="s">
        <v>276</v>
      </c>
      <c r="C26" s="316" t="s">
        <v>340</v>
      </c>
      <c r="D26" s="330">
        <v>1</v>
      </c>
      <c r="E26" s="331" t="s">
        <v>0</v>
      </c>
      <c r="F26" s="217">
        <v>30</v>
      </c>
      <c r="G26" s="214">
        <f t="shared" si="0"/>
        <v>30</v>
      </c>
      <c r="H26" s="138">
        <v>10</v>
      </c>
      <c r="I26" s="214">
        <f t="shared" si="3"/>
        <v>10</v>
      </c>
      <c r="J26" s="142">
        <f t="shared" si="1"/>
        <v>40</v>
      </c>
      <c r="K26" s="148">
        <f t="shared" si="2"/>
        <v>40</v>
      </c>
      <c r="L26" s="28"/>
      <c r="M26" s="118"/>
      <c r="N26" s="119"/>
      <c r="O26" s="9"/>
      <c r="P26" s="118"/>
      <c r="Q26" s="119"/>
    </row>
    <row r="27" spans="1:19" ht="30">
      <c r="A27" s="264">
        <v>16</v>
      </c>
      <c r="B27" s="317" t="s">
        <v>270</v>
      </c>
      <c r="C27" s="316" t="s">
        <v>15</v>
      </c>
      <c r="D27" s="330">
        <v>1</v>
      </c>
      <c r="E27" s="331" t="s">
        <v>0</v>
      </c>
      <c r="F27" s="217">
        <v>180</v>
      </c>
      <c r="G27" s="214">
        <f t="shared" si="0"/>
        <v>180</v>
      </c>
      <c r="H27" s="138">
        <v>11.5</v>
      </c>
      <c r="I27" s="214">
        <f t="shared" si="3"/>
        <v>11.5</v>
      </c>
      <c r="J27" s="142">
        <f t="shared" si="1"/>
        <v>191.5</v>
      </c>
      <c r="K27" s="148">
        <f t="shared" si="2"/>
        <v>191.5</v>
      </c>
      <c r="L27" s="28"/>
      <c r="M27" s="118"/>
      <c r="N27" s="119"/>
      <c r="O27" s="9"/>
      <c r="P27" s="118"/>
      <c r="Q27" s="119"/>
      <c r="S27" s="109"/>
    </row>
    <row r="28" spans="1:19" ht="30">
      <c r="A28" s="264">
        <v>17</v>
      </c>
      <c r="B28" s="317" t="s">
        <v>277</v>
      </c>
      <c r="C28" s="316" t="s">
        <v>15</v>
      </c>
      <c r="D28" s="330">
        <v>1</v>
      </c>
      <c r="E28" s="331" t="s">
        <v>0</v>
      </c>
      <c r="F28" s="217">
        <v>82</v>
      </c>
      <c r="G28" s="214">
        <f t="shared" si="0"/>
        <v>82</v>
      </c>
      <c r="H28" s="138">
        <v>8</v>
      </c>
      <c r="I28" s="214">
        <f t="shared" si="3"/>
        <v>8</v>
      </c>
      <c r="J28" s="142">
        <f t="shared" si="1"/>
        <v>90</v>
      </c>
      <c r="K28" s="148">
        <f t="shared" si="2"/>
        <v>90</v>
      </c>
      <c r="L28" s="28"/>
      <c r="M28" s="118"/>
      <c r="N28" s="119"/>
      <c r="O28" s="9"/>
      <c r="P28" s="118"/>
      <c r="Q28" s="119"/>
      <c r="S28" s="109">
        <f>M28*0.85</f>
        <v>0</v>
      </c>
    </row>
    <row r="29" spans="1:19" ht="30">
      <c r="A29" s="264">
        <v>18</v>
      </c>
      <c r="B29" s="318" t="s">
        <v>278</v>
      </c>
      <c r="C29" s="316" t="s">
        <v>15</v>
      </c>
      <c r="D29" s="330">
        <v>1</v>
      </c>
      <c r="E29" s="331" t="s">
        <v>0</v>
      </c>
      <c r="F29" s="217">
        <v>25</v>
      </c>
      <c r="G29" s="214">
        <f t="shared" si="0"/>
        <v>25</v>
      </c>
      <c r="H29" s="138">
        <v>8</v>
      </c>
      <c r="I29" s="214">
        <f t="shared" si="3"/>
        <v>8</v>
      </c>
      <c r="J29" s="142">
        <f t="shared" si="1"/>
        <v>33</v>
      </c>
      <c r="K29" s="148">
        <f t="shared" si="2"/>
        <v>33</v>
      </c>
      <c r="L29" s="28"/>
      <c r="M29" s="118"/>
      <c r="N29" s="119"/>
      <c r="O29" s="9"/>
      <c r="P29" s="118"/>
      <c r="Q29" s="119"/>
      <c r="S29" s="109">
        <f>M29*0.85</f>
        <v>0</v>
      </c>
    </row>
    <row r="30" spans="1:19" ht="30">
      <c r="A30" s="264">
        <v>19</v>
      </c>
      <c r="B30" s="317" t="s">
        <v>279</v>
      </c>
      <c r="C30" s="316" t="s">
        <v>15</v>
      </c>
      <c r="D30" s="330">
        <v>1</v>
      </c>
      <c r="E30" s="331" t="s">
        <v>344</v>
      </c>
      <c r="F30" s="217">
        <v>25</v>
      </c>
      <c r="G30" s="214">
        <f t="shared" si="0"/>
        <v>50</v>
      </c>
      <c r="H30" s="138">
        <v>8</v>
      </c>
      <c r="I30" s="214">
        <f t="shared" si="3"/>
        <v>16</v>
      </c>
      <c r="J30" s="142">
        <f t="shared" si="1"/>
        <v>66</v>
      </c>
      <c r="K30" s="148">
        <f t="shared" si="2"/>
        <v>33</v>
      </c>
      <c r="L30" s="28"/>
      <c r="M30" s="118"/>
      <c r="N30" s="119"/>
      <c r="O30" s="9"/>
      <c r="P30" s="118"/>
      <c r="Q30" s="119"/>
      <c r="S30" s="109">
        <f>M30*0.85</f>
        <v>0</v>
      </c>
    </row>
    <row r="31" spans="1:19" ht="30">
      <c r="A31" s="264">
        <v>20</v>
      </c>
      <c r="B31" s="317" t="s">
        <v>280</v>
      </c>
      <c r="C31" s="316" t="s">
        <v>15</v>
      </c>
      <c r="D31" s="330">
        <v>1</v>
      </c>
      <c r="E31" s="331" t="s">
        <v>10</v>
      </c>
      <c r="F31" s="217">
        <v>5</v>
      </c>
      <c r="G31" s="214">
        <f t="shared" si="0"/>
        <v>25</v>
      </c>
      <c r="H31" s="138">
        <v>5</v>
      </c>
      <c r="I31" s="214">
        <f t="shared" si="3"/>
        <v>25</v>
      </c>
      <c r="J31" s="142">
        <f t="shared" si="1"/>
        <v>50</v>
      </c>
      <c r="K31" s="148">
        <f t="shared" si="2"/>
        <v>10</v>
      </c>
      <c r="L31" s="28"/>
      <c r="M31" s="118"/>
      <c r="N31" s="119"/>
      <c r="O31" s="9"/>
      <c r="P31" s="118"/>
      <c r="Q31" s="119"/>
      <c r="S31" s="109">
        <f>M31*0.85</f>
        <v>0</v>
      </c>
    </row>
    <row r="32" spans="1:19" ht="30">
      <c r="A32" s="264">
        <v>21</v>
      </c>
      <c r="B32" s="317" t="s">
        <v>281</v>
      </c>
      <c r="C32" s="316" t="s">
        <v>15</v>
      </c>
      <c r="D32" s="330">
        <v>1</v>
      </c>
      <c r="E32" s="331" t="s">
        <v>344</v>
      </c>
      <c r="F32" s="217">
        <v>5</v>
      </c>
      <c r="G32" s="214">
        <f t="shared" si="0"/>
        <v>10</v>
      </c>
      <c r="H32" s="138">
        <v>5</v>
      </c>
      <c r="I32" s="214">
        <f t="shared" si="3"/>
        <v>10</v>
      </c>
      <c r="J32" s="142">
        <f t="shared" si="1"/>
        <v>20</v>
      </c>
      <c r="K32" s="148">
        <f t="shared" si="2"/>
        <v>10</v>
      </c>
      <c r="L32" s="28"/>
      <c r="M32" s="118"/>
      <c r="N32" s="119"/>
      <c r="O32" s="9"/>
      <c r="P32" s="118"/>
      <c r="Q32" s="119"/>
      <c r="S32" s="109">
        <f>M32*0.85</f>
        <v>0</v>
      </c>
    </row>
    <row r="33" spans="1:19" ht="30">
      <c r="A33" s="264">
        <v>22</v>
      </c>
      <c r="B33" s="317" t="s">
        <v>282</v>
      </c>
      <c r="C33" s="316" t="s">
        <v>15</v>
      </c>
      <c r="D33" s="330">
        <v>1</v>
      </c>
      <c r="E33" s="331" t="s">
        <v>2</v>
      </c>
      <c r="F33" s="217">
        <v>5</v>
      </c>
      <c r="G33" s="214">
        <f t="shared" si="0"/>
        <v>20</v>
      </c>
      <c r="H33" s="138">
        <v>5</v>
      </c>
      <c r="I33" s="214">
        <f t="shared" si="3"/>
        <v>20</v>
      </c>
      <c r="J33" s="142">
        <f t="shared" si="1"/>
        <v>40</v>
      </c>
      <c r="K33" s="148">
        <f t="shared" si="2"/>
        <v>10</v>
      </c>
      <c r="L33" s="28"/>
      <c r="M33" s="118"/>
      <c r="N33" s="119"/>
      <c r="O33" s="9"/>
      <c r="P33" s="118"/>
      <c r="Q33" s="119"/>
      <c r="S33" s="109"/>
    </row>
    <row r="34" spans="1:19" ht="30">
      <c r="A34" s="264">
        <v>23</v>
      </c>
      <c r="B34" s="317" t="s">
        <v>283</v>
      </c>
      <c r="C34" s="316" t="s">
        <v>15</v>
      </c>
      <c r="D34" s="330">
        <v>1</v>
      </c>
      <c r="E34" s="331" t="s">
        <v>1</v>
      </c>
      <c r="F34" s="217">
        <v>5</v>
      </c>
      <c r="G34" s="214">
        <f t="shared" si="0"/>
        <v>15</v>
      </c>
      <c r="H34" s="138">
        <v>5</v>
      </c>
      <c r="I34" s="214">
        <f t="shared" si="3"/>
        <v>15</v>
      </c>
      <c r="J34" s="142">
        <f t="shared" si="1"/>
        <v>30</v>
      </c>
      <c r="K34" s="148">
        <f t="shared" si="2"/>
        <v>10</v>
      </c>
      <c r="L34" s="28"/>
      <c r="M34" s="118"/>
      <c r="N34" s="119"/>
      <c r="O34" s="9"/>
      <c r="P34" s="118"/>
      <c r="Q34" s="119"/>
      <c r="S34" s="109"/>
    </row>
    <row r="35" spans="1:17" ht="30">
      <c r="A35" s="264">
        <v>24</v>
      </c>
      <c r="B35" s="317" t="s">
        <v>284</v>
      </c>
      <c r="C35" s="316" t="s">
        <v>340</v>
      </c>
      <c r="D35" s="330">
        <v>1</v>
      </c>
      <c r="E35" s="331" t="s">
        <v>0</v>
      </c>
      <c r="F35" s="217">
        <v>30</v>
      </c>
      <c r="G35" s="214">
        <f t="shared" si="0"/>
        <v>30</v>
      </c>
      <c r="H35" s="138">
        <v>9</v>
      </c>
      <c r="I35" s="214">
        <f t="shared" si="3"/>
        <v>9</v>
      </c>
      <c r="J35" s="142">
        <f t="shared" si="1"/>
        <v>39</v>
      </c>
      <c r="K35" s="148">
        <f t="shared" si="2"/>
        <v>39</v>
      </c>
      <c r="L35" s="28"/>
      <c r="M35" s="118"/>
      <c r="N35" s="119"/>
      <c r="O35" s="9"/>
      <c r="P35" s="118"/>
      <c r="Q35" s="119"/>
    </row>
    <row r="36" spans="1:19" ht="30">
      <c r="A36" s="264">
        <v>25</v>
      </c>
      <c r="B36" s="317" t="s">
        <v>285</v>
      </c>
      <c r="C36" s="316" t="s">
        <v>15</v>
      </c>
      <c r="D36" s="330">
        <v>1</v>
      </c>
      <c r="E36" s="331" t="s">
        <v>0</v>
      </c>
      <c r="F36" s="217">
        <v>1270</v>
      </c>
      <c r="G36" s="214">
        <f t="shared" si="0"/>
        <v>1270</v>
      </c>
      <c r="H36" s="138">
        <v>8</v>
      </c>
      <c r="I36" s="214">
        <f t="shared" si="3"/>
        <v>8</v>
      </c>
      <c r="J36" s="142">
        <f t="shared" si="1"/>
        <v>1278</v>
      </c>
      <c r="K36" s="148">
        <f t="shared" si="2"/>
        <v>1278</v>
      </c>
      <c r="L36" s="28"/>
      <c r="M36" s="118"/>
      <c r="N36" s="119"/>
      <c r="O36" s="9"/>
      <c r="P36" s="118"/>
      <c r="Q36" s="119"/>
      <c r="S36" s="109"/>
    </row>
    <row r="37" spans="1:19" ht="30">
      <c r="A37" s="264">
        <v>26</v>
      </c>
      <c r="B37" s="317" t="s">
        <v>279</v>
      </c>
      <c r="C37" s="316" t="s">
        <v>15</v>
      </c>
      <c r="D37" s="330">
        <v>1</v>
      </c>
      <c r="E37" s="331" t="s">
        <v>0</v>
      </c>
      <c r="F37" s="217">
        <v>10</v>
      </c>
      <c r="G37" s="214">
        <f t="shared" si="0"/>
        <v>10</v>
      </c>
      <c r="H37" s="138">
        <v>8</v>
      </c>
      <c r="I37" s="214">
        <f t="shared" si="3"/>
        <v>8</v>
      </c>
      <c r="J37" s="142">
        <f t="shared" si="1"/>
        <v>18</v>
      </c>
      <c r="K37" s="148">
        <f t="shared" si="2"/>
        <v>18</v>
      </c>
      <c r="L37" s="28"/>
      <c r="M37" s="118"/>
      <c r="N37" s="119"/>
      <c r="O37" s="9"/>
      <c r="P37" s="118"/>
      <c r="Q37" s="119"/>
      <c r="S37" s="109">
        <f>M37*0.85</f>
        <v>0</v>
      </c>
    </row>
    <row r="38" spans="1:19" ht="30">
      <c r="A38" s="264">
        <v>27</v>
      </c>
      <c r="B38" s="317" t="s">
        <v>286</v>
      </c>
      <c r="C38" s="316" t="s">
        <v>15</v>
      </c>
      <c r="D38" s="330">
        <v>1</v>
      </c>
      <c r="E38" s="331" t="s">
        <v>0</v>
      </c>
      <c r="F38" s="217">
        <v>10</v>
      </c>
      <c r="G38" s="214">
        <f t="shared" si="0"/>
        <v>10</v>
      </c>
      <c r="H38" s="138">
        <v>8</v>
      </c>
      <c r="I38" s="214">
        <f t="shared" si="3"/>
        <v>8</v>
      </c>
      <c r="J38" s="142">
        <f t="shared" si="1"/>
        <v>18</v>
      </c>
      <c r="K38" s="148">
        <f t="shared" si="2"/>
        <v>18</v>
      </c>
      <c r="L38" s="28"/>
      <c r="M38" s="118"/>
      <c r="N38" s="119"/>
      <c r="O38" s="9"/>
      <c r="P38" s="118"/>
      <c r="Q38" s="119"/>
      <c r="S38" s="109">
        <f>M38*0.85</f>
        <v>0</v>
      </c>
    </row>
    <row r="39" spans="1:19" ht="30">
      <c r="A39" s="264">
        <v>28</v>
      </c>
      <c r="B39" s="318" t="s">
        <v>287</v>
      </c>
      <c r="C39" s="316" t="s">
        <v>15</v>
      </c>
      <c r="D39" s="330">
        <v>1</v>
      </c>
      <c r="E39" s="331" t="s">
        <v>0</v>
      </c>
      <c r="F39" s="217">
        <v>5</v>
      </c>
      <c r="G39" s="214">
        <f t="shared" si="0"/>
        <v>5</v>
      </c>
      <c r="H39" s="138">
        <v>5</v>
      </c>
      <c r="I39" s="214">
        <f t="shared" si="3"/>
        <v>5</v>
      </c>
      <c r="J39" s="142">
        <f t="shared" si="1"/>
        <v>10</v>
      </c>
      <c r="K39" s="148">
        <f t="shared" si="2"/>
        <v>10</v>
      </c>
      <c r="L39" s="28"/>
      <c r="M39" s="118"/>
      <c r="N39" s="119"/>
      <c r="O39" s="9"/>
      <c r="P39" s="118"/>
      <c r="Q39" s="119"/>
      <c r="S39" s="109">
        <f>M39*0.85</f>
        <v>0</v>
      </c>
    </row>
    <row r="40" spans="1:19" ht="30">
      <c r="A40" s="264">
        <v>29</v>
      </c>
      <c r="B40" s="317" t="s">
        <v>288</v>
      </c>
      <c r="C40" s="316" t="s">
        <v>15</v>
      </c>
      <c r="D40" s="330">
        <v>1</v>
      </c>
      <c r="E40" s="331" t="s">
        <v>5</v>
      </c>
      <c r="F40" s="217">
        <v>5</v>
      </c>
      <c r="G40" s="214">
        <f t="shared" si="0"/>
        <v>40</v>
      </c>
      <c r="H40" s="138">
        <v>5</v>
      </c>
      <c r="I40" s="214">
        <f t="shared" si="3"/>
        <v>40</v>
      </c>
      <c r="J40" s="142">
        <f t="shared" si="1"/>
        <v>80</v>
      </c>
      <c r="K40" s="148">
        <f t="shared" si="2"/>
        <v>10</v>
      </c>
      <c r="L40" s="28"/>
      <c r="M40" s="118"/>
      <c r="N40" s="119"/>
      <c r="O40" s="9"/>
      <c r="P40" s="118"/>
      <c r="Q40" s="119"/>
      <c r="S40" s="109">
        <f>M40*0.85</f>
        <v>0</v>
      </c>
    </row>
    <row r="41" spans="1:19" ht="33" customHeight="1">
      <c r="A41" s="264">
        <v>30</v>
      </c>
      <c r="B41" s="317" t="s">
        <v>289</v>
      </c>
      <c r="C41" s="316" t="s">
        <v>15</v>
      </c>
      <c r="D41" s="330">
        <v>1</v>
      </c>
      <c r="E41" s="331" t="s">
        <v>344</v>
      </c>
      <c r="F41" s="217">
        <v>5</v>
      </c>
      <c r="G41" s="214">
        <f t="shared" si="0"/>
        <v>10</v>
      </c>
      <c r="H41" s="138">
        <v>5</v>
      </c>
      <c r="I41" s="214">
        <f t="shared" si="3"/>
        <v>10</v>
      </c>
      <c r="J41" s="142">
        <f t="shared" si="1"/>
        <v>20</v>
      </c>
      <c r="K41" s="148">
        <f t="shared" si="2"/>
        <v>10</v>
      </c>
      <c r="L41" s="28"/>
      <c r="M41" s="118"/>
      <c r="N41" s="119"/>
      <c r="O41" s="9"/>
      <c r="P41" s="118"/>
      <c r="Q41" s="119"/>
      <c r="S41" s="109"/>
    </row>
    <row r="42" spans="1:17" ht="30">
      <c r="A42" s="264">
        <v>31</v>
      </c>
      <c r="B42" s="317" t="s">
        <v>290</v>
      </c>
      <c r="C42" s="316" t="s">
        <v>340</v>
      </c>
      <c r="D42" s="330">
        <v>1</v>
      </c>
      <c r="E42" s="331" t="s">
        <v>0</v>
      </c>
      <c r="F42" s="217">
        <v>20</v>
      </c>
      <c r="G42" s="214">
        <f t="shared" si="0"/>
        <v>20</v>
      </c>
      <c r="H42" s="138">
        <v>10</v>
      </c>
      <c r="I42" s="214">
        <f t="shared" si="3"/>
        <v>10</v>
      </c>
      <c r="J42" s="142">
        <f t="shared" si="1"/>
        <v>30</v>
      </c>
      <c r="K42" s="148">
        <f t="shared" si="2"/>
        <v>30</v>
      </c>
      <c r="L42" s="28"/>
      <c r="M42" s="118"/>
      <c r="N42" s="119"/>
      <c r="O42" s="9"/>
      <c r="P42" s="118"/>
      <c r="Q42" s="119"/>
    </row>
    <row r="43" spans="1:19" ht="30">
      <c r="A43" s="264">
        <v>32</v>
      </c>
      <c r="B43" s="317" t="s">
        <v>291</v>
      </c>
      <c r="C43" s="316" t="s">
        <v>15</v>
      </c>
      <c r="D43" s="330">
        <v>1</v>
      </c>
      <c r="E43" s="331" t="s">
        <v>0</v>
      </c>
      <c r="F43" s="217">
        <v>15</v>
      </c>
      <c r="G43" s="214">
        <f t="shared" si="0"/>
        <v>15</v>
      </c>
      <c r="H43" s="138">
        <v>8</v>
      </c>
      <c r="I43" s="214">
        <f t="shared" si="3"/>
        <v>8</v>
      </c>
      <c r="J43" s="142">
        <f t="shared" si="1"/>
        <v>23</v>
      </c>
      <c r="K43" s="148">
        <f t="shared" si="2"/>
        <v>23</v>
      </c>
      <c r="L43" s="28"/>
      <c r="M43" s="118"/>
      <c r="N43" s="119"/>
      <c r="O43" s="9"/>
      <c r="P43" s="118"/>
      <c r="Q43" s="119"/>
      <c r="S43" s="109"/>
    </row>
    <row r="44" spans="1:19" ht="30">
      <c r="A44" s="264">
        <v>33</v>
      </c>
      <c r="B44" s="317" t="s">
        <v>292</v>
      </c>
      <c r="C44" s="316" t="s">
        <v>15</v>
      </c>
      <c r="D44" s="330">
        <v>1</v>
      </c>
      <c r="E44" s="331" t="s">
        <v>344</v>
      </c>
      <c r="F44" s="217">
        <v>11</v>
      </c>
      <c r="G44" s="214">
        <f t="shared" si="0"/>
        <v>22</v>
      </c>
      <c r="H44" s="138">
        <v>5</v>
      </c>
      <c r="I44" s="214">
        <f t="shared" si="3"/>
        <v>10</v>
      </c>
      <c r="J44" s="142">
        <f t="shared" si="1"/>
        <v>32</v>
      </c>
      <c r="K44" s="148">
        <f t="shared" si="2"/>
        <v>16</v>
      </c>
      <c r="L44" s="28"/>
      <c r="M44" s="118"/>
      <c r="N44" s="119"/>
      <c r="O44" s="9"/>
      <c r="P44" s="118"/>
      <c r="Q44" s="119"/>
      <c r="S44" s="109">
        <f>M44*0.85</f>
        <v>0</v>
      </c>
    </row>
    <row r="45" spans="1:19" ht="32.25" customHeight="1">
      <c r="A45" s="264">
        <v>34</v>
      </c>
      <c r="B45" s="317" t="s">
        <v>293</v>
      </c>
      <c r="C45" s="316" t="s">
        <v>15</v>
      </c>
      <c r="D45" s="330">
        <v>1</v>
      </c>
      <c r="E45" s="331" t="s">
        <v>1</v>
      </c>
      <c r="F45" s="217">
        <v>11</v>
      </c>
      <c r="G45" s="214">
        <f t="shared" si="0"/>
        <v>33</v>
      </c>
      <c r="H45" s="138">
        <v>5</v>
      </c>
      <c r="I45" s="214">
        <f t="shared" si="3"/>
        <v>15</v>
      </c>
      <c r="J45" s="142">
        <f t="shared" si="1"/>
        <v>48</v>
      </c>
      <c r="K45" s="148">
        <f t="shared" si="2"/>
        <v>16</v>
      </c>
      <c r="L45" s="28"/>
      <c r="M45" s="118"/>
      <c r="N45" s="119"/>
      <c r="O45" s="9"/>
      <c r="P45" s="118"/>
      <c r="Q45" s="119"/>
      <c r="S45" s="109"/>
    </row>
    <row r="46" spans="1:17" ht="30">
      <c r="A46" s="264">
        <v>35</v>
      </c>
      <c r="B46" s="317" t="s">
        <v>294</v>
      </c>
      <c r="C46" s="316" t="s">
        <v>340</v>
      </c>
      <c r="D46" s="330">
        <v>1</v>
      </c>
      <c r="E46" s="331" t="s">
        <v>0</v>
      </c>
      <c r="F46" s="217">
        <v>20</v>
      </c>
      <c r="G46" s="214">
        <f t="shared" si="0"/>
        <v>20</v>
      </c>
      <c r="H46" s="138">
        <v>10</v>
      </c>
      <c r="I46" s="214">
        <f t="shared" si="3"/>
        <v>10</v>
      </c>
      <c r="J46" s="142">
        <f t="shared" si="1"/>
        <v>30</v>
      </c>
      <c r="K46" s="148">
        <f t="shared" si="2"/>
        <v>30</v>
      </c>
      <c r="L46" s="28"/>
      <c r="M46" s="118"/>
      <c r="N46" s="119"/>
      <c r="O46" s="9"/>
      <c r="P46" s="118"/>
      <c r="Q46" s="119"/>
    </row>
    <row r="47" spans="1:19" ht="30">
      <c r="A47" s="264">
        <v>36</v>
      </c>
      <c r="B47" s="317" t="s">
        <v>291</v>
      </c>
      <c r="C47" s="316" t="s">
        <v>15</v>
      </c>
      <c r="D47" s="330">
        <v>1</v>
      </c>
      <c r="E47" s="331" t="s">
        <v>0</v>
      </c>
      <c r="F47" s="217">
        <v>15</v>
      </c>
      <c r="G47" s="214">
        <f t="shared" si="0"/>
        <v>15</v>
      </c>
      <c r="H47" s="138">
        <v>8</v>
      </c>
      <c r="I47" s="214">
        <f t="shared" si="3"/>
        <v>8</v>
      </c>
      <c r="J47" s="142">
        <f t="shared" si="1"/>
        <v>23</v>
      </c>
      <c r="K47" s="148">
        <f t="shared" si="2"/>
        <v>23</v>
      </c>
      <c r="L47" s="28"/>
      <c r="M47" s="118"/>
      <c r="N47" s="119"/>
      <c r="O47" s="9"/>
      <c r="P47" s="118"/>
      <c r="Q47" s="119"/>
      <c r="S47" s="109"/>
    </row>
    <row r="48" spans="1:19" ht="30">
      <c r="A48" s="264">
        <v>37</v>
      </c>
      <c r="B48" s="317" t="s">
        <v>292</v>
      </c>
      <c r="C48" s="316" t="s">
        <v>15</v>
      </c>
      <c r="D48" s="330">
        <v>1</v>
      </c>
      <c r="E48" s="331" t="s">
        <v>1</v>
      </c>
      <c r="F48" s="217">
        <v>11</v>
      </c>
      <c r="G48" s="214">
        <f t="shared" si="0"/>
        <v>33</v>
      </c>
      <c r="H48" s="138">
        <v>5</v>
      </c>
      <c r="I48" s="214">
        <f t="shared" si="3"/>
        <v>15</v>
      </c>
      <c r="J48" s="142">
        <f t="shared" si="1"/>
        <v>48</v>
      </c>
      <c r="K48" s="148">
        <f t="shared" si="2"/>
        <v>16</v>
      </c>
      <c r="L48" s="28"/>
      <c r="M48" s="118"/>
      <c r="N48" s="119"/>
      <c r="O48" s="9"/>
      <c r="P48" s="118"/>
      <c r="Q48" s="119"/>
      <c r="S48" s="109">
        <f>M48*0.85</f>
        <v>0</v>
      </c>
    </row>
    <row r="49" spans="1:19" ht="28.5" customHeight="1">
      <c r="A49" s="264">
        <v>38</v>
      </c>
      <c r="B49" s="317" t="s">
        <v>293</v>
      </c>
      <c r="C49" s="316" t="s">
        <v>15</v>
      </c>
      <c r="D49" s="330">
        <v>1</v>
      </c>
      <c r="E49" s="331" t="s">
        <v>344</v>
      </c>
      <c r="F49" s="217">
        <v>3</v>
      </c>
      <c r="G49" s="214">
        <f t="shared" si="0"/>
        <v>6</v>
      </c>
      <c r="H49" s="138">
        <v>5</v>
      </c>
      <c r="I49" s="214">
        <f t="shared" si="3"/>
        <v>10</v>
      </c>
      <c r="J49" s="142">
        <f t="shared" si="1"/>
        <v>16</v>
      </c>
      <c r="K49" s="148">
        <f t="shared" si="2"/>
        <v>8</v>
      </c>
      <c r="L49" s="28"/>
      <c r="M49" s="118"/>
      <c r="N49" s="119"/>
      <c r="O49" s="9"/>
      <c r="P49" s="118"/>
      <c r="Q49" s="119"/>
      <c r="S49" s="109"/>
    </row>
    <row r="50" spans="1:17" ht="30">
      <c r="A50" s="264">
        <v>39</v>
      </c>
      <c r="B50" s="317" t="s">
        <v>295</v>
      </c>
      <c r="C50" s="316" t="s">
        <v>340</v>
      </c>
      <c r="D50" s="330">
        <v>1</v>
      </c>
      <c r="E50" s="331" t="s">
        <v>0</v>
      </c>
      <c r="F50" s="217">
        <v>30</v>
      </c>
      <c r="G50" s="214">
        <f t="shared" si="0"/>
        <v>30</v>
      </c>
      <c r="H50" s="138">
        <v>10</v>
      </c>
      <c r="I50" s="214">
        <f t="shared" si="3"/>
        <v>10</v>
      </c>
      <c r="J50" s="142">
        <f t="shared" si="1"/>
        <v>40</v>
      </c>
      <c r="K50" s="148">
        <f t="shared" si="2"/>
        <v>40</v>
      </c>
      <c r="L50" s="28"/>
      <c r="M50" s="118"/>
      <c r="N50" s="119"/>
      <c r="O50" s="9"/>
      <c r="P50" s="118"/>
      <c r="Q50" s="119"/>
    </row>
    <row r="51" spans="1:19" ht="30">
      <c r="A51" s="264">
        <v>40</v>
      </c>
      <c r="B51" s="317" t="s">
        <v>296</v>
      </c>
      <c r="C51" s="316" t="s">
        <v>15</v>
      </c>
      <c r="D51" s="330">
        <v>1</v>
      </c>
      <c r="E51" s="331" t="s">
        <v>0</v>
      </c>
      <c r="F51" s="217">
        <v>15</v>
      </c>
      <c r="G51" s="214">
        <f t="shared" si="0"/>
        <v>15</v>
      </c>
      <c r="H51" s="138">
        <v>8</v>
      </c>
      <c r="I51" s="214">
        <f t="shared" si="3"/>
        <v>8</v>
      </c>
      <c r="J51" s="142">
        <f t="shared" si="1"/>
        <v>23</v>
      </c>
      <c r="K51" s="148">
        <f t="shared" si="2"/>
        <v>23</v>
      </c>
      <c r="L51" s="28"/>
      <c r="M51" s="118"/>
      <c r="N51" s="119"/>
      <c r="O51" s="9"/>
      <c r="P51" s="118"/>
      <c r="Q51" s="119"/>
      <c r="S51" s="109"/>
    </row>
    <row r="52" spans="1:19" ht="30" customHeight="1">
      <c r="A52" s="264">
        <v>41</v>
      </c>
      <c r="B52" s="317" t="s">
        <v>286</v>
      </c>
      <c r="C52" s="316" t="s">
        <v>15</v>
      </c>
      <c r="D52" s="330">
        <v>1</v>
      </c>
      <c r="E52" s="331" t="s">
        <v>0</v>
      </c>
      <c r="F52" s="217">
        <v>10</v>
      </c>
      <c r="G52" s="214">
        <f t="shared" si="0"/>
        <v>10</v>
      </c>
      <c r="H52" s="138">
        <v>8</v>
      </c>
      <c r="I52" s="214">
        <f t="shared" si="3"/>
        <v>8</v>
      </c>
      <c r="J52" s="142">
        <f t="shared" si="1"/>
        <v>18</v>
      </c>
      <c r="K52" s="148">
        <f t="shared" si="2"/>
        <v>18</v>
      </c>
      <c r="L52" s="28"/>
      <c r="M52" s="118"/>
      <c r="N52" s="119"/>
      <c r="O52" s="9"/>
      <c r="P52" s="118"/>
      <c r="Q52" s="119"/>
      <c r="S52" s="109">
        <f>M52*0.85</f>
        <v>0</v>
      </c>
    </row>
    <row r="53" spans="1:19" ht="32.25" customHeight="1">
      <c r="A53" s="264">
        <v>42</v>
      </c>
      <c r="B53" s="317" t="s">
        <v>297</v>
      </c>
      <c r="C53" s="316" t="s">
        <v>15</v>
      </c>
      <c r="D53" s="330">
        <v>1</v>
      </c>
      <c r="E53" s="331" t="s">
        <v>0</v>
      </c>
      <c r="F53" s="217">
        <v>10</v>
      </c>
      <c r="G53" s="214">
        <f t="shared" si="0"/>
        <v>10</v>
      </c>
      <c r="H53" s="138">
        <v>8</v>
      </c>
      <c r="I53" s="214">
        <f t="shared" si="3"/>
        <v>8</v>
      </c>
      <c r="J53" s="142">
        <f t="shared" si="1"/>
        <v>18</v>
      </c>
      <c r="K53" s="148">
        <f t="shared" si="2"/>
        <v>18</v>
      </c>
      <c r="L53" s="28"/>
      <c r="M53" s="118"/>
      <c r="N53" s="119"/>
      <c r="O53" s="9"/>
      <c r="P53" s="118"/>
      <c r="Q53" s="119"/>
      <c r="S53" s="109">
        <f>M53*0.85</f>
        <v>0</v>
      </c>
    </row>
    <row r="54" spans="1:19" ht="30">
      <c r="A54" s="264">
        <v>43</v>
      </c>
      <c r="B54" s="317" t="s">
        <v>298</v>
      </c>
      <c r="C54" s="316" t="s">
        <v>15</v>
      </c>
      <c r="D54" s="330">
        <v>1</v>
      </c>
      <c r="E54" s="331" t="s">
        <v>0</v>
      </c>
      <c r="F54" s="217">
        <v>5</v>
      </c>
      <c r="G54" s="214">
        <f t="shared" si="0"/>
        <v>5</v>
      </c>
      <c r="H54" s="138">
        <v>5</v>
      </c>
      <c r="I54" s="214">
        <f t="shared" si="3"/>
        <v>5</v>
      </c>
      <c r="J54" s="142">
        <f t="shared" si="1"/>
        <v>10</v>
      </c>
      <c r="K54" s="148">
        <f t="shared" si="2"/>
        <v>10</v>
      </c>
      <c r="L54" s="28"/>
      <c r="M54" s="118"/>
      <c r="N54" s="119"/>
      <c r="O54" s="9"/>
      <c r="P54" s="118"/>
      <c r="Q54" s="119"/>
      <c r="S54" s="109">
        <f>M54*0.85</f>
        <v>0</v>
      </c>
    </row>
    <row r="55" spans="1:19" ht="30">
      <c r="A55" s="264">
        <v>44</v>
      </c>
      <c r="B55" s="317" t="s">
        <v>299</v>
      </c>
      <c r="C55" s="316" t="s">
        <v>15</v>
      </c>
      <c r="D55" s="330">
        <v>1</v>
      </c>
      <c r="E55" s="331" t="s">
        <v>1</v>
      </c>
      <c r="F55" s="217">
        <v>2</v>
      </c>
      <c r="G55" s="214">
        <f t="shared" si="0"/>
        <v>6</v>
      </c>
      <c r="H55" s="138">
        <v>5</v>
      </c>
      <c r="I55" s="214">
        <f t="shared" si="3"/>
        <v>15</v>
      </c>
      <c r="J55" s="142">
        <f t="shared" si="1"/>
        <v>21</v>
      </c>
      <c r="K55" s="148">
        <f t="shared" si="2"/>
        <v>7</v>
      </c>
      <c r="L55" s="28"/>
      <c r="M55" s="118"/>
      <c r="N55" s="119"/>
      <c r="O55" s="9"/>
      <c r="P55" s="118"/>
      <c r="Q55" s="119"/>
      <c r="S55" s="109">
        <f>M55*0.85</f>
        <v>0</v>
      </c>
    </row>
    <row r="56" spans="1:19" ht="30" customHeight="1">
      <c r="A56" s="264">
        <v>45</v>
      </c>
      <c r="B56" s="317" t="s">
        <v>300</v>
      </c>
      <c r="C56" s="316" t="s">
        <v>15</v>
      </c>
      <c r="D56" s="330">
        <v>1</v>
      </c>
      <c r="E56" s="331" t="s">
        <v>2</v>
      </c>
      <c r="F56" s="217">
        <v>3</v>
      </c>
      <c r="G56" s="214">
        <f t="shared" si="0"/>
        <v>12</v>
      </c>
      <c r="H56" s="138">
        <v>5</v>
      </c>
      <c r="I56" s="214">
        <f t="shared" si="3"/>
        <v>20</v>
      </c>
      <c r="J56" s="142">
        <f t="shared" si="1"/>
        <v>32</v>
      </c>
      <c r="K56" s="148">
        <f t="shared" si="2"/>
        <v>8</v>
      </c>
      <c r="L56" s="28"/>
      <c r="M56" s="118"/>
      <c r="N56" s="119"/>
      <c r="O56" s="9"/>
      <c r="P56" s="118"/>
      <c r="Q56" s="119"/>
      <c r="S56" s="109"/>
    </row>
    <row r="57" spans="1:17" ht="30">
      <c r="A57" s="264">
        <v>46</v>
      </c>
      <c r="B57" s="317" t="s">
        <v>301</v>
      </c>
      <c r="C57" s="316" t="s">
        <v>340</v>
      </c>
      <c r="D57" s="330">
        <v>1</v>
      </c>
      <c r="E57" s="331" t="s">
        <v>0</v>
      </c>
      <c r="F57" s="217">
        <v>20</v>
      </c>
      <c r="G57" s="214">
        <f t="shared" si="0"/>
        <v>20</v>
      </c>
      <c r="H57" s="138">
        <v>10</v>
      </c>
      <c r="I57" s="214">
        <f t="shared" si="3"/>
        <v>10</v>
      </c>
      <c r="J57" s="142">
        <f t="shared" si="1"/>
        <v>30</v>
      </c>
      <c r="K57" s="148">
        <f t="shared" si="2"/>
        <v>30</v>
      </c>
      <c r="L57" s="28"/>
      <c r="M57" s="118"/>
      <c r="N57" s="119"/>
      <c r="O57" s="9"/>
      <c r="P57" s="118"/>
      <c r="Q57" s="119"/>
    </row>
    <row r="58" spans="1:19" ht="30">
      <c r="A58" s="264">
        <v>47</v>
      </c>
      <c r="B58" s="317" t="s">
        <v>291</v>
      </c>
      <c r="C58" s="316" t="s">
        <v>15</v>
      </c>
      <c r="D58" s="330">
        <v>1</v>
      </c>
      <c r="E58" s="331" t="s">
        <v>0</v>
      </c>
      <c r="F58" s="217">
        <v>12</v>
      </c>
      <c r="G58" s="214">
        <f t="shared" si="0"/>
        <v>12</v>
      </c>
      <c r="H58" s="138">
        <v>8</v>
      </c>
      <c r="I58" s="214">
        <f t="shared" si="3"/>
        <v>8</v>
      </c>
      <c r="J58" s="142">
        <f t="shared" si="1"/>
        <v>20</v>
      </c>
      <c r="K58" s="148">
        <f t="shared" si="2"/>
        <v>20</v>
      </c>
      <c r="L58" s="28"/>
      <c r="M58" s="118"/>
      <c r="N58" s="119"/>
      <c r="O58" s="9"/>
      <c r="P58" s="118"/>
      <c r="Q58" s="119"/>
      <c r="S58" s="109"/>
    </row>
    <row r="59" spans="1:19" ht="30">
      <c r="A59" s="264">
        <v>48</v>
      </c>
      <c r="B59" s="317" t="s">
        <v>292</v>
      </c>
      <c r="C59" s="316" t="s">
        <v>15</v>
      </c>
      <c r="D59" s="330">
        <v>1</v>
      </c>
      <c r="E59" s="331" t="s">
        <v>1</v>
      </c>
      <c r="F59" s="217">
        <v>3</v>
      </c>
      <c r="G59" s="214">
        <f t="shared" si="0"/>
        <v>9</v>
      </c>
      <c r="H59" s="138">
        <v>5</v>
      </c>
      <c r="I59" s="214">
        <f t="shared" si="3"/>
        <v>15</v>
      </c>
      <c r="J59" s="142">
        <f t="shared" si="1"/>
        <v>24</v>
      </c>
      <c r="K59" s="148">
        <f t="shared" si="2"/>
        <v>8</v>
      </c>
      <c r="L59" s="28"/>
      <c r="M59" s="118"/>
      <c r="N59" s="119"/>
      <c r="O59" s="9"/>
      <c r="P59" s="118"/>
      <c r="Q59" s="119"/>
      <c r="S59" s="109">
        <f>M59*0.85</f>
        <v>0</v>
      </c>
    </row>
    <row r="60" spans="1:19" ht="33" customHeight="1">
      <c r="A60" s="264">
        <v>49</v>
      </c>
      <c r="B60" s="317" t="s">
        <v>293</v>
      </c>
      <c r="C60" s="316" t="s">
        <v>15</v>
      </c>
      <c r="D60" s="330">
        <v>1</v>
      </c>
      <c r="E60" s="331" t="s">
        <v>344</v>
      </c>
      <c r="F60" s="217">
        <v>3</v>
      </c>
      <c r="G60" s="214">
        <f t="shared" si="0"/>
        <v>6</v>
      </c>
      <c r="H60" s="138">
        <v>5</v>
      </c>
      <c r="I60" s="214">
        <f t="shared" si="3"/>
        <v>10</v>
      </c>
      <c r="J60" s="142">
        <f t="shared" si="1"/>
        <v>16</v>
      </c>
      <c r="K60" s="148">
        <f t="shared" si="2"/>
        <v>8</v>
      </c>
      <c r="L60" s="28"/>
      <c r="M60" s="118"/>
      <c r="N60" s="119"/>
      <c r="O60" s="9"/>
      <c r="P60" s="118"/>
      <c r="Q60" s="119"/>
      <c r="S60" s="109"/>
    </row>
    <row r="61" spans="1:17" ht="30">
      <c r="A61" s="264">
        <v>50</v>
      </c>
      <c r="B61" s="317" t="s">
        <v>302</v>
      </c>
      <c r="C61" s="316" t="s">
        <v>340</v>
      </c>
      <c r="D61" s="330">
        <v>1</v>
      </c>
      <c r="E61" s="331" t="s">
        <v>0</v>
      </c>
      <c r="F61" s="217">
        <v>20</v>
      </c>
      <c r="G61" s="214">
        <f t="shared" si="0"/>
        <v>20</v>
      </c>
      <c r="H61" s="138">
        <v>10</v>
      </c>
      <c r="I61" s="214">
        <f t="shared" si="3"/>
        <v>10</v>
      </c>
      <c r="J61" s="142">
        <f t="shared" si="1"/>
        <v>30</v>
      </c>
      <c r="K61" s="148">
        <f t="shared" si="2"/>
        <v>30</v>
      </c>
      <c r="L61" s="28"/>
      <c r="M61" s="118"/>
      <c r="N61" s="119"/>
      <c r="O61" s="9"/>
      <c r="P61" s="118"/>
      <c r="Q61" s="119"/>
    </row>
    <row r="62" spans="1:19" ht="30">
      <c r="A62" s="264">
        <v>51</v>
      </c>
      <c r="B62" s="317" t="s">
        <v>291</v>
      </c>
      <c r="C62" s="316" t="s">
        <v>15</v>
      </c>
      <c r="D62" s="330">
        <v>1</v>
      </c>
      <c r="E62" s="331" t="s">
        <v>0</v>
      </c>
      <c r="F62" s="217">
        <v>12</v>
      </c>
      <c r="G62" s="214">
        <f t="shared" si="0"/>
        <v>12</v>
      </c>
      <c r="H62" s="138">
        <v>8</v>
      </c>
      <c r="I62" s="214">
        <f t="shared" si="3"/>
        <v>8</v>
      </c>
      <c r="J62" s="142">
        <f t="shared" si="1"/>
        <v>20</v>
      </c>
      <c r="K62" s="148">
        <f t="shared" si="2"/>
        <v>20</v>
      </c>
      <c r="L62" s="28"/>
      <c r="M62" s="118"/>
      <c r="N62" s="119"/>
      <c r="O62" s="9"/>
      <c r="P62" s="118"/>
      <c r="Q62" s="119"/>
      <c r="S62" s="109"/>
    </row>
    <row r="63" spans="1:19" ht="30">
      <c r="A63" s="264">
        <v>52</v>
      </c>
      <c r="B63" s="317" t="s">
        <v>292</v>
      </c>
      <c r="C63" s="316" t="s">
        <v>15</v>
      </c>
      <c r="D63" s="330">
        <v>1</v>
      </c>
      <c r="E63" s="331" t="s">
        <v>344</v>
      </c>
      <c r="F63" s="217">
        <v>3</v>
      </c>
      <c r="G63" s="214">
        <f t="shared" si="0"/>
        <v>6</v>
      </c>
      <c r="H63" s="138">
        <v>5</v>
      </c>
      <c r="I63" s="214">
        <f t="shared" si="3"/>
        <v>10</v>
      </c>
      <c r="J63" s="142">
        <f t="shared" si="1"/>
        <v>16</v>
      </c>
      <c r="K63" s="148">
        <f t="shared" si="2"/>
        <v>8</v>
      </c>
      <c r="L63" s="28"/>
      <c r="M63" s="118"/>
      <c r="N63" s="119"/>
      <c r="O63" s="9"/>
      <c r="P63" s="118"/>
      <c r="Q63" s="119"/>
      <c r="S63" s="109">
        <f>M63*0.85</f>
        <v>0</v>
      </c>
    </row>
    <row r="64" spans="1:19" ht="32.25" customHeight="1">
      <c r="A64" s="264">
        <v>53</v>
      </c>
      <c r="B64" s="317" t="s">
        <v>293</v>
      </c>
      <c r="C64" s="316" t="s">
        <v>15</v>
      </c>
      <c r="D64" s="330">
        <v>1</v>
      </c>
      <c r="E64" s="331" t="s">
        <v>344</v>
      </c>
      <c r="F64" s="217">
        <v>3</v>
      </c>
      <c r="G64" s="214">
        <f t="shared" si="0"/>
        <v>6</v>
      </c>
      <c r="H64" s="138">
        <v>5</v>
      </c>
      <c r="I64" s="214">
        <f t="shared" si="3"/>
        <v>10</v>
      </c>
      <c r="J64" s="142">
        <f t="shared" si="1"/>
        <v>16</v>
      </c>
      <c r="K64" s="148">
        <f t="shared" si="2"/>
        <v>8</v>
      </c>
      <c r="L64" s="28"/>
      <c r="M64" s="118"/>
      <c r="N64" s="119"/>
      <c r="O64" s="9"/>
      <c r="P64" s="118"/>
      <c r="Q64" s="119"/>
      <c r="S64" s="109"/>
    </row>
    <row r="65" spans="1:17" ht="15.75">
      <c r="A65" s="264">
        <v>54</v>
      </c>
      <c r="B65" s="317" t="s">
        <v>303</v>
      </c>
      <c r="C65" s="316" t="s">
        <v>15</v>
      </c>
      <c r="D65" s="330">
        <v>1</v>
      </c>
      <c r="E65" s="331" t="s">
        <v>0</v>
      </c>
      <c r="F65" s="217">
        <v>6000</v>
      </c>
      <c r="G65" s="214">
        <f t="shared" si="0"/>
        <v>6000</v>
      </c>
      <c r="H65" s="138">
        <v>150</v>
      </c>
      <c r="I65" s="214">
        <f t="shared" si="3"/>
        <v>150</v>
      </c>
      <c r="J65" s="142">
        <f t="shared" si="1"/>
        <v>6150</v>
      </c>
      <c r="K65" s="148">
        <f t="shared" si="2"/>
        <v>6150</v>
      </c>
      <c r="L65" s="28"/>
      <c r="M65" s="118"/>
      <c r="N65" s="119"/>
      <c r="O65" s="9"/>
      <c r="P65" s="118"/>
      <c r="Q65" s="119"/>
    </row>
    <row r="66" spans="1:17" ht="30">
      <c r="A66" s="264">
        <v>55</v>
      </c>
      <c r="B66" s="317" t="s">
        <v>304</v>
      </c>
      <c r="C66" s="316" t="s">
        <v>340</v>
      </c>
      <c r="D66" s="330">
        <v>1</v>
      </c>
      <c r="E66" s="331" t="s">
        <v>0</v>
      </c>
      <c r="F66" s="217">
        <v>25</v>
      </c>
      <c r="G66" s="214">
        <f t="shared" si="0"/>
        <v>25</v>
      </c>
      <c r="H66" s="138">
        <v>10</v>
      </c>
      <c r="I66" s="214">
        <f t="shared" si="3"/>
        <v>10</v>
      </c>
      <c r="J66" s="142">
        <f t="shared" si="1"/>
        <v>35</v>
      </c>
      <c r="K66" s="148">
        <f t="shared" si="2"/>
        <v>35</v>
      </c>
      <c r="L66" s="28"/>
      <c r="M66" s="118"/>
      <c r="N66" s="119"/>
      <c r="O66" s="9"/>
      <c r="P66" s="118"/>
      <c r="Q66" s="119"/>
    </row>
    <row r="67" spans="1:19" ht="30">
      <c r="A67" s="264">
        <v>56</v>
      </c>
      <c r="B67" s="317" t="s">
        <v>305</v>
      </c>
      <c r="C67" s="316" t="s">
        <v>15</v>
      </c>
      <c r="D67" s="330">
        <v>1</v>
      </c>
      <c r="E67" s="331" t="s">
        <v>0</v>
      </c>
      <c r="F67" s="217">
        <v>3</v>
      </c>
      <c r="G67" s="214">
        <f t="shared" si="0"/>
        <v>3</v>
      </c>
      <c r="H67" s="138">
        <v>5</v>
      </c>
      <c r="I67" s="214">
        <f t="shared" si="3"/>
        <v>5</v>
      </c>
      <c r="J67" s="142">
        <f t="shared" si="1"/>
        <v>8</v>
      </c>
      <c r="K67" s="148">
        <f t="shared" si="2"/>
        <v>8</v>
      </c>
      <c r="L67" s="28"/>
      <c r="M67" s="118"/>
      <c r="N67" s="119"/>
      <c r="O67" s="9"/>
      <c r="P67" s="118"/>
      <c r="Q67" s="119"/>
      <c r="S67" s="109"/>
    </row>
    <row r="68" spans="1:19" ht="30">
      <c r="A68" s="264">
        <v>57</v>
      </c>
      <c r="B68" s="317" t="s">
        <v>306</v>
      </c>
      <c r="C68" s="316" t="s">
        <v>15</v>
      </c>
      <c r="D68" s="330">
        <v>1</v>
      </c>
      <c r="E68" s="331" t="s">
        <v>344</v>
      </c>
      <c r="F68" s="217">
        <v>3</v>
      </c>
      <c r="G68" s="214">
        <f t="shared" si="0"/>
        <v>6</v>
      </c>
      <c r="H68" s="138">
        <v>5</v>
      </c>
      <c r="I68" s="214">
        <f t="shared" si="3"/>
        <v>10</v>
      </c>
      <c r="J68" s="142">
        <f t="shared" si="1"/>
        <v>16</v>
      </c>
      <c r="K68" s="148">
        <f t="shared" si="2"/>
        <v>8</v>
      </c>
      <c r="L68" s="28"/>
      <c r="M68" s="118"/>
      <c r="N68" s="119"/>
      <c r="O68" s="9"/>
      <c r="P68" s="118"/>
      <c r="Q68" s="119"/>
      <c r="S68" s="109"/>
    </row>
    <row r="69" spans="1:17" ht="30">
      <c r="A69" s="264">
        <v>58</v>
      </c>
      <c r="B69" s="317" t="s">
        <v>307</v>
      </c>
      <c r="C69" s="316" t="s">
        <v>340</v>
      </c>
      <c r="D69" s="330">
        <v>1</v>
      </c>
      <c r="E69" s="331" t="s">
        <v>0</v>
      </c>
      <c r="F69" s="217">
        <v>25</v>
      </c>
      <c r="G69" s="214">
        <f t="shared" si="0"/>
        <v>25</v>
      </c>
      <c r="H69" s="138">
        <v>10</v>
      </c>
      <c r="I69" s="214">
        <f t="shared" si="3"/>
        <v>10</v>
      </c>
      <c r="J69" s="142">
        <f t="shared" si="1"/>
        <v>35</v>
      </c>
      <c r="K69" s="148">
        <f t="shared" si="2"/>
        <v>35</v>
      </c>
      <c r="L69" s="28"/>
      <c r="M69" s="118"/>
      <c r="N69" s="119"/>
      <c r="O69" s="9"/>
      <c r="P69" s="118"/>
      <c r="Q69" s="119"/>
    </row>
    <row r="70" spans="1:19" ht="30">
      <c r="A70" s="264">
        <v>59</v>
      </c>
      <c r="B70" s="317" t="s">
        <v>308</v>
      </c>
      <c r="C70" s="316" t="s">
        <v>15</v>
      </c>
      <c r="D70" s="330">
        <v>1</v>
      </c>
      <c r="E70" s="331" t="s">
        <v>344</v>
      </c>
      <c r="F70" s="217">
        <v>11</v>
      </c>
      <c r="G70" s="214">
        <f t="shared" si="0"/>
        <v>22</v>
      </c>
      <c r="H70" s="138">
        <v>8</v>
      </c>
      <c r="I70" s="214">
        <f t="shared" si="3"/>
        <v>16</v>
      </c>
      <c r="J70" s="142">
        <f t="shared" si="1"/>
        <v>38</v>
      </c>
      <c r="K70" s="148">
        <f t="shared" si="2"/>
        <v>19</v>
      </c>
      <c r="L70" s="28"/>
      <c r="M70" s="118"/>
      <c r="N70" s="119"/>
      <c r="O70" s="9"/>
      <c r="P70" s="118"/>
      <c r="Q70" s="119"/>
      <c r="S70" s="109"/>
    </row>
    <row r="71" spans="1:17" ht="30">
      <c r="A71" s="264">
        <v>60</v>
      </c>
      <c r="B71" s="317" t="s">
        <v>309</v>
      </c>
      <c r="C71" s="316" t="s">
        <v>340</v>
      </c>
      <c r="D71" s="330">
        <v>1</v>
      </c>
      <c r="E71" s="331" t="s">
        <v>0</v>
      </c>
      <c r="F71" s="217">
        <v>25</v>
      </c>
      <c r="G71" s="214">
        <f t="shared" si="0"/>
        <v>25</v>
      </c>
      <c r="H71" s="138">
        <v>8</v>
      </c>
      <c r="I71" s="214">
        <f t="shared" si="3"/>
        <v>8</v>
      </c>
      <c r="J71" s="142">
        <f t="shared" si="1"/>
        <v>33</v>
      </c>
      <c r="K71" s="148">
        <f t="shared" si="2"/>
        <v>33</v>
      </c>
      <c r="L71" s="28"/>
      <c r="M71" s="118"/>
      <c r="N71" s="119"/>
      <c r="O71" s="9"/>
      <c r="P71" s="118"/>
      <c r="Q71" s="119"/>
    </row>
    <row r="72" spans="1:19" ht="30">
      <c r="A72" s="264">
        <v>61</v>
      </c>
      <c r="B72" s="317" t="s">
        <v>310</v>
      </c>
      <c r="C72" s="316" t="s">
        <v>15</v>
      </c>
      <c r="D72" s="330">
        <v>1</v>
      </c>
      <c r="E72" s="331" t="s">
        <v>344</v>
      </c>
      <c r="F72" s="217">
        <v>180</v>
      </c>
      <c r="G72" s="214">
        <f t="shared" si="0"/>
        <v>360</v>
      </c>
      <c r="H72" s="138">
        <v>11.5</v>
      </c>
      <c r="I72" s="214">
        <f t="shared" si="3"/>
        <v>23</v>
      </c>
      <c r="J72" s="142">
        <f t="shared" si="1"/>
        <v>383</v>
      </c>
      <c r="K72" s="148">
        <f t="shared" si="2"/>
        <v>191.5</v>
      </c>
      <c r="L72" s="28"/>
      <c r="M72" s="118"/>
      <c r="N72" s="119"/>
      <c r="O72" s="9"/>
      <c r="P72" s="118"/>
      <c r="Q72" s="119"/>
      <c r="S72" s="109"/>
    </row>
    <row r="73" spans="1:19" ht="45">
      <c r="A73" s="264">
        <v>62</v>
      </c>
      <c r="B73" s="317" t="s">
        <v>311</v>
      </c>
      <c r="C73" s="316" t="s">
        <v>15</v>
      </c>
      <c r="D73" s="330">
        <v>1</v>
      </c>
      <c r="E73" s="331" t="s">
        <v>3</v>
      </c>
      <c r="F73" s="217">
        <v>82</v>
      </c>
      <c r="G73" s="214">
        <f t="shared" si="0"/>
        <v>492</v>
      </c>
      <c r="H73" s="138">
        <v>11.5</v>
      </c>
      <c r="I73" s="214">
        <f t="shared" si="3"/>
        <v>69</v>
      </c>
      <c r="J73" s="142">
        <f t="shared" si="1"/>
        <v>561</v>
      </c>
      <c r="K73" s="148">
        <f t="shared" si="2"/>
        <v>93.5</v>
      </c>
      <c r="L73" s="28"/>
      <c r="M73" s="118"/>
      <c r="N73" s="119"/>
      <c r="O73" s="9"/>
      <c r="P73" s="118"/>
      <c r="Q73" s="119"/>
      <c r="S73" s="109"/>
    </row>
    <row r="74" spans="1:17" ht="15.75">
      <c r="A74" s="264">
        <v>63</v>
      </c>
      <c r="B74" s="317" t="s">
        <v>312</v>
      </c>
      <c r="C74" s="316" t="s">
        <v>342</v>
      </c>
      <c r="D74" s="330">
        <v>1</v>
      </c>
      <c r="E74" s="331">
        <v>1</v>
      </c>
      <c r="F74" s="217">
        <v>0</v>
      </c>
      <c r="G74" s="214">
        <f t="shared" si="0"/>
        <v>0</v>
      </c>
      <c r="H74" s="138">
        <v>0</v>
      </c>
      <c r="I74" s="214">
        <f t="shared" si="3"/>
        <v>0</v>
      </c>
      <c r="J74" s="142">
        <f t="shared" si="1"/>
        <v>0</v>
      </c>
      <c r="K74" s="148">
        <f t="shared" si="2"/>
        <v>0</v>
      </c>
      <c r="L74" s="28"/>
      <c r="M74" s="118"/>
      <c r="N74" s="119"/>
      <c r="O74" s="9"/>
      <c r="P74" s="118"/>
      <c r="Q74" s="119"/>
    </row>
    <row r="75" spans="1:17" ht="15.75">
      <c r="A75" s="264"/>
      <c r="B75" s="319" t="s">
        <v>313</v>
      </c>
      <c r="C75" s="316"/>
      <c r="D75" s="330"/>
      <c r="E75" s="331"/>
      <c r="F75" s="217"/>
      <c r="G75" s="214"/>
      <c r="H75" s="138"/>
      <c r="I75" s="214"/>
      <c r="J75" s="142"/>
      <c r="K75" s="148"/>
      <c r="L75" s="28"/>
      <c r="M75" s="118"/>
      <c r="N75" s="119"/>
      <c r="O75" s="9"/>
      <c r="P75" s="118"/>
      <c r="Q75" s="119"/>
    </row>
    <row r="76" spans="1:17" ht="15.75">
      <c r="A76" s="264">
        <v>64</v>
      </c>
      <c r="B76" s="318" t="s">
        <v>314</v>
      </c>
      <c r="C76" s="316" t="s">
        <v>27</v>
      </c>
      <c r="D76" s="330">
        <v>1</v>
      </c>
      <c r="E76" s="331" t="s">
        <v>345</v>
      </c>
      <c r="F76" s="217">
        <v>0.7</v>
      </c>
      <c r="G76" s="214">
        <f t="shared" si="0"/>
        <v>1120</v>
      </c>
      <c r="H76" s="138">
        <v>0.45</v>
      </c>
      <c r="I76" s="214">
        <f t="shared" si="3"/>
        <v>720</v>
      </c>
      <c r="J76" s="142">
        <f t="shared" si="1"/>
        <v>1840</v>
      </c>
      <c r="K76" s="148">
        <f t="shared" si="2"/>
        <v>1.15</v>
      </c>
      <c r="L76" s="28"/>
      <c r="M76" s="118"/>
      <c r="N76" s="119"/>
      <c r="O76" s="9"/>
      <c r="P76" s="118"/>
      <c r="Q76" s="119"/>
    </row>
    <row r="77" spans="1:17" ht="15.75">
      <c r="A77" s="264">
        <v>65</v>
      </c>
      <c r="B77" s="317" t="s">
        <v>315</v>
      </c>
      <c r="C77" s="316" t="s">
        <v>27</v>
      </c>
      <c r="D77" s="330">
        <v>1</v>
      </c>
      <c r="E77" s="331" t="s">
        <v>346</v>
      </c>
      <c r="F77" s="217">
        <v>1.1</v>
      </c>
      <c r="G77" s="214">
        <f aca="true" t="shared" si="4" ref="G77:G113">F77*E77</f>
        <v>1540.0000000000002</v>
      </c>
      <c r="H77" s="138">
        <v>0.45</v>
      </c>
      <c r="I77" s="214">
        <f aca="true" t="shared" si="5" ref="I77:I113">H77*E77</f>
        <v>630</v>
      </c>
      <c r="J77" s="142">
        <f aca="true" t="shared" si="6" ref="J77:J113">G77+I77</f>
        <v>2170</v>
      </c>
      <c r="K77" s="148">
        <f aca="true" t="shared" si="7" ref="K77:K113">J77/E77</f>
        <v>1.55</v>
      </c>
      <c r="L77" s="28"/>
      <c r="M77" s="118"/>
      <c r="N77" s="119"/>
      <c r="O77" s="9"/>
      <c r="P77" s="118"/>
      <c r="Q77" s="119"/>
    </row>
    <row r="78" spans="1:17" ht="15.75">
      <c r="A78" s="264">
        <v>66</v>
      </c>
      <c r="B78" s="317" t="s">
        <v>316</v>
      </c>
      <c r="C78" s="316" t="s">
        <v>27</v>
      </c>
      <c r="D78" s="330">
        <v>1</v>
      </c>
      <c r="E78" s="331" t="s">
        <v>347</v>
      </c>
      <c r="F78" s="217">
        <v>2</v>
      </c>
      <c r="G78" s="214">
        <f t="shared" si="4"/>
        <v>1600</v>
      </c>
      <c r="H78" s="138">
        <v>0.45</v>
      </c>
      <c r="I78" s="214">
        <f t="shared" si="5"/>
        <v>360</v>
      </c>
      <c r="J78" s="142">
        <f t="shared" si="6"/>
        <v>1960</v>
      </c>
      <c r="K78" s="148">
        <f t="shared" si="7"/>
        <v>2.45</v>
      </c>
      <c r="L78" s="28"/>
      <c r="M78" s="118"/>
      <c r="N78" s="119"/>
      <c r="O78" s="9"/>
      <c r="P78" s="118"/>
      <c r="Q78" s="119"/>
    </row>
    <row r="79" spans="1:17" ht="15.75">
      <c r="A79" s="264">
        <v>67</v>
      </c>
      <c r="B79" s="317" t="s">
        <v>317</v>
      </c>
      <c r="C79" s="316" t="s">
        <v>27</v>
      </c>
      <c r="D79" s="330">
        <v>1</v>
      </c>
      <c r="E79" s="331" t="s">
        <v>348</v>
      </c>
      <c r="F79" s="217">
        <v>2.7</v>
      </c>
      <c r="G79" s="214">
        <f t="shared" si="4"/>
        <v>513</v>
      </c>
      <c r="H79" s="138">
        <v>0.45</v>
      </c>
      <c r="I79" s="214">
        <f t="shared" si="5"/>
        <v>85.5</v>
      </c>
      <c r="J79" s="142">
        <f t="shared" si="6"/>
        <v>598.5</v>
      </c>
      <c r="K79" s="148">
        <f t="shared" si="7"/>
        <v>3.15</v>
      </c>
      <c r="L79" s="28"/>
      <c r="M79" s="118"/>
      <c r="N79" s="119"/>
      <c r="O79" s="9"/>
      <c r="P79" s="118"/>
      <c r="Q79" s="119"/>
    </row>
    <row r="80" spans="1:17" ht="15.75">
      <c r="A80" s="264">
        <v>68</v>
      </c>
      <c r="B80" s="317" t="s">
        <v>318</v>
      </c>
      <c r="C80" s="316" t="s">
        <v>27</v>
      </c>
      <c r="D80" s="330">
        <v>1</v>
      </c>
      <c r="E80" s="331" t="s">
        <v>349</v>
      </c>
      <c r="F80" s="217">
        <v>3.1</v>
      </c>
      <c r="G80" s="214">
        <f t="shared" si="4"/>
        <v>155</v>
      </c>
      <c r="H80" s="138">
        <v>0.45</v>
      </c>
      <c r="I80" s="214">
        <f t="shared" si="5"/>
        <v>22.5</v>
      </c>
      <c r="J80" s="142">
        <f t="shared" si="6"/>
        <v>177.5</v>
      </c>
      <c r="K80" s="148">
        <f t="shared" si="7"/>
        <v>3.55</v>
      </c>
      <c r="L80" s="28"/>
      <c r="M80" s="118"/>
      <c r="N80" s="119"/>
      <c r="O80" s="9"/>
      <c r="P80" s="118"/>
      <c r="Q80" s="119"/>
    </row>
    <row r="81" spans="1:17" ht="15.75">
      <c r="A81" s="264">
        <v>69</v>
      </c>
      <c r="B81" s="317" t="s">
        <v>319</v>
      </c>
      <c r="C81" s="316" t="s">
        <v>27</v>
      </c>
      <c r="D81" s="330">
        <v>1</v>
      </c>
      <c r="E81" s="331" t="s">
        <v>350</v>
      </c>
      <c r="F81" s="217">
        <v>3.86</v>
      </c>
      <c r="G81" s="214">
        <f t="shared" si="4"/>
        <v>328.09999999999997</v>
      </c>
      <c r="H81" s="138">
        <v>0.45</v>
      </c>
      <c r="I81" s="214">
        <f t="shared" si="5"/>
        <v>38.25</v>
      </c>
      <c r="J81" s="142">
        <f t="shared" si="6"/>
        <v>366.34999999999997</v>
      </c>
      <c r="K81" s="148">
        <f t="shared" si="7"/>
        <v>4.31</v>
      </c>
      <c r="L81" s="28"/>
      <c r="M81" s="118"/>
      <c r="N81" s="119"/>
      <c r="O81" s="9"/>
      <c r="P81" s="118"/>
      <c r="Q81" s="119"/>
    </row>
    <row r="82" spans="1:17" ht="15.75">
      <c r="A82" s="264">
        <v>70</v>
      </c>
      <c r="B82" s="317" t="s">
        <v>320</v>
      </c>
      <c r="C82" s="316" t="s">
        <v>27</v>
      </c>
      <c r="D82" s="330">
        <v>1</v>
      </c>
      <c r="E82" s="331" t="s">
        <v>351</v>
      </c>
      <c r="F82" s="217">
        <v>7.2</v>
      </c>
      <c r="G82" s="214">
        <f t="shared" si="4"/>
        <v>525.6</v>
      </c>
      <c r="H82" s="138">
        <v>0.45</v>
      </c>
      <c r="I82" s="214">
        <f t="shared" si="5"/>
        <v>32.85</v>
      </c>
      <c r="J82" s="142">
        <f t="shared" si="6"/>
        <v>558.45</v>
      </c>
      <c r="K82" s="148">
        <f t="shared" si="7"/>
        <v>7.65</v>
      </c>
      <c r="L82" s="28"/>
      <c r="M82" s="118"/>
      <c r="N82" s="119"/>
      <c r="O82" s="9"/>
      <c r="P82" s="118"/>
      <c r="Q82" s="119"/>
    </row>
    <row r="83" spans="1:17" ht="15.75">
      <c r="A83" s="264">
        <v>71</v>
      </c>
      <c r="B83" s="317" t="s">
        <v>321</v>
      </c>
      <c r="C83" s="316" t="s">
        <v>27</v>
      </c>
      <c r="D83" s="330">
        <v>1</v>
      </c>
      <c r="E83" s="331" t="s">
        <v>352</v>
      </c>
      <c r="F83" s="217">
        <v>10</v>
      </c>
      <c r="G83" s="214">
        <f t="shared" si="4"/>
        <v>840</v>
      </c>
      <c r="H83" s="138">
        <v>0.68</v>
      </c>
      <c r="I83" s="214">
        <f t="shared" si="5"/>
        <v>57.120000000000005</v>
      </c>
      <c r="J83" s="142">
        <f t="shared" si="6"/>
        <v>897.12</v>
      </c>
      <c r="K83" s="148">
        <f t="shared" si="7"/>
        <v>10.68</v>
      </c>
      <c r="L83" s="28"/>
      <c r="M83" s="118"/>
      <c r="N83" s="119"/>
      <c r="O83" s="9"/>
      <c r="P83" s="118"/>
      <c r="Q83" s="119"/>
    </row>
    <row r="84" spans="1:17" ht="15.75">
      <c r="A84" s="264">
        <v>72</v>
      </c>
      <c r="B84" s="317" t="s">
        <v>322</v>
      </c>
      <c r="C84" s="316" t="s">
        <v>27</v>
      </c>
      <c r="D84" s="330">
        <v>1</v>
      </c>
      <c r="E84" s="331" t="s">
        <v>353</v>
      </c>
      <c r="F84" s="217">
        <v>19</v>
      </c>
      <c r="G84" s="214">
        <f t="shared" si="4"/>
        <v>475</v>
      </c>
      <c r="H84" s="138">
        <v>0.68</v>
      </c>
      <c r="I84" s="214">
        <f t="shared" si="5"/>
        <v>17</v>
      </c>
      <c r="J84" s="142">
        <f t="shared" si="6"/>
        <v>492</v>
      </c>
      <c r="K84" s="148">
        <f t="shared" si="7"/>
        <v>19.68</v>
      </c>
      <c r="L84" s="28"/>
      <c r="M84" s="118"/>
      <c r="N84" s="119"/>
      <c r="O84" s="9"/>
      <c r="P84" s="118"/>
      <c r="Q84" s="119"/>
    </row>
    <row r="85" spans="1:17" ht="15.75">
      <c r="A85" s="264">
        <v>73</v>
      </c>
      <c r="B85" s="317" t="s">
        <v>323</v>
      </c>
      <c r="C85" s="316" t="s">
        <v>27</v>
      </c>
      <c r="D85" s="330">
        <v>1</v>
      </c>
      <c r="E85" s="331" t="s">
        <v>354</v>
      </c>
      <c r="F85" s="217">
        <v>43</v>
      </c>
      <c r="G85" s="214">
        <f t="shared" si="4"/>
        <v>6235</v>
      </c>
      <c r="H85" s="138">
        <v>0.68</v>
      </c>
      <c r="I85" s="214">
        <f t="shared" si="5"/>
        <v>98.60000000000001</v>
      </c>
      <c r="J85" s="142">
        <f t="shared" si="6"/>
        <v>6333.6</v>
      </c>
      <c r="K85" s="148">
        <f t="shared" si="7"/>
        <v>43.68</v>
      </c>
      <c r="L85" s="28"/>
      <c r="M85" s="118"/>
      <c r="N85" s="119"/>
      <c r="O85" s="9"/>
      <c r="P85" s="118"/>
      <c r="Q85" s="119"/>
    </row>
    <row r="86" spans="1:17" ht="15.75">
      <c r="A86" s="264">
        <v>74</v>
      </c>
      <c r="B86" s="317" t="s">
        <v>324</v>
      </c>
      <c r="C86" s="316" t="s">
        <v>27</v>
      </c>
      <c r="D86" s="330">
        <v>1</v>
      </c>
      <c r="E86" s="331" t="s">
        <v>355</v>
      </c>
      <c r="F86" s="217">
        <v>5</v>
      </c>
      <c r="G86" s="214">
        <f t="shared" si="4"/>
        <v>2100</v>
      </c>
      <c r="H86" s="138">
        <v>0.74</v>
      </c>
      <c r="I86" s="214">
        <f t="shared" si="5"/>
        <v>310.8</v>
      </c>
      <c r="J86" s="142">
        <f t="shared" si="6"/>
        <v>2410.8</v>
      </c>
      <c r="K86" s="148">
        <f t="shared" si="7"/>
        <v>5.74</v>
      </c>
      <c r="L86" s="28"/>
      <c r="M86" s="118"/>
      <c r="N86" s="119"/>
      <c r="O86" s="9"/>
      <c r="P86" s="118"/>
      <c r="Q86" s="119"/>
    </row>
    <row r="87" spans="1:17" ht="15.75" customHeight="1">
      <c r="A87" s="264">
        <v>75</v>
      </c>
      <c r="B87" s="317" t="s">
        <v>325</v>
      </c>
      <c r="C87" s="316" t="s">
        <v>15</v>
      </c>
      <c r="D87" s="330">
        <v>1</v>
      </c>
      <c r="E87" s="331">
        <v>120</v>
      </c>
      <c r="F87" s="217">
        <v>2</v>
      </c>
      <c r="G87" s="214">
        <f t="shared" si="4"/>
        <v>240</v>
      </c>
      <c r="H87" s="138">
        <v>1.14</v>
      </c>
      <c r="I87" s="214">
        <f t="shared" si="5"/>
        <v>136.79999999999998</v>
      </c>
      <c r="J87" s="142">
        <f t="shared" si="6"/>
        <v>376.79999999999995</v>
      </c>
      <c r="K87" s="148">
        <f t="shared" si="7"/>
        <v>3.1399999999999997</v>
      </c>
      <c r="L87" s="28"/>
      <c r="M87" s="118"/>
      <c r="N87" s="119"/>
      <c r="O87" s="9"/>
      <c r="P87" s="118"/>
      <c r="Q87" s="119"/>
    </row>
    <row r="88" spans="1:17" ht="15.75">
      <c r="A88" s="264">
        <v>76</v>
      </c>
      <c r="B88" s="317" t="s">
        <v>326</v>
      </c>
      <c r="C88" s="316" t="s">
        <v>15</v>
      </c>
      <c r="D88" s="330">
        <v>1</v>
      </c>
      <c r="E88" s="331">
        <v>30</v>
      </c>
      <c r="F88" s="217">
        <v>3</v>
      </c>
      <c r="G88" s="214">
        <f t="shared" si="4"/>
        <v>90</v>
      </c>
      <c r="H88" s="138">
        <v>2.27</v>
      </c>
      <c r="I88" s="214">
        <f t="shared" si="5"/>
        <v>68.1</v>
      </c>
      <c r="J88" s="142">
        <f t="shared" si="6"/>
        <v>158.1</v>
      </c>
      <c r="K88" s="148">
        <f t="shared" si="7"/>
        <v>5.27</v>
      </c>
      <c r="L88" s="28"/>
      <c r="M88" s="118"/>
      <c r="N88" s="119"/>
      <c r="O88" s="9"/>
      <c r="P88" s="118"/>
      <c r="Q88" s="119"/>
    </row>
    <row r="89" spans="1:17" ht="15.75">
      <c r="A89" s="264">
        <v>77</v>
      </c>
      <c r="B89" s="317" t="s">
        <v>327</v>
      </c>
      <c r="C89" s="316" t="s">
        <v>15</v>
      </c>
      <c r="D89" s="330">
        <v>1</v>
      </c>
      <c r="E89" s="331">
        <v>30</v>
      </c>
      <c r="F89" s="217">
        <v>4</v>
      </c>
      <c r="G89" s="214">
        <f t="shared" si="4"/>
        <v>120</v>
      </c>
      <c r="H89" s="138">
        <v>3.18</v>
      </c>
      <c r="I89" s="214">
        <f t="shared" si="5"/>
        <v>95.4</v>
      </c>
      <c r="J89" s="142">
        <f t="shared" si="6"/>
        <v>215.4</v>
      </c>
      <c r="K89" s="148">
        <f t="shared" si="7"/>
        <v>7.180000000000001</v>
      </c>
      <c r="L89" s="28"/>
      <c r="M89" s="118"/>
      <c r="N89" s="119"/>
      <c r="O89" s="9"/>
      <c r="P89" s="118"/>
      <c r="Q89" s="119"/>
    </row>
    <row r="90" spans="1:17" ht="15.75">
      <c r="A90" s="264">
        <v>78</v>
      </c>
      <c r="B90" s="317" t="s">
        <v>312</v>
      </c>
      <c r="C90" s="316" t="s">
        <v>342</v>
      </c>
      <c r="D90" s="330">
        <v>1</v>
      </c>
      <c r="E90" s="331">
        <v>1</v>
      </c>
      <c r="F90" s="217">
        <v>0</v>
      </c>
      <c r="G90" s="214">
        <f t="shared" si="4"/>
        <v>0</v>
      </c>
      <c r="H90" s="138">
        <v>0</v>
      </c>
      <c r="I90" s="214">
        <f t="shared" si="5"/>
        <v>0</v>
      </c>
      <c r="J90" s="142">
        <f t="shared" si="6"/>
        <v>0</v>
      </c>
      <c r="K90" s="148">
        <f t="shared" si="7"/>
        <v>0</v>
      </c>
      <c r="L90" s="28"/>
      <c r="M90" s="118"/>
      <c r="N90" s="119"/>
      <c r="O90" s="9"/>
      <c r="P90" s="118"/>
      <c r="Q90" s="119"/>
    </row>
    <row r="91" spans="1:17" ht="15.75">
      <c r="A91" s="264"/>
      <c r="B91" s="319" t="s">
        <v>384</v>
      </c>
      <c r="C91" s="320"/>
      <c r="D91" s="330"/>
      <c r="E91" s="331"/>
      <c r="F91" s="217"/>
      <c r="G91" s="214"/>
      <c r="H91" s="138"/>
      <c r="I91" s="214"/>
      <c r="J91" s="142"/>
      <c r="K91" s="148"/>
      <c r="L91" s="28"/>
      <c r="M91" s="118"/>
      <c r="N91" s="119"/>
      <c r="O91" s="9"/>
      <c r="P91" s="118"/>
      <c r="Q91" s="119"/>
    </row>
    <row r="92" spans="1:17" ht="15.75">
      <c r="A92" s="264">
        <v>79</v>
      </c>
      <c r="B92" s="318" t="s">
        <v>364</v>
      </c>
      <c r="C92" s="316" t="s">
        <v>15</v>
      </c>
      <c r="D92" s="330">
        <v>1</v>
      </c>
      <c r="E92" s="331">
        <v>206</v>
      </c>
      <c r="F92" s="217">
        <v>18</v>
      </c>
      <c r="G92" s="214">
        <f aca="true" t="shared" si="8" ref="G92:G99">F92*E92</f>
        <v>3708</v>
      </c>
      <c r="H92" s="138">
        <v>4.1</v>
      </c>
      <c r="I92" s="214">
        <f aca="true" t="shared" si="9" ref="I92:I99">H92*E92</f>
        <v>844.5999999999999</v>
      </c>
      <c r="J92" s="142">
        <f aca="true" t="shared" si="10" ref="J92:J99">G92+I92</f>
        <v>4552.6</v>
      </c>
      <c r="K92" s="148">
        <f aca="true" t="shared" si="11" ref="K92:K99">J92/E92</f>
        <v>22.1</v>
      </c>
      <c r="L92" s="28"/>
      <c r="M92" s="118"/>
      <c r="N92" s="119"/>
      <c r="O92" s="9"/>
      <c r="P92" s="118"/>
      <c r="Q92" s="119"/>
    </row>
    <row r="93" spans="1:17" ht="15.75">
      <c r="A93" s="264">
        <v>80</v>
      </c>
      <c r="B93" s="321" t="s">
        <v>365</v>
      </c>
      <c r="C93" s="316" t="s">
        <v>15</v>
      </c>
      <c r="D93" s="330">
        <v>1</v>
      </c>
      <c r="E93" s="331">
        <v>45</v>
      </c>
      <c r="F93" s="217">
        <v>19</v>
      </c>
      <c r="G93" s="214">
        <f t="shared" si="8"/>
        <v>855</v>
      </c>
      <c r="H93" s="138">
        <v>4.1</v>
      </c>
      <c r="I93" s="214">
        <f t="shared" si="9"/>
        <v>184.49999999999997</v>
      </c>
      <c r="J93" s="142">
        <f t="shared" si="10"/>
        <v>1039.5</v>
      </c>
      <c r="K93" s="148">
        <f t="shared" si="11"/>
        <v>23.1</v>
      </c>
      <c r="L93" s="28"/>
      <c r="M93" s="118"/>
      <c r="N93" s="119"/>
      <c r="O93" s="9"/>
      <c r="P93" s="118"/>
      <c r="Q93" s="119"/>
    </row>
    <row r="94" spans="1:17" ht="15.75">
      <c r="A94" s="264">
        <v>81</v>
      </c>
      <c r="B94" s="321" t="s">
        <v>366</v>
      </c>
      <c r="C94" s="316" t="s">
        <v>15</v>
      </c>
      <c r="D94" s="330">
        <v>1</v>
      </c>
      <c r="E94" s="331">
        <v>51</v>
      </c>
      <c r="F94" s="217">
        <v>3</v>
      </c>
      <c r="G94" s="214">
        <f t="shared" si="8"/>
        <v>153</v>
      </c>
      <c r="H94" s="138">
        <v>1.5</v>
      </c>
      <c r="I94" s="214">
        <f t="shared" si="9"/>
        <v>76.5</v>
      </c>
      <c r="J94" s="142">
        <f t="shared" si="10"/>
        <v>229.5</v>
      </c>
      <c r="K94" s="148">
        <f t="shared" si="11"/>
        <v>4.5</v>
      </c>
      <c r="L94" s="28"/>
      <c r="M94" s="118"/>
      <c r="N94" s="119"/>
      <c r="O94" s="9"/>
      <c r="P94" s="118"/>
      <c r="Q94" s="119"/>
    </row>
    <row r="95" spans="1:17" ht="15.75">
      <c r="A95" s="264">
        <v>82</v>
      </c>
      <c r="B95" s="318" t="s">
        <v>397</v>
      </c>
      <c r="C95" s="316" t="s">
        <v>15</v>
      </c>
      <c r="D95" s="330">
        <v>1</v>
      </c>
      <c r="E95" s="331">
        <v>41</v>
      </c>
      <c r="F95" s="217">
        <v>3.5</v>
      </c>
      <c r="G95" s="214">
        <f t="shared" si="8"/>
        <v>143.5</v>
      </c>
      <c r="H95" s="138">
        <v>1.5</v>
      </c>
      <c r="I95" s="214">
        <f t="shared" si="9"/>
        <v>61.5</v>
      </c>
      <c r="J95" s="142">
        <f t="shared" si="10"/>
        <v>205</v>
      </c>
      <c r="K95" s="148">
        <f t="shared" si="11"/>
        <v>5</v>
      </c>
      <c r="L95" s="28"/>
      <c r="M95" s="118"/>
      <c r="N95" s="119"/>
      <c r="O95" s="9"/>
      <c r="P95" s="118"/>
      <c r="Q95" s="119"/>
    </row>
    <row r="96" spans="1:17" ht="15.75">
      <c r="A96" s="264">
        <v>83</v>
      </c>
      <c r="B96" s="321" t="s">
        <v>367</v>
      </c>
      <c r="C96" s="316" t="s">
        <v>15</v>
      </c>
      <c r="D96" s="330">
        <v>1</v>
      </c>
      <c r="E96" s="331">
        <v>286</v>
      </c>
      <c r="F96" s="217">
        <v>4</v>
      </c>
      <c r="G96" s="214">
        <f t="shared" si="8"/>
        <v>1144</v>
      </c>
      <c r="H96" s="138">
        <v>1.5</v>
      </c>
      <c r="I96" s="214">
        <f t="shared" si="9"/>
        <v>429</v>
      </c>
      <c r="J96" s="142">
        <f t="shared" si="10"/>
        <v>1573</v>
      </c>
      <c r="K96" s="148">
        <f t="shared" si="11"/>
        <v>5.5</v>
      </c>
      <c r="L96" s="28"/>
      <c r="M96" s="118"/>
      <c r="N96" s="119"/>
      <c r="O96" s="9"/>
      <c r="P96" s="118"/>
      <c r="Q96" s="119"/>
    </row>
    <row r="97" spans="1:17" ht="15.75">
      <c r="A97" s="264">
        <v>84</v>
      </c>
      <c r="B97" s="321" t="s">
        <v>368</v>
      </c>
      <c r="C97" s="316" t="s">
        <v>15</v>
      </c>
      <c r="D97" s="330">
        <v>1</v>
      </c>
      <c r="E97" s="331">
        <v>6</v>
      </c>
      <c r="F97" s="217">
        <v>5</v>
      </c>
      <c r="G97" s="214">
        <f t="shared" si="8"/>
        <v>30</v>
      </c>
      <c r="H97" s="138">
        <v>1.5</v>
      </c>
      <c r="I97" s="214">
        <f t="shared" si="9"/>
        <v>9</v>
      </c>
      <c r="J97" s="142">
        <f t="shared" si="10"/>
        <v>39</v>
      </c>
      <c r="K97" s="148">
        <f t="shared" si="11"/>
        <v>6.5</v>
      </c>
      <c r="L97" s="28"/>
      <c r="M97" s="118"/>
      <c r="N97" s="119"/>
      <c r="O97" s="9"/>
      <c r="P97" s="118"/>
      <c r="Q97" s="119"/>
    </row>
    <row r="98" spans="1:17" ht="15.75">
      <c r="A98" s="264">
        <v>85</v>
      </c>
      <c r="B98" s="321" t="s">
        <v>369</v>
      </c>
      <c r="C98" s="316" t="s">
        <v>15</v>
      </c>
      <c r="D98" s="330">
        <v>1</v>
      </c>
      <c r="E98" s="331">
        <v>54</v>
      </c>
      <c r="F98" s="217">
        <v>0.2</v>
      </c>
      <c r="G98" s="214">
        <f t="shared" si="8"/>
        <v>10.8</v>
      </c>
      <c r="H98" s="138">
        <v>0.1</v>
      </c>
      <c r="I98" s="214">
        <f t="shared" si="9"/>
        <v>5.4</v>
      </c>
      <c r="J98" s="142">
        <f t="shared" si="10"/>
        <v>16.200000000000003</v>
      </c>
      <c r="K98" s="148">
        <f t="shared" si="11"/>
        <v>0.30000000000000004</v>
      </c>
      <c r="L98" s="28"/>
      <c r="M98" s="118"/>
      <c r="N98" s="119"/>
      <c r="O98" s="9"/>
      <c r="P98" s="118"/>
      <c r="Q98" s="119"/>
    </row>
    <row r="99" spans="1:17" ht="15.75">
      <c r="A99" s="264">
        <v>86</v>
      </c>
      <c r="B99" s="321" t="s">
        <v>370</v>
      </c>
      <c r="C99" s="316" t="s">
        <v>15</v>
      </c>
      <c r="D99" s="330">
        <v>1</v>
      </c>
      <c r="E99" s="331">
        <v>65</v>
      </c>
      <c r="F99" s="217">
        <v>0.2</v>
      </c>
      <c r="G99" s="214">
        <f t="shared" si="8"/>
        <v>13</v>
      </c>
      <c r="H99" s="138">
        <v>0.1</v>
      </c>
      <c r="I99" s="214">
        <f t="shared" si="9"/>
        <v>6.5</v>
      </c>
      <c r="J99" s="142">
        <f t="shared" si="10"/>
        <v>19.5</v>
      </c>
      <c r="K99" s="148">
        <f t="shared" si="11"/>
        <v>0.3</v>
      </c>
      <c r="L99" s="28"/>
      <c r="M99" s="118"/>
      <c r="N99" s="119"/>
      <c r="O99" s="9"/>
      <c r="P99" s="118"/>
      <c r="Q99" s="119"/>
    </row>
    <row r="100" spans="1:17" ht="15.75">
      <c r="A100" s="264"/>
      <c r="B100" s="322" t="s">
        <v>363</v>
      </c>
      <c r="C100" s="316"/>
      <c r="D100" s="330"/>
      <c r="E100" s="331"/>
      <c r="F100" s="217"/>
      <c r="G100" s="214"/>
      <c r="H100" s="138"/>
      <c r="I100" s="214"/>
      <c r="J100" s="142"/>
      <c r="K100" s="148"/>
      <c r="L100" s="28"/>
      <c r="M100" s="118"/>
      <c r="N100" s="119"/>
      <c r="O100" s="9"/>
      <c r="P100" s="118"/>
      <c r="Q100" s="119"/>
    </row>
    <row r="101" spans="1:17" ht="15.75">
      <c r="A101" s="264">
        <v>87</v>
      </c>
      <c r="B101" s="321" t="s">
        <v>328</v>
      </c>
      <c r="C101" s="316" t="s">
        <v>27</v>
      </c>
      <c r="D101" s="330">
        <v>1</v>
      </c>
      <c r="E101" s="331" t="s">
        <v>357</v>
      </c>
      <c r="F101" s="217">
        <v>2.7</v>
      </c>
      <c r="G101" s="214">
        <f t="shared" si="4"/>
        <v>1080</v>
      </c>
      <c r="H101" s="138">
        <v>2</v>
      </c>
      <c r="I101" s="214">
        <f t="shared" si="5"/>
        <v>800</v>
      </c>
      <c r="J101" s="142">
        <f t="shared" si="6"/>
        <v>1880</v>
      </c>
      <c r="K101" s="148">
        <f t="shared" si="7"/>
        <v>4.7</v>
      </c>
      <c r="L101" s="28"/>
      <c r="M101" s="118"/>
      <c r="N101" s="119"/>
      <c r="O101" s="9"/>
      <c r="P101" s="118"/>
      <c r="Q101" s="119"/>
    </row>
    <row r="102" spans="1:17" ht="15.75">
      <c r="A102" s="264">
        <v>88</v>
      </c>
      <c r="B102" s="323" t="s">
        <v>329</v>
      </c>
      <c r="C102" s="316" t="s">
        <v>27</v>
      </c>
      <c r="D102" s="330">
        <v>1</v>
      </c>
      <c r="E102" s="331" t="s">
        <v>358</v>
      </c>
      <c r="F102" s="217">
        <v>4</v>
      </c>
      <c r="G102" s="214">
        <f t="shared" si="4"/>
        <v>520</v>
      </c>
      <c r="H102" s="138">
        <v>2</v>
      </c>
      <c r="I102" s="214">
        <f t="shared" si="5"/>
        <v>260</v>
      </c>
      <c r="J102" s="142">
        <f t="shared" si="6"/>
        <v>780</v>
      </c>
      <c r="K102" s="148">
        <f t="shared" si="7"/>
        <v>6</v>
      </c>
      <c r="L102" s="28"/>
      <c r="M102" s="118"/>
      <c r="N102" s="119"/>
      <c r="O102" s="9"/>
      <c r="P102" s="118"/>
      <c r="Q102" s="119"/>
    </row>
    <row r="103" spans="1:17" ht="15.75">
      <c r="A103" s="264">
        <v>89</v>
      </c>
      <c r="B103" s="323" t="s">
        <v>330</v>
      </c>
      <c r="C103" s="316" t="s">
        <v>27</v>
      </c>
      <c r="D103" s="330">
        <v>1</v>
      </c>
      <c r="E103" s="331" t="s">
        <v>359</v>
      </c>
      <c r="F103" s="217">
        <v>5</v>
      </c>
      <c r="G103" s="214">
        <f t="shared" si="4"/>
        <v>1100</v>
      </c>
      <c r="H103" s="138">
        <v>2</v>
      </c>
      <c r="I103" s="214">
        <f t="shared" si="5"/>
        <v>440</v>
      </c>
      <c r="J103" s="142">
        <f t="shared" si="6"/>
        <v>1540</v>
      </c>
      <c r="K103" s="148">
        <f t="shared" si="7"/>
        <v>7</v>
      </c>
      <c r="L103" s="28"/>
      <c r="M103" s="118"/>
      <c r="N103" s="119"/>
      <c r="O103" s="9"/>
      <c r="P103" s="118"/>
      <c r="Q103" s="119"/>
    </row>
    <row r="104" spans="1:17" ht="30">
      <c r="A104" s="264">
        <v>90</v>
      </c>
      <c r="B104" s="321" t="s">
        <v>331</v>
      </c>
      <c r="C104" s="320" t="s">
        <v>27</v>
      </c>
      <c r="D104" s="330">
        <v>1</v>
      </c>
      <c r="E104" s="331" t="s">
        <v>360</v>
      </c>
      <c r="F104" s="217">
        <v>5</v>
      </c>
      <c r="G104" s="214">
        <f t="shared" si="4"/>
        <v>500</v>
      </c>
      <c r="H104" s="138">
        <v>2</v>
      </c>
      <c r="I104" s="214">
        <f t="shared" si="5"/>
        <v>200</v>
      </c>
      <c r="J104" s="142">
        <f t="shared" si="6"/>
        <v>700</v>
      </c>
      <c r="K104" s="148">
        <f t="shared" si="7"/>
        <v>7</v>
      </c>
      <c r="L104" s="28"/>
      <c r="M104" s="118"/>
      <c r="N104" s="119"/>
      <c r="O104" s="9"/>
      <c r="P104" s="118"/>
      <c r="Q104" s="119"/>
    </row>
    <row r="105" spans="1:17" ht="15.75">
      <c r="A105" s="264">
        <v>91</v>
      </c>
      <c r="B105" s="323" t="s">
        <v>332</v>
      </c>
      <c r="C105" s="316" t="s">
        <v>27</v>
      </c>
      <c r="D105" s="330">
        <v>1</v>
      </c>
      <c r="E105" s="331" t="s">
        <v>361</v>
      </c>
      <c r="F105" s="217">
        <v>2</v>
      </c>
      <c r="G105" s="214">
        <f t="shared" si="4"/>
        <v>600</v>
      </c>
      <c r="H105" s="138">
        <v>2</v>
      </c>
      <c r="I105" s="214">
        <f t="shared" si="5"/>
        <v>600</v>
      </c>
      <c r="J105" s="142">
        <f t="shared" si="6"/>
        <v>1200</v>
      </c>
      <c r="K105" s="148">
        <f t="shared" si="7"/>
        <v>4</v>
      </c>
      <c r="L105" s="28"/>
      <c r="M105" s="118"/>
      <c r="N105" s="119"/>
      <c r="O105" s="9"/>
      <c r="P105" s="118"/>
      <c r="Q105" s="119"/>
    </row>
    <row r="106" spans="1:17" ht="15.75">
      <c r="A106" s="264">
        <v>92</v>
      </c>
      <c r="B106" s="323" t="s">
        <v>333</v>
      </c>
      <c r="C106" s="316" t="s">
        <v>27</v>
      </c>
      <c r="D106" s="330">
        <v>1</v>
      </c>
      <c r="E106" s="331" t="s">
        <v>347</v>
      </c>
      <c r="F106" s="217">
        <v>3.5</v>
      </c>
      <c r="G106" s="214">
        <f t="shared" si="4"/>
        <v>2800</v>
      </c>
      <c r="H106" s="138">
        <v>0.75</v>
      </c>
      <c r="I106" s="214">
        <f t="shared" si="5"/>
        <v>600</v>
      </c>
      <c r="J106" s="142">
        <f t="shared" si="6"/>
        <v>3400</v>
      </c>
      <c r="K106" s="148">
        <f t="shared" si="7"/>
        <v>4.25</v>
      </c>
      <c r="L106" s="28"/>
      <c r="M106" s="118"/>
      <c r="N106" s="119"/>
      <c r="O106" s="9"/>
      <c r="P106" s="118"/>
      <c r="Q106" s="119"/>
    </row>
    <row r="107" spans="1:17" ht="15.75">
      <c r="A107" s="264">
        <v>93</v>
      </c>
      <c r="B107" s="323" t="s">
        <v>334</v>
      </c>
      <c r="C107" s="316" t="s">
        <v>342</v>
      </c>
      <c r="D107" s="330">
        <v>1</v>
      </c>
      <c r="E107" s="331">
        <v>1</v>
      </c>
      <c r="F107" s="217">
        <v>0</v>
      </c>
      <c r="G107" s="214">
        <f t="shared" si="4"/>
        <v>0</v>
      </c>
      <c r="H107" s="138">
        <v>0</v>
      </c>
      <c r="I107" s="214">
        <f t="shared" si="5"/>
        <v>0</v>
      </c>
      <c r="J107" s="142">
        <f t="shared" si="6"/>
        <v>0</v>
      </c>
      <c r="K107" s="148">
        <f t="shared" si="7"/>
        <v>0</v>
      </c>
      <c r="L107" s="28"/>
      <c r="M107" s="118"/>
      <c r="N107" s="119"/>
      <c r="O107" s="9"/>
      <c r="P107" s="118"/>
      <c r="Q107" s="119"/>
    </row>
    <row r="108" spans="1:17" ht="15.75">
      <c r="A108" s="264"/>
      <c r="B108" s="319" t="s">
        <v>335</v>
      </c>
      <c r="C108" s="320"/>
      <c r="D108" s="330"/>
      <c r="E108" s="331"/>
      <c r="F108" s="217"/>
      <c r="G108" s="214"/>
      <c r="H108" s="138"/>
      <c r="I108" s="214"/>
      <c r="J108" s="142"/>
      <c r="K108" s="148"/>
      <c r="L108" s="28"/>
      <c r="M108" s="118"/>
      <c r="N108" s="119"/>
      <c r="O108" s="9"/>
      <c r="P108" s="118"/>
      <c r="Q108" s="119"/>
    </row>
    <row r="109" spans="1:17" ht="15.75">
      <c r="A109" s="264">
        <v>94</v>
      </c>
      <c r="B109" s="317" t="s">
        <v>336</v>
      </c>
      <c r="C109" s="316" t="s">
        <v>27</v>
      </c>
      <c r="D109" s="330">
        <v>1</v>
      </c>
      <c r="E109" s="331" t="s">
        <v>362</v>
      </c>
      <c r="F109" s="217">
        <v>2.5</v>
      </c>
      <c r="G109" s="214">
        <f t="shared" si="4"/>
        <v>350</v>
      </c>
      <c r="H109" s="138">
        <v>1.5</v>
      </c>
      <c r="I109" s="214">
        <f t="shared" si="5"/>
        <v>210</v>
      </c>
      <c r="J109" s="142">
        <f t="shared" si="6"/>
        <v>560</v>
      </c>
      <c r="K109" s="148">
        <f t="shared" si="7"/>
        <v>4</v>
      </c>
      <c r="L109" s="28"/>
      <c r="M109" s="118"/>
      <c r="N109" s="119"/>
      <c r="O109" s="9"/>
      <c r="P109" s="118"/>
      <c r="Q109" s="119"/>
    </row>
    <row r="110" spans="1:17" ht="15.75">
      <c r="A110" s="264">
        <v>95</v>
      </c>
      <c r="B110" s="317" t="s">
        <v>337</v>
      </c>
      <c r="C110" s="316" t="s">
        <v>15</v>
      </c>
      <c r="D110" s="330">
        <v>1</v>
      </c>
      <c r="E110" s="331" t="s">
        <v>3</v>
      </c>
      <c r="F110" s="217">
        <v>1.7</v>
      </c>
      <c r="G110" s="214">
        <f t="shared" si="4"/>
        <v>10.2</v>
      </c>
      <c r="H110" s="138">
        <v>1.5</v>
      </c>
      <c r="I110" s="214">
        <f t="shared" si="5"/>
        <v>9</v>
      </c>
      <c r="J110" s="142">
        <f t="shared" si="6"/>
        <v>19.2</v>
      </c>
      <c r="K110" s="148">
        <f t="shared" si="7"/>
        <v>3.1999999999999997</v>
      </c>
      <c r="L110" s="28"/>
      <c r="M110" s="118"/>
      <c r="N110" s="119"/>
      <c r="O110" s="9"/>
      <c r="P110" s="118"/>
      <c r="Q110" s="119"/>
    </row>
    <row r="111" spans="1:17" ht="15.75">
      <c r="A111" s="264">
        <v>96</v>
      </c>
      <c r="B111" s="317" t="s">
        <v>338</v>
      </c>
      <c r="C111" s="316" t="s">
        <v>27</v>
      </c>
      <c r="D111" s="330">
        <v>1</v>
      </c>
      <c r="E111" s="331" t="s">
        <v>356</v>
      </c>
      <c r="F111" s="217">
        <v>1.8</v>
      </c>
      <c r="G111" s="214">
        <f t="shared" si="4"/>
        <v>216</v>
      </c>
      <c r="H111" s="138">
        <v>0.75</v>
      </c>
      <c r="I111" s="214">
        <f t="shared" si="5"/>
        <v>90</v>
      </c>
      <c r="J111" s="142">
        <f t="shared" si="6"/>
        <v>306</v>
      </c>
      <c r="K111" s="148">
        <f t="shared" si="7"/>
        <v>2.55</v>
      </c>
      <c r="L111" s="28"/>
      <c r="M111" s="118"/>
      <c r="N111" s="119"/>
      <c r="O111" s="9"/>
      <c r="P111" s="118"/>
      <c r="Q111" s="119"/>
    </row>
    <row r="112" spans="1:17" ht="15.75">
      <c r="A112" s="264">
        <v>97</v>
      </c>
      <c r="B112" s="324" t="s">
        <v>339</v>
      </c>
      <c r="C112" s="320" t="s">
        <v>15</v>
      </c>
      <c r="D112" s="330">
        <v>1</v>
      </c>
      <c r="E112" s="331" t="s">
        <v>344</v>
      </c>
      <c r="F112" s="217">
        <v>1</v>
      </c>
      <c r="G112" s="214">
        <f t="shared" si="4"/>
        <v>2</v>
      </c>
      <c r="H112" s="138">
        <v>0.2</v>
      </c>
      <c r="I112" s="214">
        <f t="shared" si="5"/>
        <v>0.4</v>
      </c>
      <c r="J112" s="142">
        <f t="shared" si="6"/>
        <v>2.4</v>
      </c>
      <c r="K112" s="148">
        <f t="shared" si="7"/>
        <v>1.2</v>
      </c>
      <c r="L112" s="28"/>
      <c r="M112" s="118"/>
      <c r="N112" s="119"/>
      <c r="O112" s="9"/>
      <c r="P112" s="118"/>
      <c r="Q112" s="119"/>
    </row>
    <row r="113" spans="1:17" ht="15.75">
      <c r="A113" s="264">
        <v>98</v>
      </c>
      <c r="B113" s="324" t="s">
        <v>334</v>
      </c>
      <c r="C113" s="316" t="s">
        <v>342</v>
      </c>
      <c r="D113" s="330">
        <v>1</v>
      </c>
      <c r="E113" s="331">
        <v>1</v>
      </c>
      <c r="F113" s="217">
        <v>0</v>
      </c>
      <c r="G113" s="214">
        <f t="shared" si="4"/>
        <v>0</v>
      </c>
      <c r="H113" s="138">
        <v>0</v>
      </c>
      <c r="I113" s="214">
        <f t="shared" si="5"/>
        <v>0</v>
      </c>
      <c r="J113" s="142">
        <f t="shared" si="6"/>
        <v>0</v>
      </c>
      <c r="K113" s="148">
        <f t="shared" si="7"/>
        <v>0</v>
      </c>
      <c r="L113" s="28"/>
      <c r="M113" s="118"/>
      <c r="N113" s="119"/>
      <c r="O113" s="9"/>
      <c r="P113" s="118"/>
      <c r="Q113" s="119"/>
    </row>
    <row r="114" spans="1:17" ht="15.75">
      <c r="A114" s="264">
        <v>99</v>
      </c>
      <c r="B114" s="325" t="s">
        <v>371</v>
      </c>
      <c r="C114" s="316" t="s">
        <v>15</v>
      </c>
      <c r="D114" s="330">
        <v>1</v>
      </c>
      <c r="E114" s="331">
        <v>1</v>
      </c>
      <c r="F114" s="217">
        <v>25</v>
      </c>
      <c r="G114" s="214">
        <f aca="true" t="shared" si="12" ref="G114:G120">F114*E114</f>
        <v>25</v>
      </c>
      <c r="H114" s="138">
        <v>5</v>
      </c>
      <c r="I114" s="214">
        <f aca="true" t="shared" si="13" ref="I114:I120">H114*E114</f>
        <v>5</v>
      </c>
      <c r="J114" s="142">
        <f aca="true" t="shared" si="14" ref="J114:J120">G114+I114</f>
        <v>30</v>
      </c>
      <c r="K114" s="148">
        <f aca="true" t="shared" si="15" ref="K114:K120">J114/E114</f>
        <v>30</v>
      </c>
      <c r="L114" s="28"/>
      <c r="M114" s="118"/>
      <c r="N114" s="119"/>
      <c r="O114" s="9"/>
      <c r="P114" s="118"/>
      <c r="Q114" s="119"/>
    </row>
    <row r="115" spans="1:17" ht="31.5">
      <c r="A115" s="264">
        <v>100</v>
      </c>
      <c r="B115" s="325" t="s">
        <v>372</v>
      </c>
      <c r="C115" s="316" t="s">
        <v>27</v>
      </c>
      <c r="D115" s="330">
        <v>1</v>
      </c>
      <c r="E115" s="331">
        <v>300</v>
      </c>
      <c r="F115" s="217">
        <v>2.5</v>
      </c>
      <c r="G115" s="214">
        <f t="shared" si="12"/>
        <v>750</v>
      </c>
      <c r="H115" s="138">
        <v>1.5</v>
      </c>
      <c r="I115" s="214">
        <f t="shared" si="13"/>
        <v>450</v>
      </c>
      <c r="J115" s="142">
        <f t="shared" si="14"/>
        <v>1200</v>
      </c>
      <c r="K115" s="148">
        <f t="shared" si="15"/>
        <v>4</v>
      </c>
      <c r="L115" s="28"/>
      <c r="M115" s="118"/>
      <c r="N115" s="119"/>
      <c r="O115" s="9"/>
      <c r="P115" s="118"/>
      <c r="Q115" s="119"/>
    </row>
    <row r="116" spans="1:17" ht="15.75">
      <c r="A116" s="264">
        <v>101</v>
      </c>
      <c r="B116" s="324" t="s">
        <v>373</v>
      </c>
      <c r="C116" s="316" t="s">
        <v>27</v>
      </c>
      <c r="D116" s="330">
        <v>1</v>
      </c>
      <c r="E116" s="331">
        <v>100</v>
      </c>
      <c r="F116" s="217">
        <v>1.7</v>
      </c>
      <c r="G116" s="214">
        <f t="shared" si="12"/>
        <v>170</v>
      </c>
      <c r="H116" s="138">
        <v>0.75</v>
      </c>
      <c r="I116" s="214">
        <f t="shared" si="13"/>
        <v>75</v>
      </c>
      <c r="J116" s="142">
        <f t="shared" si="14"/>
        <v>245</v>
      </c>
      <c r="K116" s="148">
        <f t="shared" si="15"/>
        <v>2.45</v>
      </c>
      <c r="L116" s="28"/>
      <c r="M116" s="118"/>
      <c r="N116" s="119"/>
      <c r="O116" s="9"/>
      <c r="P116" s="118"/>
      <c r="Q116" s="119"/>
    </row>
    <row r="117" spans="1:17" ht="15.75">
      <c r="A117" s="264">
        <v>102</v>
      </c>
      <c r="B117" s="326" t="s">
        <v>32</v>
      </c>
      <c r="C117" s="316" t="s">
        <v>27</v>
      </c>
      <c r="D117" s="330">
        <v>1</v>
      </c>
      <c r="E117" s="331">
        <v>100</v>
      </c>
      <c r="F117" s="217">
        <v>3</v>
      </c>
      <c r="G117" s="214">
        <f t="shared" si="12"/>
        <v>300</v>
      </c>
      <c r="H117" s="138">
        <v>0.75</v>
      </c>
      <c r="I117" s="214">
        <f t="shared" si="13"/>
        <v>75</v>
      </c>
      <c r="J117" s="142">
        <f t="shared" si="14"/>
        <v>375</v>
      </c>
      <c r="K117" s="148">
        <f t="shared" si="15"/>
        <v>3.75</v>
      </c>
      <c r="L117" s="28"/>
      <c r="M117" s="118"/>
      <c r="N117" s="119"/>
      <c r="O117" s="9"/>
      <c r="P117" s="118"/>
      <c r="Q117" s="119"/>
    </row>
    <row r="118" spans="1:17" ht="15.75">
      <c r="A118" s="264">
        <v>103</v>
      </c>
      <c r="B118" s="326" t="s">
        <v>33</v>
      </c>
      <c r="C118" s="316" t="s">
        <v>15</v>
      </c>
      <c r="D118" s="330">
        <v>1</v>
      </c>
      <c r="E118" s="331">
        <v>200</v>
      </c>
      <c r="F118" s="217">
        <v>1</v>
      </c>
      <c r="G118" s="214">
        <f t="shared" si="12"/>
        <v>200</v>
      </c>
      <c r="H118" s="138">
        <v>0</v>
      </c>
      <c r="I118" s="214">
        <f t="shared" si="13"/>
        <v>0</v>
      </c>
      <c r="J118" s="142">
        <f t="shared" si="14"/>
        <v>200</v>
      </c>
      <c r="K118" s="148">
        <f t="shared" si="15"/>
        <v>1</v>
      </c>
      <c r="L118" s="28"/>
      <c r="M118" s="118"/>
      <c r="N118" s="119"/>
      <c r="O118" s="9"/>
      <c r="P118" s="118"/>
      <c r="Q118" s="119"/>
    </row>
    <row r="119" spans="1:17" ht="15.75">
      <c r="A119" s="264">
        <v>104</v>
      </c>
      <c r="B119" s="326" t="s">
        <v>34</v>
      </c>
      <c r="C119" s="316" t="s">
        <v>15</v>
      </c>
      <c r="D119" s="330">
        <v>1</v>
      </c>
      <c r="E119" s="331">
        <v>182</v>
      </c>
      <c r="F119" s="217">
        <v>1</v>
      </c>
      <c r="G119" s="214">
        <f t="shared" si="12"/>
        <v>182</v>
      </c>
      <c r="H119" s="138">
        <v>0</v>
      </c>
      <c r="I119" s="214">
        <f t="shared" si="13"/>
        <v>0</v>
      </c>
      <c r="J119" s="142">
        <f t="shared" si="14"/>
        <v>182</v>
      </c>
      <c r="K119" s="148">
        <f t="shared" si="15"/>
        <v>1</v>
      </c>
      <c r="L119" s="28"/>
      <c r="M119" s="118"/>
      <c r="N119" s="119"/>
      <c r="O119" s="9"/>
      <c r="P119" s="118"/>
      <c r="Q119" s="119"/>
    </row>
    <row r="120" spans="1:17" ht="15.75">
      <c r="A120" s="264">
        <v>105</v>
      </c>
      <c r="B120" s="326" t="s">
        <v>374</v>
      </c>
      <c r="C120" s="316" t="s">
        <v>15</v>
      </c>
      <c r="D120" s="330">
        <v>1</v>
      </c>
      <c r="E120" s="331">
        <v>364</v>
      </c>
      <c r="F120" s="217">
        <v>2</v>
      </c>
      <c r="G120" s="214">
        <f t="shared" si="12"/>
        <v>728</v>
      </c>
      <c r="H120" s="138">
        <v>0.1</v>
      </c>
      <c r="I120" s="214">
        <f t="shared" si="13"/>
        <v>36.4</v>
      </c>
      <c r="J120" s="142">
        <f t="shared" si="14"/>
        <v>764.4</v>
      </c>
      <c r="K120" s="148">
        <f t="shared" si="15"/>
        <v>2.1</v>
      </c>
      <c r="L120" s="28"/>
      <c r="M120" s="118"/>
      <c r="N120" s="119"/>
      <c r="O120" s="9"/>
      <c r="P120" s="118"/>
      <c r="Q120" s="119"/>
    </row>
    <row r="121" spans="1:17" ht="15.75">
      <c r="A121" s="264">
        <v>106</v>
      </c>
      <c r="B121" s="327" t="s">
        <v>382</v>
      </c>
      <c r="C121" s="316" t="s">
        <v>15</v>
      </c>
      <c r="D121" s="330">
        <v>1</v>
      </c>
      <c r="E121" s="331">
        <v>1</v>
      </c>
      <c r="F121" s="217">
        <v>500</v>
      </c>
      <c r="G121" s="214">
        <f>F121*E121</f>
        <v>500</v>
      </c>
      <c r="H121" s="138">
        <v>50</v>
      </c>
      <c r="I121" s="214">
        <f>H121*E121</f>
        <v>50</v>
      </c>
      <c r="J121" s="142">
        <f>G121+I121</f>
        <v>550</v>
      </c>
      <c r="K121" s="148">
        <f>J121/E121</f>
        <v>550</v>
      </c>
      <c r="L121" s="28"/>
      <c r="M121" s="118"/>
      <c r="N121" s="119"/>
      <c r="O121" s="9"/>
      <c r="P121" s="118"/>
      <c r="Q121" s="119"/>
    </row>
    <row r="122" spans="1:17" ht="16.5" thickBot="1">
      <c r="A122" s="275">
        <v>107</v>
      </c>
      <c r="B122" s="328" t="s">
        <v>383</v>
      </c>
      <c r="C122" s="329" t="s">
        <v>15</v>
      </c>
      <c r="D122" s="332">
        <v>1</v>
      </c>
      <c r="E122" s="333">
        <v>1</v>
      </c>
      <c r="F122" s="218">
        <v>600</v>
      </c>
      <c r="G122" s="213">
        <f>F122*E122</f>
        <v>600</v>
      </c>
      <c r="H122" s="179">
        <v>50</v>
      </c>
      <c r="I122" s="213">
        <f>H122*E122</f>
        <v>50</v>
      </c>
      <c r="J122" s="150">
        <f>G122+I122</f>
        <v>650</v>
      </c>
      <c r="K122" s="151">
        <f>J122/E122</f>
        <v>650</v>
      </c>
      <c r="L122" s="28"/>
      <c r="M122" s="159"/>
      <c r="N122" s="160"/>
      <c r="O122" s="9"/>
      <c r="P122" s="159"/>
      <c r="Q122" s="160"/>
    </row>
    <row r="123" spans="6:17" ht="16.5" thickBot="1">
      <c r="F123" s="34"/>
      <c r="G123" s="96">
        <f>SUM(G11:G122)</f>
        <v>193506.30000000002</v>
      </c>
      <c r="H123" s="83"/>
      <c r="I123" s="96">
        <f>SUM(I11:I122)</f>
        <v>9514.22</v>
      </c>
      <c r="J123" s="97"/>
      <c r="K123" s="303"/>
      <c r="M123" s="36"/>
      <c r="N123" s="36"/>
      <c r="P123" s="36"/>
      <c r="Q123" s="36"/>
    </row>
    <row r="124" spans="6:17" ht="16.5" thickBot="1">
      <c r="F124" s="37"/>
      <c r="G124" s="85" t="s">
        <v>20</v>
      </c>
      <c r="H124" s="219">
        <v>0.02</v>
      </c>
      <c r="I124" s="251"/>
      <c r="J124" s="39">
        <f>H124*G123</f>
        <v>3870.126</v>
      </c>
      <c r="K124" s="303"/>
      <c r="M124" s="36"/>
      <c r="N124" s="36"/>
      <c r="P124" s="36"/>
      <c r="Q124" s="36"/>
    </row>
    <row r="125" spans="6:17" ht="16.5" thickBot="1">
      <c r="F125" s="34"/>
      <c r="G125" s="40"/>
      <c r="H125" s="220"/>
      <c r="I125" s="252"/>
      <c r="J125" s="41"/>
      <c r="K125" s="303"/>
      <c r="M125" s="36"/>
      <c r="N125" s="36"/>
      <c r="P125" s="36"/>
      <c r="Q125" s="36"/>
    </row>
    <row r="126" spans="6:17" ht="16.5" thickBot="1">
      <c r="F126" s="37"/>
      <c r="G126" s="38" t="s">
        <v>21</v>
      </c>
      <c r="H126" s="219"/>
      <c r="I126" s="251"/>
      <c r="J126" s="39">
        <f>SUM(J11:J124)</f>
        <v>206890.646</v>
      </c>
      <c r="K126" s="303"/>
      <c r="M126" s="36"/>
      <c r="N126" s="36"/>
      <c r="P126" s="36"/>
      <c r="Q126" s="36"/>
    </row>
    <row r="127" spans="6:17" ht="16.5" thickBot="1">
      <c r="F127" s="42"/>
      <c r="G127" s="43"/>
      <c r="H127" s="221"/>
      <c r="I127" s="253"/>
      <c r="J127" s="44"/>
      <c r="K127" s="303"/>
      <c r="M127" s="36"/>
      <c r="N127" s="36"/>
      <c r="P127" s="36"/>
      <c r="Q127" s="36"/>
    </row>
    <row r="128" spans="6:17" ht="15.75">
      <c r="F128" s="45"/>
      <c r="G128" s="86" t="s">
        <v>22</v>
      </c>
      <c r="H128" s="222">
        <v>0.07</v>
      </c>
      <c r="I128" s="254"/>
      <c r="J128" s="47">
        <f>J126*H128</f>
        <v>14482.345220000001</v>
      </c>
      <c r="K128" s="303"/>
      <c r="M128" s="36"/>
      <c r="N128" s="36"/>
      <c r="P128" s="36"/>
      <c r="Q128" s="36"/>
    </row>
    <row r="129" spans="6:17" ht="16.5" thickBot="1">
      <c r="F129" s="48"/>
      <c r="G129" s="87" t="s">
        <v>23</v>
      </c>
      <c r="H129" s="223"/>
      <c r="I129" s="255"/>
      <c r="J129" s="50">
        <f>J126+J128</f>
        <v>221372.99122</v>
      </c>
      <c r="K129" s="303"/>
      <c r="M129" s="36"/>
      <c r="N129" s="36"/>
      <c r="P129" s="36"/>
      <c r="Q129" s="36"/>
    </row>
    <row r="130" spans="6:17" ht="16.5" thickBot="1">
      <c r="F130" s="51"/>
      <c r="G130" s="88"/>
      <c r="H130" s="224"/>
      <c r="I130" s="256"/>
      <c r="J130" s="53"/>
      <c r="K130" s="303"/>
      <c r="M130" s="36"/>
      <c r="N130" s="36"/>
      <c r="P130" s="36"/>
      <c r="Q130" s="36"/>
    </row>
    <row r="131" spans="6:17" ht="15.75">
      <c r="F131" s="54"/>
      <c r="G131" s="86" t="s">
        <v>24</v>
      </c>
      <c r="H131" s="222">
        <v>0.08</v>
      </c>
      <c r="I131" s="254"/>
      <c r="J131" s="47">
        <f>J129*H131</f>
        <v>17709.8392976</v>
      </c>
      <c r="K131" s="303"/>
      <c r="M131" s="36"/>
      <c r="N131" s="36"/>
      <c r="P131" s="36"/>
      <c r="Q131" s="36"/>
    </row>
    <row r="132" spans="6:17" ht="16.5" thickBot="1">
      <c r="F132" s="48"/>
      <c r="G132" s="87" t="s">
        <v>23</v>
      </c>
      <c r="H132" s="223"/>
      <c r="I132" s="255"/>
      <c r="J132" s="50">
        <f>J129+J131</f>
        <v>239082.8305176</v>
      </c>
      <c r="K132" s="303"/>
      <c r="M132" s="36"/>
      <c r="N132" s="36"/>
      <c r="P132" s="36"/>
      <c r="Q132" s="36"/>
    </row>
    <row r="133" spans="6:17" ht="16.5" thickBot="1">
      <c r="F133" s="51"/>
      <c r="G133" s="88"/>
      <c r="H133" s="224"/>
      <c r="I133" s="256"/>
      <c r="J133" s="53"/>
      <c r="K133" s="303"/>
      <c r="M133" s="36"/>
      <c r="N133" s="36"/>
      <c r="P133" s="36"/>
      <c r="Q133" s="36"/>
    </row>
    <row r="134" spans="6:17" ht="15.75">
      <c r="F134" s="54"/>
      <c r="G134" s="89" t="s">
        <v>25</v>
      </c>
      <c r="H134" s="222">
        <v>0.18</v>
      </c>
      <c r="I134" s="254"/>
      <c r="J134" s="55">
        <f>J132*H134</f>
        <v>43034.909493168</v>
      </c>
      <c r="K134" s="303"/>
      <c r="M134" s="36"/>
      <c r="N134" s="36"/>
      <c r="P134" s="36"/>
      <c r="Q134" s="36"/>
    </row>
    <row r="135" spans="6:17" ht="16.5" thickBot="1">
      <c r="F135" s="48"/>
      <c r="G135" s="90" t="s">
        <v>26</v>
      </c>
      <c r="H135" s="225" t="s">
        <v>9</v>
      </c>
      <c r="I135" s="257"/>
      <c r="J135" s="58">
        <f>J132+J134</f>
        <v>282117.740010768</v>
      </c>
      <c r="K135" s="303"/>
      <c r="M135" s="36"/>
      <c r="N135" s="36"/>
      <c r="P135" s="36"/>
      <c r="Q135" s="36"/>
    </row>
    <row r="136" spans="13:17" ht="15.75">
      <c r="M136" s="36"/>
      <c r="N136" s="36"/>
      <c r="P136" s="36"/>
      <c r="Q136" s="36"/>
    </row>
    <row r="137" spans="13:17" ht="15.75">
      <c r="M137" s="36"/>
      <c r="N137" s="36"/>
      <c r="P137" s="36"/>
      <c r="Q137" s="36"/>
    </row>
    <row r="138" spans="10:17" ht="15.75">
      <c r="J138" s="59"/>
      <c r="M138" s="36"/>
      <c r="N138" s="36"/>
      <c r="P138" s="36"/>
      <c r="Q138" s="36"/>
    </row>
    <row r="139" spans="13:17" ht="15.75">
      <c r="M139" s="36"/>
      <c r="N139" s="36"/>
      <c r="P139" s="36"/>
      <c r="Q139" s="36"/>
    </row>
  </sheetData>
  <sheetProtection algorithmName="SHA-512" hashValue="jtOQDwKLkKXL931t6dV0g2mQZi4TDlp9WmUYWd3od0D4ptUfKQJtfmkXhBONDxj39tmuT8U3R2Iifz/wD5MrCQ==" saltValue="nqb71PdBzGnygyeuED+O3g==" spinCount="100000" sheet="1" objects="1" scenarios="1"/>
  <autoFilter ref="A10:Q122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168"/>
  <sheetViews>
    <sheetView showGridLines="0" workbookViewId="0" topLeftCell="A1">
      <pane ySplit="10" topLeftCell="A116" activePane="bottomLeft" state="frozen"/>
      <selection pane="topLeft" activeCell="A292" sqref="A292:XFD292"/>
      <selection pane="bottomLeft" activeCell="N144" sqref="N144"/>
    </sheetView>
  </sheetViews>
  <sheetFormatPr defaultColWidth="9.00390625" defaultRowHeight="15.75"/>
  <cols>
    <col min="1" max="1" width="6.25390625" style="15" customWidth="1"/>
    <col min="2" max="2" width="80.75390625" style="100" customWidth="1"/>
    <col min="3" max="3" width="7.125" style="15" bestFit="1" customWidth="1"/>
    <col min="4" max="4" width="5.25390625" style="15" customWidth="1"/>
    <col min="5" max="5" width="6.50390625" style="15" bestFit="1" customWidth="1"/>
    <col min="6" max="6" width="8.50390625" style="15" bestFit="1" customWidth="1"/>
    <col min="7" max="7" width="18.00390625" style="15" bestFit="1" customWidth="1"/>
    <col min="8" max="8" width="9.125" style="15" customWidth="1"/>
    <col min="9" max="9" width="12.50390625" style="15" bestFit="1" customWidth="1"/>
    <col min="10" max="10" width="14.00390625" style="15" bestFit="1" customWidth="1"/>
    <col min="11" max="11" width="13.875" style="98" bestFit="1" customWidth="1"/>
    <col min="12" max="12" width="2.00390625" style="112" customWidth="1"/>
    <col min="13" max="13" width="15.00390625" style="15" bestFit="1" customWidth="1"/>
    <col min="14" max="14" width="10.625" style="15" customWidth="1"/>
    <col min="15" max="15" width="2.875" style="15" customWidth="1"/>
    <col min="16" max="16" width="15.00390625" style="15" bestFit="1" customWidth="1"/>
    <col min="17" max="17" width="9.50390625" style="15" customWidth="1"/>
    <col min="18" max="18" width="6.625" style="15" customWidth="1"/>
    <col min="19" max="19" width="6.75390625" style="15" customWidth="1"/>
    <col min="20" max="16384" width="9.0039062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" customHeight="1" thickBot="1">
      <c r="A2" s="386" t="s">
        <v>452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92"/>
      <c r="L2" s="111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5">
        <f>J135</f>
        <v>17.037037037037035</v>
      </c>
      <c r="I4" s="216">
        <f>H4*J4</f>
        <v>45.99999999999999</v>
      </c>
      <c r="J4" s="79">
        <f>TOTAL!C7</f>
        <v>2.7</v>
      </c>
      <c r="K4" s="92"/>
      <c r="L4" s="111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6.5" thickBo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230"/>
      <c r="M10" s="231"/>
      <c r="N10" s="232"/>
      <c r="O10" s="30"/>
      <c r="P10" s="231"/>
      <c r="Q10" s="232"/>
    </row>
    <row r="11" spans="1:17" s="94" customFormat="1" ht="12.75">
      <c r="A11" s="392"/>
      <c r="B11" s="393"/>
      <c r="C11" s="393"/>
      <c r="D11" s="233"/>
      <c r="E11" s="233"/>
      <c r="F11" s="233"/>
      <c r="G11" s="233"/>
      <c r="H11" s="233"/>
      <c r="I11" s="233"/>
      <c r="J11" s="233"/>
      <c r="K11" s="279"/>
      <c r="L11" s="234"/>
      <c r="M11" s="235"/>
      <c r="N11" s="236"/>
      <c r="O11" s="237"/>
      <c r="P11" s="235"/>
      <c r="Q11" s="236"/>
    </row>
    <row r="12" spans="1:17" ht="15.75">
      <c r="A12" s="264">
        <v>1</v>
      </c>
      <c r="B12" s="238" t="s">
        <v>117</v>
      </c>
      <c r="C12" s="239"/>
      <c r="D12" s="162"/>
      <c r="E12" s="162"/>
      <c r="F12" s="226"/>
      <c r="G12" s="164"/>
      <c r="H12" s="162"/>
      <c r="I12" s="164"/>
      <c r="J12" s="166"/>
      <c r="K12" s="344"/>
      <c r="L12" s="113"/>
      <c r="M12" s="171"/>
      <c r="N12" s="172"/>
      <c r="O12" s="9"/>
      <c r="P12" s="171"/>
      <c r="Q12" s="172"/>
    </row>
    <row r="13" spans="1:17" ht="27">
      <c r="A13" s="264">
        <f>A12+1</f>
        <v>2</v>
      </c>
      <c r="B13" s="240" t="s">
        <v>118</v>
      </c>
      <c r="C13" s="241" t="s">
        <v>125</v>
      </c>
      <c r="D13" s="162">
        <v>1</v>
      </c>
      <c r="E13" s="162">
        <v>1</v>
      </c>
      <c r="F13" s="226">
        <f>M13/$J$4</f>
        <v>37777.777777777774</v>
      </c>
      <c r="G13" s="167">
        <f>F13*E13</f>
        <v>37777.777777777774</v>
      </c>
      <c r="H13" s="227">
        <f>N13/$J$4</f>
        <v>555.5555555555555</v>
      </c>
      <c r="I13" s="167">
        <f>H13*E13</f>
        <v>555.5555555555555</v>
      </c>
      <c r="J13" s="168">
        <f>G13+I13</f>
        <v>38333.33333333333</v>
      </c>
      <c r="K13" s="345">
        <f aca="true" t="shared" si="0" ref="K13:K19">J13/E13</f>
        <v>38333.33333333333</v>
      </c>
      <c r="L13" s="113"/>
      <c r="M13" s="171">
        <v>102000</v>
      </c>
      <c r="N13" s="172">
        <v>1500</v>
      </c>
      <c r="O13" s="9"/>
      <c r="P13" s="171"/>
      <c r="Q13" s="172"/>
    </row>
    <row r="14" spans="1:17" ht="27">
      <c r="A14" s="264">
        <f aca="true" t="shared" si="1" ref="A14:A19">A13+1</f>
        <v>3</v>
      </c>
      <c r="B14" s="240" t="s">
        <v>119</v>
      </c>
      <c r="C14" s="241" t="s">
        <v>126</v>
      </c>
      <c r="D14" s="162">
        <v>1</v>
      </c>
      <c r="E14" s="162">
        <v>1</v>
      </c>
      <c r="F14" s="226">
        <f aca="true" t="shared" si="2" ref="F14:F19">M14/$J$4</f>
        <v>2222.222222222222</v>
      </c>
      <c r="G14" s="167">
        <f aca="true" t="shared" si="3" ref="G14:G19">F14*E14</f>
        <v>2222.222222222222</v>
      </c>
      <c r="H14" s="227">
        <f aca="true" t="shared" si="4" ref="H14:H19">N14/$J$4</f>
        <v>55.55555555555555</v>
      </c>
      <c r="I14" s="167">
        <f aca="true" t="shared" si="5" ref="I14:I19">H14*E14</f>
        <v>55.55555555555555</v>
      </c>
      <c r="J14" s="168">
        <f aca="true" t="shared" si="6" ref="J14:J19">G14+I14</f>
        <v>2277.777777777778</v>
      </c>
      <c r="K14" s="345">
        <f t="shared" si="0"/>
        <v>2277.777777777778</v>
      </c>
      <c r="L14" s="113"/>
      <c r="M14" s="171">
        <v>6000</v>
      </c>
      <c r="N14" s="172">
        <v>150</v>
      </c>
      <c r="O14" s="9"/>
      <c r="P14" s="171"/>
      <c r="Q14" s="172"/>
    </row>
    <row r="15" spans="1:17" ht="15.75">
      <c r="A15" s="264">
        <f t="shared" si="1"/>
        <v>4</v>
      </c>
      <c r="B15" s="240" t="s">
        <v>120</v>
      </c>
      <c r="C15" s="241" t="s">
        <v>126</v>
      </c>
      <c r="D15" s="162">
        <v>1</v>
      </c>
      <c r="E15" s="162">
        <v>1</v>
      </c>
      <c r="F15" s="226">
        <f t="shared" si="2"/>
        <v>740.7407407407406</v>
      </c>
      <c r="G15" s="167">
        <f t="shared" si="3"/>
        <v>740.7407407407406</v>
      </c>
      <c r="H15" s="227">
        <f t="shared" si="4"/>
        <v>18.51851851851852</v>
      </c>
      <c r="I15" s="167">
        <f t="shared" si="5"/>
        <v>18.51851851851852</v>
      </c>
      <c r="J15" s="168">
        <f t="shared" si="6"/>
        <v>759.2592592592591</v>
      </c>
      <c r="K15" s="345">
        <f t="shared" si="0"/>
        <v>759.2592592592591</v>
      </c>
      <c r="L15" s="113"/>
      <c r="M15" s="171">
        <v>2000</v>
      </c>
      <c r="N15" s="172">
        <v>50</v>
      </c>
      <c r="O15" s="9"/>
      <c r="P15" s="171"/>
      <c r="Q15" s="172"/>
    </row>
    <row r="16" spans="1:17" ht="15.75">
      <c r="A16" s="264">
        <f t="shared" si="1"/>
        <v>5</v>
      </c>
      <c r="B16" s="240" t="s">
        <v>121</v>
      </c>
      <c r="C16" s="241" t="s">
        <v>126</v>
      </c>
      <c r="D16" s="162">
        <v>1</v>
      </c>
      <c r="E16" s="162">
        <v>1</v>
      </c>
      <c r="F16" s="226">
        <f t="shared" si="2"/>
        <v>66.66666666666666</v>
      </c>
      <c r="G16" s="167">
        <f t="shared" si="3"/>
        <v>66.66666666666666</v>
      </c>
      <c r="H16" s="227">
        <f t="shared" si="4"/>
        <v>0</v>
      </c>
      <c r="I16" s="167">
        <f t="shared" si="5"/>
        <v>0</v>
      </c>
      <c r="J16" s="168">
        <f t="shared" si="6"/>
        <v>66.66666666666666</v>
      </c>
      <c r="K16" s="345">
        <f t="shared" si="0"/>
        <v>66.66666666666666</v>
      </c>
      <c r="L16" s="113"/>
      <c r="M16" s="171">
        <v>180</v>
      </c>
      <c r="N16" s="172">
        <v>0</v>
      </c>
      <c r="O16" s="9"/>
      <c r="P16" s="171"/>
      <c r="Q16" s="172"/>
    </row>
    <row r="17" spans="1:17" ht="15.75">
      <c r="A17" s="264">
        <f t="shared" si="1"/>
        <v>6</v>
      </c>
      <c r="B17" s="240" t="s">
        <v>122</v>
      </c>
      <c r="C17" s="241" t="s">
        <v>126</v>
      </c>
      <c r="D17" s="162">
        <v>1</v>
      </c>
      <c r="E17" s="162">
        <v>1</v>
      </c>
      <c r="F17" s="226">
        <f t="shared" si="2"/>
        <v>66.66666666666666</v>
      </c>
      <c r="G17" s="167">
        <f t="shared" si="3"/>
        <v>66.66666666666666</v>
      </c>
      <c r="H17" s="227">
        <f t="shared" si="4"/>
        <v>0</v>
      </c>
      <c r="I17" s="167">
        <f t="shared" si="5"/>
        <v>0</v>
      </c>
      <c r="J17" s="168">
        <f t="shared" si="6"/>
        <v>66.66666666666666</v>
      </c>
      <c r="K17" s="345">
        <f t="shared" si="0"/>
        <v>66.66666666666666</v>
      </c>
      <c r="L17" s="113"/>
      <c r="M17" s="171">
        <v>180</v>
      </c>
      <c r="N17" s="172">
        <v>0</v>
      </c>
      <c r="O17" s="9"/>
      <c r="P17" s="171"/>
      <c r="Q17" s="172"/>
    </row>
    <row r="18" spans="1:17" ht="15.75">
      <c r="A18" s="264">
        <f t="shared" si="1"/>
        <v>7</v>
      </c>
      <c r="B18" s="240" t="s">
        <v>123</v>
      </c>
      <c r="C18" s="241" t="s">
        <v>126</v>
      </c>
      <c r="D18" s="162">
        <v>1</v>
      </c>
      <c r="E18" s="162">
        <v>2</v>
      </c>
      <c r="F18" s="226">
        <f t="shared" si="2"/>
        <v>222.2222222222222</v>
      </c>
      <c r="G18" s="167">
        <f t="shared" si="3"/>
        <v>444.4444444444444</v>
      </c>
      <c r="H18" s="227">
        <f t="shared" si="4"/>
        <v>0</v>
      </c>
      <c r="I18" s="167">
        <f t="shared" si="5"/>
        <v>0</v>
      </c>
      <c r="J18" s="168">
        <f t="shared" si="6"/>
        <v>444.4444444444444</v>
      </c>
      <c r="K18" s="345">
        <f t="shared" si="0"/>
        <v>222.2222222222222</v>
      </c>
      <c r="L18" s="113"/>
      <c r="M18" s="171">
        <v>600</v>
      </c>
      <c r="N18" s="172">
        <v>0</v>
      </c>
      <c r="O18" s="9"/>
      <c r="P18" s="171"/>
      <c r="Q18" s="172"/>
    </row>
    <row r="19" spans="1:17" ht="27">
      <c r="A19" s="264">
        <f t="shared" si="1"/>
        <v>8</v>
      </c>
      <c r="B19" s="240" t="s">
        <v>124</v>
      </c>
      <c r="C19" s="241" t="s">
        <v>126</v>
      </c>
      <c r="D19" s="162">
        <v>1</v>
      </c>
      <c r="E19" s="162">
        <v>1</v>
      </c>
      <c r="F19" s="226">
        <f t="shared" si="2"/>
        <v>0</v>
      </c>
      <c r="G19" s="167">
        <f t="shared" si="3"/>
        <v>0</v>
      </c>
      <c r="H19" s="227">
        <f t="shared" si="4"/>
        <v>0</v>
      </c>
      <c r="I19" s="167">
        <f t="shared" si="5"/>
        <v>0</v>
      </c>
      <c r="J19" s="168">
        <f t="shared" si="6"/>
        <v>0</v>
      </c>
      <c r="K19" s="345">
        <f t="shared" si="0"/>
        <v>0</v>
      </c>
      <c r="L19" s="113"/>
      <c r="M19" s="171">
        <v>0</v>
      </c>
      <c r="N19" s="172">
        <v>0</v>
      </c>
      <c r="O19" s="9"/>
      <c r="P19" s="171"/>
      <c r="Q19" s="172"/>
    </row>
    <row r="20" spans="1:17" ht="15.75">
      <c r="A20" s="264"/>
      <c r="B20" s="242" t="s">
        <v>375</v>
      </c>
      <c r="C20" s="239"/>
      <c r="D20" s="162"/>
      <c r="E20" s="162"/>
      <c r="F20" s="226"/>
      <c r="G20" s="167"/>
      <c r="H20" s="227"/>
      <c r="I20" s="167"/>
      <c r="J20" s="168"/>
      <c r="K20" s="345"/>
      <c r="L20" s="113"/>
      <c r="M20" s="171">
        <v>0</v>
      </c>
      <c r="N20" s="172">
        <v>0</v>
      </c>
      <c r="O20" s="9"/>
      <c r="P20" s="171"/>
      <c r="Q20" s="172"/>
    </row>
    <row r="21" spans="1:17" ht="52.5">
      <c r="A21" s="264">
        <f>A19+1</f>
        <v>9</v>
      </c>
      <c r="B21" s="243" t="s">
        <v>376</v>
      </c>
      <c r="C21" s="241" t="s">
        <v>125</v>
      </c>
      <c r="D21" s="162">
        <v>1</v>
      </c>
      <c r="E21" s="162">
        <v>2</v>
      </c>
      <c r="F21" s="226">
        <f>M21/$J$4</f>
        <v>1222.2222222222222</v>
      </c>
      <c r="G21" s="167">
        <f>F21*E21</f>
        <v>2444.4444444444443</v>
      </c>
      <c r="H21" s="227">
        <f>N21/$J$4</f>
        <v>111.1111111111111</v>
      </c>
      <c r="I21" s="167">
        <f>H21*E21</f>
        <v>222.2222222222222</v>
      </c>
      <c r="J21" s="168">
        <f>G21+I21</f>
        <v>2666.6666666666665</v>
      </c>
      <c r="K21" s="345">
        <f>J21/E21</f>
        <v>1333.3333333333333</v>
      </c>
      <c r="L21" s="113"/>
      <c r="M21" s="171">
        <v>3300</v>
      </c>
      <c r="N21" s="172">
        <v>300</v>
      </c>
      <c r="O21" s="9"/>
      <c r="P21" s="171"/>
      <c r="Q21" s="172"/>
    </row>
    <row r="22" spans="1:17" ht="15.75">
      <c r="A22" s="264">
        <f>A21+1</f>
        <v>10</v>
      </c>
      <c r="B22" s="240" t="s">
        <v>377</v>
      </c>
      <c r="C22" s="241"/>
      <c r="D22" s="162"/>
      <c r="E22" s="162"/>
      <c r="F22" s="226">
        <f>M22/$J$4</f>
        <v>66.66666666666666</v>
      </c>
      <c r="G22" s="167">
        <f>F22*E22</f>
        <v>0</v>
      </c>
      <c r="H22" s="227">
        <f>N22/$J$4</f>
        <v>0</v>
      </c>
      <c r="I22" s="167">
        <f>H22*E22</f>
        <v>0</v>
      </c>
      <c r="J22" s="168">
        <f>G22+I22</f>
        <v>0</v>
      </c>
      <c r="K22" s="345" t="e">
        <f>J22/E22</f>
        <v>#DIV/0!</v>
      </c>
      <c r="L22" s="113"/>
      <c r="M22" s="171">
        <v>180</v>
      </c>
      <c r="N22" s="172">
        <v>0</v>
      </c>
      <c r="O22" s="9"/>
      <c r="P22" s="171"/>
      <c r="Q22" s="172"/>
    </row>
    <row r="23" spans="1:17" ht="15.75">
      <c r="A23" s="264">
        <f>A22+1</f>
        <v>11</v>
      </c>
      <c r="B23" s="240" t="s">
        <v>378</v>
      </c>
      <c r="C23" s="241"/>
      <c r="D23" s="162"/>
      <c r="E23" s="162"/>
      <c r="F23" s="226">
        <f>M23/$J$4</f>
        <v>66.66666666666666</v>
      </c>
      <c r="G23" s="167">
        <f>F23*E23</f>
        <v>0</v>
      </c>
      <c r="H23" s="227">
        <f>N23/$J$4</f>
        <v>0</v>
      </c>
      <c r="I23" s="167">
        <f>H23*E23</f>
        <v>0</v>
      </c>
      <c r="J23" s="168">
        <f>G23+I23</f>
        <v>0</v>
      </c>
      <c r="K23" s="345" t="e">
        <f>J23/E23</f>
        <v>#DIV/0!</v>
      </c>
      <c r="L23" s="113"/>
      <c r="M23" s="171">
        <v>180</v>
      </c>
      <c r="N23" s="172">
        <v>0</v>
      </c>
      <c r="O23" s="9"/>
      <c r="P23" s="171"/>
      <c r="Q23" s="172"/>
    </row>
    <row r="24" spans="1:17" ht="15.75">
      <c r="A24" s="264">
        <f>A23+1</f>
        <v>12</v>
      </c>
      <c r="B24" s="240" t="s">
        <v>379</v>
      </c>
      <c r="C24" s="241"/>
      <c r="D24" s="162"/>
      <c r="E24" s="162"/>
      <c r="F24" s="226">
        <f>M24/$J$4</f>
        <v>222.2222222222222</v>
      </c>
      <c r="G24" s="167">
        <f>F24*E24</f>
        <v>0</v>
      </c>
      <c r="H24" s="227">
        <f>N24/$J$4</f>
        <v>0</v>
      </c>
      <c r="I24" s="167">
        <f>H24*E24</f>
        <v>0</v>
      </c>
      <c r="J24" s="168">
        <f>G24+I24</f>
        <v>0</v>
      </c>
      <c r="K24" s="345" t="e">
        <f>J24/E24</f>
        <v>#DIV/0!</v>
      </c>
      <c r="L24" s="113"/>
      <c r="M24" s="171">
        <v>600</v>
      </c>
      <c r="N24" s="172">
        <v>0</v>
      </c>
      <c r="O24" s="9"/>
      <c r="P24" s="171"/>
      <c r="Q24" s="172"/>
    </row>
    <row r="25" spans="1:17" ht="15.75">
      <c r="A25" s="264"/>
      <c r="B25" s="242" t="s">
        <v>380</v>
      </c>
      <c r="C25" s="239"/>
      <c r="D25" s="162"/>
      <c r="E25" s="162"/>
      <c r="F25" s="226"/>
      <c r="G25" s="164"/>
      <c r="H25" s="162"/>
      <c r="I25" s="164"/>
      <c r="J25" s="166"/>
      <c r="K25" s="344"/>
      <c r="L25" s="113"/>
      <c r="M25" s="171"/>
      <c r="N25" s="172"/>
      <c r="O25" s="9"/>
      <c r="P25" s="171"/>
      <c r="Q25" s="172"/>
    </row>
    <row r="26" spans="1:17" ht="52.5">
      <c r="A26" s="264">
        <f>A24+1</f>
        <v>13</v>
      </c>
      <c r="B26" s="243" t="s">
        <v>381</v>
      </c>
      <c r="C26" s="241" t="s">
        <v>125</v>
      </c>
      <c r="D26" s="162">
        <v>1</v>
      </c>
      <c r="E26" s="162">
        <v>2</v>
      </c>
      <c r="F26" s="226">
        <f>M26/$J$4</f>
        <v>1222.2222222222222</v>
      </c>
      <c r="G26" s="167">
        <f>F26*E26</f>
        <v>2444.4444444444443</v>
      </c>
      <c r="H26" s="227">
        <f>N26/$J$4</f>
        <v>111.1111111111111</v>
      </c>
      <c r="I26" s="167">
        <f>H26*E26</f>
        <v>222.2222222222222</v>
      </c>
      <c r="J26" s="168">
        <f>G26+I26</f>
        <v>2666.6666666666665</v>
      </c>
      <c r="K26" s="345">
        <f>J26/E26</f>
        <v>1333.3333333333333</v>
      </c>
      <c r="L26" s="113"/>
      <c r="M26" s="171">
        <v>3300</v>
      </c>
      <c r="N26" s="172">
        <v>300</v>
      </c>
      <c r="O26" s="9"/>
      <c r="P26" s="171"/>
      <c r="Q26" s="172"/>
    </row>
    <row r="27" spans="1:17" ht="15.75">
      <c r="A27" s="264">
        <f>A26+1</f>
        <v>14</v>
      </c>
      <c r="B27" s="240" t="s">
        <v>377</v>
      </c>
      <c r="C27" s="241"/>
      <c r="D27" s="162"/>
      <c r="E27" s="162"/>
      <c r="F27" s="226">
        <f>M27/$J$4</f>
        <v>66.66666666666666</v>
      </c>
      <c r="G27" s="167">
        <f>F27*E27</f>
        <v>0</v>
      </c>
      <c r="H27" s="227">
        <f>N27/$J$4</f>
        <v>0</v>
      </c>
      <c r="I27" s="167">
        <f>H27*E27</f>
        <v>0</v>
      </c>
      <c r="J27" s="168">
        <f>G27+I27</f>
        <v>0</v>
      </c>
      <c r="K27" s="345" t="e">
        <f>J27/E27</f>
        <v>#DIV/0!</v>
      </c>
      <c r="L27" s="113"/>
      <c r="M27" s="171">
        <v>180</v>
      </c>
      <c r="N27" s="172">
        <v>0</v>
      </c>
      <c r="O27" s="9"/>
      <c r="P27" s="171"/>
      <c r="Q27" s="172"/>
    </row>
    <row r="28" spans="1:17" ht="15.75">
      <c r="A28" s="264">
        <f>A27+1</f>
        <v>15</v>
      </c>
      <c r="B28" s="240" t="s">
        <v>378</v>
      </c>
      <c r="C28" s="241"/>
      <c r="D28" s="162"/>
      <c r="E28" s="162"/>
      <c r="F28" s="226">
        <f>M28/$J$4</f>
        <v>66.66666666666666</v>
      </c>
      <c r="G28" s="167">
        <f>F28*E28</f>
        <v>0</v>
      </c>
      <c r="H28" s="227">
        <f>N28/$J$4</f>
        <v>0</v>
      </c>
      <c r="I28" s="167">
        <f>H28*E28</f>
        <v>0</v>
      </c>
      <c r="J28" s="168">
        <f>G28+I28</f>
        <v>0</v>
      </c>
      <c r="K28" s="345" t="e">
        <f>J28/E28</f>
        <v>#DIV/0!</v>
      </c>
      <c r="L28" s="113"/>
      <c r="M28" s="171">
        <v>180</v>
      </c>
      <c r="N28" s="172">
        <v>0</v>
      </c>
      <c r="O28" s="9"/>
      <c r="P28" s="171"/>
      <c r="Q28" s="172"/>
    </row>
    <row r="29" spans="1:17" ht="15.75">
      <c r="A29" s="264">
        <f>A28+1</f>
        <v>16</v>
      </c>
      <c r="B29" s="240" t="s">
        <v>379</v>
      </c>
      <c r="C29" s="241"/>
      <c r="D29" s="162"/>
      <c r="E29" s="162"/>
      <c r="F29" s="226">
        <f>M29/$J$4</f>
        <v>222.2222222222222</v>
      </c>
      <c r="G29" s="167">
        <f>F29*E29</f>
        <v>0</v>
      </c>
      <c r="H29" s="227">
        <f>N29/$J$4</f>
        <v>0</v>
      </c>
      <c r="I29" s="167">
        <f>H29*E29</f>
        <v>0</v>
      </c>
      <c r="J29" s="168">
        <f>G29+I29</f>
        <v>0</v>
      </c>
      <c r="K29" s="345" t="e">
        <f>J29/E29</f>
        <v>#DIV/0!</v>
      </c>
      <c r="L29" s="113"/>
      <c r="M29" s="171">
        <v>600</v>
      </c>
      <c r="N29" s="172">
        <v>0</v>
      </c>
      <c r="O29" s="9"/>
      <c r="P29" s="171"/>
      <c r="Q29" s="172"/>
    </row>
    <row r="30" spans="1:17" ht="15.75">
      <c r="A30" s="264"/>
      <c r="B30" s="244" t="s">
        <v>127</v>
      </c>
      <c r="C30" s="242"/>
      <c r="D30" s="334"/>
      <c r="E30" s="334"/>
      <c r="F30" s="226"/>
      <c r="G30" s="164"/>
      <c r="H30" s="162"/>
      <c r="I30" s="164"/>
      <c r="J30" s="166"/>
      <c r="K30" s="344"/>
      <c r="L30" s="113"/>
      <c r="M30" s="171"/>
      <c r="N30" s="172"/>
      <c r="O30" s="9"/>
      <c r="P30" s="171"/>
      <c r="Q30" s="172"/>
    </row>
    <row r="31" spans="1:17" ht="31.5">
      <c r="A31" s="264">
        <f>A29+1</f>
        <v>17</v>
      </c>
      <c r="B31" s="245" t="s">
        <v>128</v>
      </c>
      <c r="C31" s="246" t="s">
        <v>29</v>
      </c>
      <c r="D31" s="162">
        <v>1</v>
      </c>
      <c r="E31" s="162">
        <v>1</v>
      </c>
      <c r="F31" s="226">
        <f aca="true" t="shared" si="7" ref="F31:F36">M31/$J$4</f>
        <v>1166.6666666666665</v>
      </c>
      <c r="G31" s="167">
        <f aca="true" t="shared" si="8" ref="G31:G36">F31*E31</f>
        <v>1166.6666666666665</v>
      </c>
      <c r="H31" s="227">
        <f aca="true" t="shared" si="9" ref="H31:H36">N31/$J$4</f>
        <v>18.51851851851852</v>
      </c>
      <c r="I31" s="167">
        <f aca="true" t="shared" si="10" ref="I31:I36">H31*E31</f>
        <v>18.51851851851852</v>
      </c>
      <c r="J31" s="168">
        <f aca="true" t="shared" si="11" ref="J31:J36">G31+I31</f>
        <v>1185.185185185185</v>
      </c>
      <c r="K31" s="345">
        <f aca="true" t="shared" si="12" ref="K31:K36">J31/E31</f>
        <v>1185.185185185185</v>
      </c>
      <c r="L31" s="113"/>
      <c r="M31" s="171">
        <v>3150</v>
      </c>
      <c r="N31" s="172">
        <v>50</v>
      </c>
      <c r="O31" s="9"/>
      <c r="P31" s="171"/>
      <c r="Q31" s="172"/>
    </row>
    <row r="32" spans="1:17" ht="31.5">
      <c r="A32" s="264">
        <f>A31+1</f>
        <v>18</v>
      </c>
      <c r="B32" s="245" t="s">
        <v>129</v>
      </c>
      <c r="C32" s="246" t="s">
        <v>29</v>
      </c>
      <c r="D32" s="162">
        <v>1</v>
      </c>
      <c r="E32" s="162">
        <v>1</v>
      </c>
      <c r="F32" s="226">
        <f t="shared" si="7"/>
        <v>1018.5185185185185</v>
      </c>
      <c r="G32" s="167">
        <f t="shared" si="8"/>
        <v>1018.5185185185185</v>
      </c>
      <c r="H32" s="227">
        <f t="shared" si="9"/>
        <v>18.51851851851852</v>
      </c>
      <c r="I32" s="167">
        <f t="shared" si="10"/>
        <v>18.51851851851852</v>
      </c>
      <c r="J32" s="168">
        <f t="shared" si="11"/>
        <v>1037.037037037037</v>
      </c>
      <c r="K32" s="345">
        <f t="shared" si="12"/>
        <v>1037.037037037037</v>
      </c>
      <c r="L32" s="113"/>
      <c r="M32" s="171">
        <v>2750</v>
      </c>
      <c r="N32" s="172">
        <v>50</v>
      </c>
      <c r="O32" s="9"/>
      <c r="P32" s="171"/>
      <c r="Q32" s="172"/>
    </row>
    <row r="33" spans="1:17" ht="31.5">
      <c r="A33" s="264">
        <f aca="true" t="shared" si="13" ref="A33:A47">A32+1</f>
        <v>19</v>
      </c>
      <c r="B33" s="245" t="s">
        <v>130</v>
      </c>
      <c r="C33" s="246" t="s">
        <v>29</v>
      </c>
      <c r="D33" s="162">
        <v>1</v>
      </c>
      <c r="E33" s="162">
        <v>1</v>
      </c>
      <c r="F33" s="226">
        <f t="shared" si="7"/>
        <v>633.3333333333333</v>
      </c>
      <c r="G33" s="167">
        <f t="shared" si="8"/>
        <v>633.3333333333333</v>
      </c>
      <c r="H33" s="227">
        <f t="shared" si="9"/>
        <v>18.51851851851852</v>
      </c>
      <c r="I33" s="167">
        <f t="shared" si="10"/>
        <v>18.51851851851852</v>
      </c>
      <c r="J33" s="168">
        <f t="shared" si="11"/>
        <v>651.8518518518517</v>
      </c>
      <c r="K33" s="345">
        <f t="shared" si="12"/>
        <v>651.8518518518517</v>
      </c>
      <c r="L33" s="113"/>
      <c r="M33" s="171">
        <v>1710</v>
      </c>
      <c r="N33" s="172">
        <v>50</v>
      </c>
      <c r="O33" s="9"/>
      <c r="P33" s="171"/>
      <c r="Q33" s="172"/>
    </row>
    <row r="34" spans="1:17" ht="31.5">
      <c r="A34" s="264">
        <f t="shared" si="13"/>
        <v>20</v>
      </c>
      <c r="B34" s="245" t="s">
        <v>131</v>
      </c>
      <c r="C34" s="246" t="s">
        <v>29</v>
      </c>
      <c r="D34" s="162">
        <v>1</v>
      </c>
      <c r="E34" s="162">
        <v>2</v>
      </c>
      <c r="F34" s="226">
        <f t="shared" si="7"/>
        <v>633.3333333333333</v>
      </c>
      <c r="G34" s="167">
        <f t="shared" si="8"/>
        <v>1266.6666666666665</v>
      </c>
      <c r="H34" s="227">
        <f t="shared" si="9"/>
        <v>18.51851851851852</v>
      </c>
      <c r="I34" s="167">
        <f t="shared" si="10"/>
        <v>37.03703703703704</v>
      </c>
      <c r="J34" s="168">
        <f t="shared" si="11"/>
        <v>1303.7037037037035</v>
      </c>
      <c r="K34" s="345">
        <f t="shared" si="12"/>
        <v>651.8518518518517</v>
      </c>
      <c r="L34" s="113"/>
      <c r="M34" s="171">
        <v>1710</v>
      </c>
      <c r="N34" s="172">
        <v>50</v>
      </c>
      <c r="O34" s="9"/>
      <c r="P34" s="171"/>
      <c r="Q34" s="172" t="s">
        <v>470</v>
      </c>
    </row>
    <row r="35" spans="1:17" ht="31.5">
      <c r="A35" s="264">
        <f t="shared" si="13"/>
        <v>21</v>
      </c>
      <c r="B35" s="245" t="s">
        <v>132</v>
      </c>
      <c r="C35" s="246" t="s">
        <v>29</v>
      </c>
      <c r="D35" s="162">
        <v>1</v>
      </c>
      <c r="E35" s="162">
        <v>1</v>
      </c>
      <c r="F35" s="226">
        <f t="shared" si="7"/>
        <v>633.3333333333333</v>
      </c>
      <c r="G35" s="167">
        <f t="shared" si="8"/>
        <v>633.3333333333333</v>
      </c>
      <c r="H35" s="227">
        <f t="shared" si="9"/>
        <v>18.51851851851852</v>
      </c>
      <c r="I35" s="167">
        <f t="shared" si="10"/>
        <v>18.51851851851852</v>
      </c>
      <c r="J35" s="168">
        <f t="shared" si="11"/>
        <v>651.8518518518517</v>
      </c>
      <c r="K35" s="345">
        <f t="shared" si="12"/>
        <v>651.8518518518517</v>
      </c>
      <c r="L35" s="113"/>
      <c r="M35" s="171">
        <v>1710</v>
      </c>
      <c r="N35" s="172">
        <v>50</v>
      </c>
      <c r="O35" s="9"/>
      <c r="P35" s="171"/>
      <c r="Q35" s="172"/>
    </row>
    <row r="36" spans="1:17" ht="31.5">
      <c r="A36" s="264">
        <f t="shared" si="13"/>
        <v>22</v>
      </c>
      <c r="B36" s="245" t="s">
        <v>133</v>
      </c>
      <c r="C36" s="246" t="s">
        <v>29</v>
      </c>
      <c r="D36" s="162">
        <v>1</v>
      </c>
      <c r="E36" s="162">
        <v>1</v>
      </c>
      <c r="F36" s="226">
        <f t="shared" si="7"/>
        <v>440.7407407407407</v>
      </c>
      <c r="G36" s="167">
        <f t="shared" si="8"/>
        <v>440.7407407407407</v>
      </c>
      <c r="H36" s="227">
        <f t="shared" si="9"/>
        <v>18.51851851851852</v>
      </c>
      <c r="I36" s="167">
        <f t="shared" si="10"/>
        <v>18.51851851851852</v>
      </c>
      <c r="J36" s="168">
        <f t="shared" si="11"/>
        <v>459.25925925925924</v>
      </c>
      <c r="K36" s="345">
        <f t="shared" si="12"/>
        <v>459.25925925925924</v>
      </c>
      <c r="L36" s="113"/>
      <c r="M36" s="171">
        <v>1190</v>
      </c>
      <c r="N36" s="172">
        <v>50</v>
      </c>
      <c r="O36" s="9"/>
      <c r="P36" s="171"/>
      <c r="Q36" s="172"/>
    </row>
    <row r="37" spans="1:17" ht="31.5">
      <c r="A37" s="264">
        <f t="shared" si="13"/>
        <v>23</v>
      </c>
      <c r="B37" s="245" t="s">
        <v>134</v>
      </c>
      <c r="C37" s="246" t="s">
        <v>29</v>
      </c>
      <c r="D37" s="162">
        <v>1</v>
      </c>
      <c r="E37" s="162">
        <v>1</v>
      </c>
      <c r="F37" s="226">
        <f aca="true" t="shared" si="14" ref="F37:F44">M37/$J$4</f>
        <v>55.55555555555555</v>
      </c>
      <c r="G37" s="167">
        <f aca="true" t="shared" si="15" ref="G37:G44">F37*E37</f>
        <v>55.55555555555555</v>
      </c>
      <c r="H37" s="227">
        <f aca="true" t="shared" si="16" ref="H37:H44">N37/$J$4</f>
        <v>18.51851851851852</v>
      </c>
      <c r="I37" s="167">
        <f aca="true" t="shared" si="17" ref="I37:I44">H37*E37</f>
        <v>18.51851851851852</v>
      </c>
      <c r="J37" s="168">
        <f aca="true" t="shared" si="18" ref="J37:J44">G37+I37</f>
        <v>74.07407407407408</v>
      </c>
      <c r="K37" s="345">
        <f aca="true" t="shared" si="19" ref="K37:K44">J37/E37</f>
        <v>74.07407407407408</v>
      </c>
      <c r="L37" s="113"/>
      <c r="M37" s="171">
        <v>150</v>
      </c>
      <c r="N37" s="172">
        <v>50</v>
      </c>
      <c r="O37" s="9"/>
      <c r="P37" s="171"/>
      <c r="Q37" s="172"/>
    </row>
    <row r="38" spans="1:17" ht="31.5">
      <c r="A38" s="264">
        <f t="shared" si="13"/>
        <v>24</v>
      </c>
      <c r="B38" s="245" t="s">
        <v>135</v>
      </c>
      <c r="C38" s="246" t="s">
        <v>29</v>
      </c>
      <c r="D38" s="162">
        <v>1</v>
      </c>
      <c r="E38" s="162">
        <v>1</v>
      </c>
      <c r="F38" s="226">
        <f t="shared" si="14"/>
        <v>33.33333333333333</v>
      </c>
      <c r="G38" s="167">
        <f t="shared" si="15"/>
        <v>33.33333333333333</v>
      </c>
      <c r="H38" s="227">
        <f t="shared" si="16"/>
        <v>18.51851851851852</v>
      </c>
      <c r="I38" s="167">
        <f t="shared" si="17"/>
        <v>18.51851851851852</v>
      </c>
      <c r="J38" s="168">
        <f t="shared" si="18"/>
        <v>51.85185185185185</v>
      </c>
      <c r="K38" s="345">
        <f t="shared" si="19"/>
        <v>51.85185185185185</v>
      </c>
      <c r="L38" s="113"/>
      <c r="M38" s="171">
        <v>90</v>
      </c>
      <c r="N38" s="172">
        <v>50</v>
      </c>
      <c r="O38" s="9"/>
      <c r="P38" s="171"/>
      <c r="Q38" s="172"/>
    </row>
    <row r="39" spans="1:17" ht="31.5">
      <c r="A39" s="264">
        <f t="shared" si="13"/>
        <v>25</v>
      </c>
      <c r="B39" s="245" t="s">
        <v>136</v>
      </c>
      <c r="C39" s="246" t="s">
        <v>29</v>
      </c>
      <c r="D39" s="162">
        <v>1</v>
      </c>
      <c r="E39" s="162">
        <v>1</v>
      </c>
      <c r="F39" s="226">
        <f t="shared" si="14"/>
        <v>907.4074074074074</v>
      </c>
      <c r="G39" s="167">
        <f t="shared" si="15"/>
        <v>907.4074074074074</v>
      </c>
      <c r="H39" s="227">
        <f t="shared" si="16"/>
        <v>18.51851851851852</v>
      </c>
      <c r="I39" s="167">
        <f t="shared" si="17"/>
        <v>18.51851851851852</v>
      </c>
      <c r="J39" s="168">
        <f t="shared" si="18"/>
        <v>925.9259259259259</v>
      </c>
      <c r="K39" s="345">
        <f t="shared" si="19"/>
        <v>925.9259259259259</v>
      </c>
      <c r="L39" s="113"/>
      <c r="M39" s="171">
        <v>2450</v>
      </c>
      <c r="N39" s="172">
        <v>50</v>
      </c>
      <c r="O39" s="9"/>
      <c r="P39" s="171"/>
      <c r="Q39" s="172"/>
    </row>
    <row r="40" spans="1:17" ht="31.5">
      <c r="A40" s="264">
        <f>A39+1</f>
        <v>26</v>
      </c>
      <c r="B40" s="245" t="s">
        <v>138</v>
      </c>
      <c r="C40" s="246" t="s">
        <v>29</v>
      </c>
      <c r="D40" s="162">
        <v>1</v>
      </c>
      <c r="E40" s="162">
        <v>1</v>
      </c>
      <c r="F40" s="226">
        <f t="shared" si="14"/>
        <v>433.3333333333333</v>
      </c>
      <c r="G40" s="167">
        <f t="shared" si="15"/>
        <v>433.3333333333333</v>
      </c>
      <c r="H40" s="227">
        <f t="shared" si="16"/>
        <v>18.51851851851852</v>
      </c>
      <c r="I40" s="167">
        <f t="shared" si="17"/>
        <v>18.51851851851852</v>
      </c>
      <c r="J40" s="168">
        <f t="shared" si="18"/>
        <v>451.85185185185185</v>
      </c>
      <c r="K40" s="345">
        <f t="shared" si="19"/>
        <v>451.85185185185185</v>
      </c>
      <c r="L40" s="113"/>
      <c r="M40" s="171">
        <v>1170</v>
      </c>
      <c r="N40" s="172">
        <v>50</v>
      </c>
      <c r="O40" s="9"/>
      <c r="P40" s="171"/>
      <c r="Q40" s="172"/>
    </row>
    <row r="41" spans="1:17" ht="31.5">
      <c r="A41" s="264">
        <f t="shared" si="13"/>
        <v>27</v>
      </c>
      <c r="B41" s="245" t="s">
        <v>139</v>
      </c>
      <c r="C41" s="246" t="s">
        <v>29</v>
      </c>
      <c r="D41" s="162">
        <v>1</v>
      </c>
      <c r="E41" s="162">
        <v>1</v>
      </c>
      <c r="F41" s="226">
        <f t="shared" si="14"/>
        <v>64.81481481481481</v>
      </c>
      <c r="G41" s="167">
        <f t="shared" si="15"/>
        <v>64.81481481481481</v>
      </c>
      <c r="H41" s="227">
        <f t="shared" si="16"/>
        <v>18.51851851851852</v>
      </c>
      <c r="I41" s="167">
        <f t="shared" si="17"/>
        <v>18.51851851851852</v>
      </c>
      <c r="J41" s="168">
        <f t="shared" si="18"/>
        <v>83.33333333333333</v>
      </c>
      <c r="K41" s="345">
        <f t="shared" si="19"/>
        <v>83.33333333333333</v>
      </c>
      <c r="L41" s="113"/>
      <c r="M41" s="171">
        <v>175</v>
      </c>
      <c r="N41" s="172">
        <v>50</v>
      </c>
      <c r="O41" s="9"/>
      <c r="P41" s="171"/>
      <c r="Q41" s="172"/>
    </row>
    <row r="42" spans="1:17" ht="31.5">
      <c r="A42" s="264">
        <f t="shared" si="13"/>
        <v>28</v>
      </c>
      <c r="B42" s="245" t="s">
        <v>140</v>
      </c>
      <c r="C42" s="246" t="s">
        <v>29</v>
      </c>
      <c r="D42" s="162">
        <v>1</v>
      </c>
      <c r="E42" s="162">
        <v>1</v>
      </c>
      <c r="F42" s="226">
        <f t="shared" si="14"/>
        <v>907.4074074074074</v>
      </c>
      <c r="G42" s="167">
        <f t="shared" si="15"/>
        <v>907.4074074074074</v>
      </c>
      <c r="H42" s="227">
        <f t="shared" si="16"/>
        <v>18.51851851851852</v>
      </c>
      <c r="I42" s="167">
        <f t="shared" si="17"/>
        <v>18.51851851851852</v>
      </c>
      <c r="J42" s="168">
        <f t="shared" si="18"/>
        <v>925.9259259259259</v>
      </c>
      <c r="K42" s="345">
        <f t="shared" si="19"/>
        <v>925.9259259259259</v>
      </c>
      <c r="L42" s="113"/>
      <c r="M42" s="171">
        <v>2450</v>
      </c>
      <c r="N42" s="172">
        <v>50</v>
      </c>
      <c r="O42" s="9"/>
      <c r="P42" s="171"/>
      <c r="Q42" s="172"/>
    </row>
    <row r="43" spans="1:17" ht="31.5">
      <c r="A43" s="264">
        <f t="shared" si="13"/>
        <v>29</v>
      </c>
      <c r="B43" s="245" t="s">
        <v>141</v>
      </c>
      <c r="C43" s="246" t="s">
        <v>29</v>
      </c>
      <c r="D43" s="162">
        <v>1</v>
      </c>
      <c r="E43" s="162">
        <v>1</v>
      </c>
      <c r="F43" s="226">
        <f t="shared" si="14"/>
        <v>64.81481481481481</v>
      </c>
      <c r="G43" s="167">
        <f t="shared" si="15"/>
        <v>64.81481481481481</v>
      </c>
      <c r="H43" s="227">
        <f t="shared" si="16"/>
        <v>18.51851851851852</v>
      </c>
      <c r="I43" s="167">
        <f t="shared" si="17"/>
        <v>18.51851851851852</v>
      </c>
      <c r="J43" s="168">
        <f t="shared" si="18"/>
        <v>83.33333333333333</v>
      </c>
      <c r="K43" s="345">
        <f t="shared" si="19"/>
        <v>83.33333333333333</v>
      </c>
      <c r="L43" s="113"/>
      <c r="M43" s="171">
        <v>175</v>
      </c>
      <c r="N43" s="172">
        <v>50</v>
      </c>
      <c r="O43" s="9"/>
      <c r="P43" s="171"/>
      <c r="Q43" s="172"/>
    </row>
    <row r="44" spans="1:17" ht="31.5">
      <c r="A44" s="264">
        <f t="shared" si="13"/>
        <v>30</v>
      </c>
      <c r="B44" s="245" t="s">
        <v>142</v>
      </c>
      <c r="C44" s="246" t="s">
        <v>29</v>
      </c>
      <c r="D44" s="162">
        <v>1</v>
      </c>
      <c r="E44" s="162">
        <v>1</v>
      </c>
      <c r="F44" s="226">
        <f t="shared" si="14"/>
        <v>35.18518518518518</v>
      </c>
      <c r="G44" s="167">
        <f t="shared" si="15"/>
        <v>35.18518518518518</v>
      </c>
      <c r="H44" s="227">
        <f t="shared" si="16"/>
        <v>18.51851851851852</v>
      </c>
      <c r="I44" s="167">
        <f t="shared" si="17"/>
        <v>18.51851851851852</v>
      </c>
      <c r="J44" s="168">
        <f t="shared" si="18"/>
        <v>53.7037037037037</v>
      </c>
      <c r="K44" s="345">
        <f t="shared" si="19"/>
        <v>53.7037037037037</v>
      </c>
      <c r="L44" s="113"/>
      <c r="M44" s="171">
        <v>95</v>
      </c>
      <c r="N44" s="172">
        <v>50</v>
      </c>
      <c r="O44" s="9"/>
      <c r="P44" s="171"/>
      <c r="Q44" s="172"/>
    </row>
    <row r="45" spans="1:17" ht="27">
      <c r="A45" s="264">
        <f t="shared" si="13"/>
        <v>31</v>
      </c>
      <c r="B45" s="240" t="s">
        <v>143</v>
      </c>
      <c r="C45" s="246" t="s">
        <v>29</v>
      </c>
      <c r="D45" s="162">
        <v>1</v>
      </c>
      <c r="E45" s="162">
        <v>1</v>
      </c>
      <c r="F45" s="226">
        <f>M45/$J$4</f>
        <v>18000</v>
      </c>
      <c r="G45" s="167">
        <f>F45*E45</f>
        <v>18000</v>
      </c>
      <c r="H45" s="227">
        <f>N45/$J$4</f>
        <v>92.59259259259258</v>
      </c>
      <c r="I45" s="167">
        <f>H45*E45</f>
        <v>92.59259259259258</v>
      </c>
      <c r="J45" s="168">
        <f>G45+I45</f>
        <v>18092.59259259259</v>
      </c>
      <c r="K45" s="345">
        <f>J45/E45</f>
        <v>18092.59259259259</v>
      </c>
      <c r="L45" s="113"/>
      <c r="M45" s="171">
        <v>48600</v>
      </c>
      <c r="N45" s="172">
        <v>250</v>
      </c>
      <c r="O45" s="9"/>
      <c r="P45" s="171"/>
      <c r="Q45" s="172"/>
    </row>
    <row r="46" spans="1:17" ht="27">
      <c r="A46" s="264">
        <f t="shared" si="13"/>
        <v>32</v>
      </c>
      <c r="B46" s="240" t="s">
        <v>144</v>
      </c>
      <c r="C46" s="246" t="s">
        <v>29</v>
      </c>
      <c r="D46" s="162">
        <v>1</v>
      </c>
      <c r="E46" s="162">
        <v>1</v>
      </c>
      <c r="F46" s="226">
        <f>M46/$J$4</f>
        <v>5185.185185185185</v>
      </c>
      <c r="G46" s="167">
        <f>F46*E46</f>
        <v>5185.185185185185</v>
      </c>
      <c r="H46" s="227">
        <f>N46/$J$4</f>
        <v>92.59259259259258</v>
      </c>
      <c r="I46" s="167">
        <f>H46*E46</f>
        <v>92.59259259259258</v>
      </c>
      <c r="J46" s="168">
        <f>G46+I46</f>
        <v>5277.777777777777</v>
      </c>
      <c r="K46" s="345">
        <f>J46/E46</f>
        <v>5277.777777777777</v>
      </c>
      <c r="L46" s="113"/>
      <c r="M46" s="171">
        <v>14000</v>
      </c>
      <c r="N46" s="172">
        <v>250</v>
      </c>
      <c r="O46" s="9"/>
      <c r="P46" s="171"/>
      <c r="Q46" s="172"/>
    </row>
    <row r="47" spans="1:17" ht="16.5">
      <c r="A47" s="264">
        <f t="shared" si="13"/>
        <v>33</v>
      </c>
      <c r="B47" s="245" t="s">
        <v>145</v>
      </c>
      <c r="C47" s="246" t="s">
        <v>29</v>
      </c>
      <c r="D47" s="162">
        <v>1</v>
      </c>
      <c r="E47" s="162">
        <v>3</v>
      </c>
      <c r="F47" s="226">
        <f>M47/$J$4</f>
        <v>48.148148148148145</v>
      </c>
      <c r="G47" s="167">
        <f>F47*E47</f>
        <v>144.44444444444443</v>
      </c>
      <c r="H47" s="227">
        <f>N47/$J$4</f>
        <v>0</v>
      </c>
      <c r="I47" s="167">
        <f>H47*E47</f>
        <v>0</v>
      </c>
      <c r="J47" s="168">
        <f>G47+I47</f>
        <v>144.44444444444443</v>
      </c>
      <c r="K47" s="345">
        <f>J47/E47</f>
        <v>48.148148148148145</v>
      </c>
      <c r="L47" s="113"/>
      <c r="M47" s="171">
        <v>130</v>
      </c>
      <c r="N47" s="172">
        <v>0</v>
      </c>
      <c r="O47" s="9"/>
      <c r="P47" s="171"/>
      <c r="Q47" s="172"/>
    </row>
    <row r="48" spans="1:17" ht="15.75">
      <c r="A48" s="264">
        <f>A47+1</f>
        <v>34</v>
      </c>
      <c r="B48" s="245" t="s">
        <v>137</v>
      </c>
      <c r="C48" s="239" t="s">
        <v>15</v>
      </c>
      <c r="D48" s="162">
        <v>1</v>
      </c>
      <c r="E48" s="162">
        <v>2</v>
      </c>
      <c r="F48" s="226">
        <f>M48/$J$4</f>
        <v>55.55555555555555</v>
      </c>
      <c r="G48" s="167">
        <f>F48*E48</f>
        <v>111.1111111111111</v>
      </c>
      <c r="H48" s="227">
        <f>N48/$J$4</f>
        <v>0</v>
      </c>
      <c r="I48" s="167">
        <f>H48*E48</f>
        <v>0</v>
      </c>
      <c r="J48" s="168">
        <f>G48+I48</f>
        <v>111.1111111111111</v>
      </c>
      <c r="K48" s="345">
        <f>J48/E48</f>
        <v>55.55555555555555</v>
      </c>
      <c r="L48" s="113"/>
      <c r="M48" s="171">
        <v>150</v>
      </c>
      <c r="N48" s="172">
        <v>0</v>
      </c>
      <c r="O48" s="9"/>
      <c r="P48" s="171"/>
      <c r="Q48" s="172"/>
    </row>
    <row r="49" spans="1:17" ht="16.5">
      <c r="A49" s="264">
        <f>A48+1</f>
        <v>35</v>
      </c>
      <c r="B49" s="245" t="s">
        <v>261</v>
      </c>
      <c r="C49" s="246" t="s">
        <v>29</v>
      </c>
      <c r="D49" s="162">
        <v>1</v>
      </c>
      <c r="E49" s="162">
        <v>1</v>
      </c>
      <c r="F49" s="226">
        <f>M49/$J$4</f>
        <v>0</v>
      </c>
      <c r="G49" s="167">
        <f>F49*E49</f>
        <v>0</v>
      </c>
      <c r="H49" s="227">
        <f>N49/$J$4</f>
        <v>0</v>
      </c>
      <c r="I49" s="167">
        <f>H49*E49</f>
        <v>0</v>
      </c>
      <c r="J49" s="168">
        <f>G49+I49</f>
        <v>0</v>
      </c>
      <c r="K49" s="345">
        <f>J49/E49</f>
        <v>0</v>
      </c>
      <c r="L49" s="113"/>
      <c r="M49" s="171"/>
      <c r="N49" s="172">
        <v>0</v>
      </c>
      <c r="O49" s="9"/>
      <c r="P49" s="171"/>
      <c r="Q49" s="172"/>
    </row>
    <row r="50" spans="1:17" ht="16.5">
      <c r="A50" s="264"/>
      <c r="B50" s="247" t="s">
        <v>146</v>
      </c>
      <c r="C50" s="246"/>
      <c r="D50" s="162"/>
      <c r="E50" s="162"/>
      <c r="F50" s="226"/>
      <c r="G50" s="164"/>
      <c r="H50" s="162"/>
      <c r="I50" s="164"/>
      <c r="J50" s="166"/>
      <c r="K50" s="344"/>
      <c r="L50" s="113"/>
      <c r="M50" s="171"/>
      <c r="N50" s="172"/>
      <c r="O50" s="9"/>
      <c r="P50" s="171"/>
      <c r="Q50" s="172"/>
    </row>
    <row r="51" spans="1:17" ht="16.5">
      <c r="A51" s="264">
        <f>A49+1</f>
        <v>36</v>
      </c>
      <c r="B51" s="243" t="s">
        <v>147</v>
      </c>
      <c r="C51" s="246" t="s">
        <v>158</v>
      </c>
      <c r="D51" s="162">
        <v>1</v>
      </c>
      <c r="E51" s="162">
        <v>730</v>
      </c>
      <c r="F51" s="226">
        <f>M51/$J$4</f>
        <v>11.11111111111111</v>
      </c>
      <c r="G51" s="167">
        <f>F51*E51</f>
        <v>8111.11111111111</v>
      </c>
      <c r="H51" s="227">
        <f>N51/$J$4</f>
        <v>5.555555555555555</v>
      </c>
      <c r="I51" s="167">
        <f>H51*E51</f>
        <v>4055.555555555555</v>
      </c>
      <c r="J51" s="168">
        <f>G51+I51</f>
        <v>12166.666666666666</v>
      </c>
      <c r="K51" s="345">
        <f>J51/E51</f>
        <v>16.666666666666664</v>
      </c>
      <c r="L51" s="113"/>
      <c r="M51" s="171">
        <v>30</v>
      </c>
      <c r="N51" s="172">
        <v>15</v>
      </c>
      <c r="O51" s="9"/>
      <c r="P51" s="171"/>
      <c r="Q51" s="172"/>
    </row>
    <row r="52" spans="1:17" ht="16.5">
      <c r="A52" s="264">
        <f aca="true" t="shared" si="20" ref="A52:A61">A51+1</f>
        <v>37</v>
      </c>
      <c r="B52" s="243" t="s">
        <v>148</v>
      </c>
      <c r="C52" s="246" t="s">
        <v>158</v>
      </c>
      <c r="D52" s="162">
        <v>1</v>
      </c>
      <c r="E52" s="162">
        <v>700</v>
      </c>
      <c r="F52" s="226">
        <f>M52/$J$4</f>
        <v>12.962962962962962</v>
      </c>
      <c r="G52" s="167">
        <f>F52*E52</f>
        <v>9074.074074074073</v>
      </c>
      <c r="H52" s="227">
        <f>N52/$J$4</f>
        <v>5.555555555555555</v>
      </c>
      <c r="I52" s="167">
        <f>H52*E52</f>
        <v>3888.8888888888887</v>
      </c>
      <c r="J52" s="168">
        <f>G52+I52</f>
        <v>12962.962962962962</v>
      </c>
      <c r="K52" s="345">
        <f>J52/E52</f>
        <v>18.518518518518515</v>
      </c>
      <c r="L52" s="113"/>
      <c r="M52" s="171">
        <v>35</v>
      </c>
      <c r="N52" s="172">
        <v>15</v>
      </c>
      <c r="O52" s="9"/>
      <c r="P52" s="171"/>
      <c r="Q52" s="172"/>
    </row>
    <row r="53" spans="1:17" ht="16.5">
      <c r="A53" s="264">
        <f t="shared" si="20"/>
        <v>38</v>
      </c>
      <c r="B53" s="243" t="s">
        <v>149</v>
      </c>
      <c r="C53" s="246" t="s">
        <v>158</v>
      </c>
      <c r="D53" s="162">
        <v>1</v>
      </c>
      <c r="E53" s="162">
        <v>300</v>
      </c>
      <c r="F53" s="226">
        <f>M53/$J$4</f>
        <v>16.666666666666664</v>
      </c>
      <c r="G53" s="167">
        <f>F53*E53</f>
        <v>4999.999999999999</v>
      </c>
      <c r="H53" s="227">
        <f>N53/$J$4</f>
        <v>5.555555555555555</v>
      </c>
      <c r="I53" s="167">
        <f>H53*E53</f>
        <v>1666.6666666666665</v>
      </c>
      <c r="J53" s="168">
        <f>G53+I53</f>
        <v>6666.666666666666</v>
      </c>
      <c r="K53" s="345">
        <f>J53/E53</f>
        <v>22.22222222222222</v>
      </c>
      <c r="L53" s="113"/>
      <c r="M53" s="171">
        <v>45</v>
      </c>
      <c r="N53" s="172">
        <v>15</v>
      </c>
      <c r="O53" s="9"/>
      <c r="P53" s="171"/>
      <c r="Q53" s="172"/>
    </row>
    <row r="54" spans="1:17" ht="16.5">
      <c r="A54" s="264">
        <f t="shared" si="20"/>
        <v>39</v>
      </c>
      <c r="B54" s="243" t="s">
        <v>150</v>
      </c>
      <c r="C54" s="246" t="s">
        <v>158</v>
      </c>
      <c r="D54" s="162">
        <v>1</v>
      </c>
      <c r="E54" s="162">
        <v>180</v>
      </c>
      <c r="F54" s="226">
        <f aca="true" t="shared" si="21" ref="F54:F61">M54/$J$4</f>
        <v>20.37037037037037</v>
      </c>
      <c r="G54" s="167">
        <f aca="true" t="shared" si="22" ref="G54:G61">F54*E54</f>
        <v>3666.6666666666665</v>
      </c>
      <c r="H54" s="227">
        <f aca="true" t="shared" si="23" ref="H54:H61">N54/$J$4</f>
        <v>5.555555555555555</v>
      </c>
      <c r="I54" s="167">
        <f aca="true" t="shared" si="24" ref="I54:I61">H54*E54</f>
        <v>1000</v>
      </c>
      <c r="J54" s="168">
        <f aca="true" t="shared" si="25" ref="J54:J61">G54+I54</f>
        <v>4666.666666666666</v>
      </c>
      <c r="K54" s="345">
        <f aca="true" t="shared" si="26" ref="K54:K61">J54/E54</f>
        <v>25.925925925925924</v>
      </c>
      <c r="L54" s="113"/>
      <c r="M54" s="171">
        <v>55</v>
      </c>
      <c r="N54" s="172">
        <v>15</v>
      </c>
      <c r="O54" s="9"/>
      <c r="P54" s="171"/>
      <c r="Q54" s="172"/>
    </row>
    <row r="55" spans="1:17" ht="16.5">
      <c r="A55" s="264">
        <f t="shared" si="20"/>
        <v>40</v>
      </c>
      <c r="B55" s="243" t="s">
        <v>151</v>
      </c>
      <c r="C55" s="246" t="s">
        <v>158</v>
      </c>
      <c r="D55" s="162">
        <v>1</v>
      </c>
      <c r="E55" s="162">
        <v>7</v>
      </c>
      <c r="F55" s="226">
        <f t="shared" si="21"/>
        <v>10</v>
      </c>
      <c r="G55" s="167">
        <f t="shared" si="22"/>
        <v>70</v>
      </c>
      <c r="H55" s="227">
        <f t="shared" si="23"/>
        <v>1.8518518518518516</v>
      </c>
      <c r="I55" s="167">
        <f t="shared" si="24"/>
        <v>12.962962962962962</v>
      </c>
      <c r="J55" s="168">
        <f t="shared" si="25"/>
        <v>82.96296296296296</v>
      </c>
      <c r="K55" s="345">
        <f t="shared" si="26"/>
        <v>11.851851851851851</v>
      </c>
      <c r="L55" s="113"/>
      <c r="M55" s="171">
        <v>27</v>
      </c>
      <c r="N55" s="172">
        <v>5</v>
      </c>
      <c r="O55" s="9"/>
      <c r="P55" s="171"/>
      <c r="Q55" s="172"/>
    </row>
    <row r="56" spans="1:17" ht="16.5">
      <c r="A56" s="264">
        <f t="shared" si="20"/>
        <v>41</v>
      </c>
      <c r="B56" s="243" t="s">
        <v>152</v>
      </c>
      <c r="C56" s="246" t="s">
        <v>158</v>
      </c>
      <c r="D56" s="162">
        <v>1</v>
      </c>
      <c r="E56" s="162">
        <v>2</v>
      </c>
      <c r="F56" s="226">
        <f>M56/$J$4</f>
        <v>13.333333333333332</v>
      </c>
      <c r="G56" s="167">
        <f>F56*E56</f>
        <v>26.666666666666664</v>
      </c>
      <c r="H56" s="227">
        <f>N56/$J$4</f>
        <v>1.8518518518518516</v>
      </c>
      <c r="I56" s="167">
        <f>H56*E56</f>
        <v>3.7037037037037033</v>
      </c>
      <c r="J56" s="168">
        <f>G56+I56</f>
        <v>30.370370370370367</v>
      </c>
      <c r="K56" s="345">
        <f>J56/E56</f>
        <v>15.185185185185183</v>
      </c>
      <c r="L56" s="113"/>
      <c r="M56" s="171">
        <v>36</v>
      </c>
      <c r="N56" s="172">
        <v>5</v>
      </c>
      <c r="O56" s="9"/>
      <c r="P56" s="171"/>
      <c r="Q56" s="172"/>
    </row>
    <row r="57" spans="1:17" ht="16.5">
      <c r="A57" s="264">
        <f t="shared" si="20"/>
        <v>42</v>
      </c>
      <c r="B57" s="243" t="s">
        <v>153</v>
      </c>
      <c r="C57" s="246" t="s">
        <v>158</v>
      </c>
      <c r="D57" s="162">
        <v>1</v>
      </c>
      <c r="E57" s="162">
        <v>215</v>
      </c>
      <c r="F57" s="226">
        <f>M57/$J$4</f>
        <v>17.777777777777775</v>
      </c>
      <c r="G57" s="167">
        <f>F57*E57</f>
        <v>3822.2222222222217</v>
      </c>
      <c r="H57" s="227">
        <f>N57/$J$4</f>
        <v>1.8518518518518516</v>
      </c>
      <c r="I57" s="167">
        <f>H57*E57</f>
        <v>398.1481481481481</v>
      </c>
      <c r="J57" s="168">
        <f>G57+I57</f>
        <v>4220.3703703703695</v>
      </c>
      <c r="K57" s="345">
        <f>J57/E57</f>
        <v>19.629629629629626</v>
      </c>
      <c r="L57" s="113"/>
      <c r="M57" s="171">
        <v>48</v>
      </c>
      <c r="N57" s="172">
        <v>5</v>
      </c>
      <c r="O57" s="9"/>
      <c r="P57" s="171"/>
      <c r="Q57" s="172"/>
    </row>
    <row r="58" spans="1:17" ht="16.5">
      <c r="A58" s="264">
        <f t="shared" si="20"/>
        <v>43</v>
      </c>
      <c r="B58" s="243" t="s">
        <v>154</v>
      </c>
      <c r="C58" s="246" t="s">
        <v>158</v>
      </c>
      <c r="D58" s="162">
        <v>1</v>
      </c>
      <c r="E58" s="162">
        <v>35</v>
      </c>
      <c r="F58" s="226">
        <f>M58/$J$4</f>
        <v>22.22222222222222</v>
      </c>
      <c r="G58" s="167">
        <f>F58*E58</f>
        <v>777.7777777777777</v>
      </c>
      <c r="H58" s="227">
        <f>N58/$J$4</f>
        <v>1.8518518518518516</v>
      </c>
      <c r="I58" s="167">
        <f>H58*E58</f>
        <v>64.81481481481481</v>
      </c>
      <c r="J58" s="168">
        <f>G58+I58</f>
        <v>842.5925925925925</v>
      </c>
      <c r="K58" s="345">
        <f>J58/E58</f>
        <v>24.074074074074073</v>
      </c>
      <c r="L58" s="113"/>
      <c r="M58" s="171">
        <v>60</v>
      </c>
      <c r="N58" s="172">
        <v>5</v>
      </c>
      <c r="O58" s="9"/>
      <c r="P58" s="171"/>
      <c r="Q58" s="172"/>
    </row>
    <row r="59" spans="1:17" ht="16.5">
      <c r="A59" s="264">
        <f t="shared" si="20"/>
        <v>44</v>
      </c>
      <c r="B59" s="248" t="s">
        <v>155</v>
      </c>
      <c r="C59" s="246" t="s">
        <v>158</v>
      </c>
      <c r="D59" s="162">
        <v>1</v>
      </c>
      <c r="E59" s="162">
        <v>480</v>
      </c>
      <c r="F59" s="226">
        <f t="shared" si="21"/>
        <v>3.7037037037037033</v>
      </c>
      <c r="G59" s="167">
        <f t="shared" si="22"/>
        <v>1777.7777777777776</v>
      </c>
      <c r="H59" s="227">
        <f t="shared" si="23"/>
        <v>1.8518518518518516</v>
      </c>
      <c r="I59" s="167">
        <f t="shared" si="24"/>
        <v>888.8888888888888</v>
      </c>
      <c r="J59" s="168">
        <f t="shared" si="25"/>
        <v>2666.6666666666665</v>
      </c>
      <c r="K59" s="345">
        <f t="shared" si="26"/>
        <v>5.555555555555555</v>
      </c>
      <c r="L59" s="113"/>
      <c r="M59" s="171">
        <v>10</v>
      </c>
      <c r="N59" s="172">
        <v>5</v>
      </c>
      <c r="O59" s="9"/>
      <c r="P59" s="171"/>
      <c r="Q59" s="172"/>
    </row>
    <row r="60" spans="1:17" ht="16.5">
      <c r="A60" s="264">
        <f t="shared" si="20"/>
        <v>45</v>
      </c>
      <c r="B60" s="243" t="s">
        <v>156</v>
      </c>
      <c r="C60" s="246" t="s">
        <v>158</v>
      </c>
      <c r="D60" s="162">
        <v>1</v>
      </c>
      <c r="E60" s="162">
        <v>1100</v>
      </c>
      <c r="F60" s="226">
        <f>M60/$J$4</f>
        <v>0</v>
      </c>
      <c r="G60" s="167">
        <f>F60*E60</f>
        <v>0</v>
      </c>
      <c r="H60" s="227">
        <f>N60/$J$4</f>
        <v>0</v>
      </c>
      <c r="I60" s="167">
        <f>H60*E60</f>
        <v>0</v>
      </c>
      <c r="J60" s="168">
        <f>G60+I60</f>
        <v>0</v>
      </c>
      <c r="K60" s="345">
        <f>J60/E60</f>
        <v>0</v>
      </c>
      <c r="L60" s="113"/>
      <c r="M60" s="171"/>
      <c r="N60" s="172">
        <v>0</v>
      </c>
      <c r="O60" s="9"/>
      <c r="P60" s="171"/>
      <c r="Q60" s="172"/>
    </row>
    <row r="61" spans="1:17" ht="16.5">
      <c r="A61" s="264">
        <f t="shared" si="20"/>
        <v>46</v>
      </c>
      <c r="B61" s="245" t="s">
        <v>261</v>
      </c>
      <c r="C61" s="246" t="s">
        <v>29</v>
      </c>
      <c r="D61" s="162">
        <v>1</v>
      </c>
      <c r="E61" s="162">
        <v>1</v>
      </c>
      <c r="F61" s="226">
        <f t="shared" si="21"/>
        <v>2592.5925925925926</v>
      </c>
      <c r="G61" s="167">
        <f t="shared" si="22"/>
        <v>2592.5925925925926</v>
      </c>
      <c r="H61" s="227">
        <f t="shared" si="23"/>
        <v>0</v>
      </c>
      <c r="I61" s="167">
        <f t="shared" si="24"/>
        <v>0</v>
      </c>
      <c r="J61" s="168">
        <f t="shared" si="25"/>
        <v>2592.5925925925926</v>
      </c>
      <c r="K61" s="345">
        <f t="shared" si="26"/>
        <v>2592.5925925925926</v>
      </c>
      <c r="L61" s="113"/>
      <c r="M61" s="171">
        <v>7000</v>
      </c>
      <c r="N61" s="172">
        <v>0</v>
      </c>
      <c r="O61" s="9"/>
      <c r="P61" s="171"/>
      <c r="Q61" s="172"/>
    </row>
    <row r="62" spans="1:17" ht="16.5">
      <c r="A62" s="264"/>
      <c r="B62" s="247" t="s">
        <v>159</v>
      </c>
      <c r="C62" s="246"/>
      <c r="D62" s="162"/>
      <c r="E62" s="162"/>
      <c r="F62" s="226"/>
      <c r="G62" s="164"/>
      <c r="H62" s="162"/>
      <c r="I62" s="164"/>
      <c r="J62" s="166"/>
      <c r="K62" s="344"/>
      <c r="L62" s="113"/>
      <c r="M62" s="171"/>
      <c r="N62" s="172"/>
      <c r="O62" s="9"/>
      <c r="P62" s="171"/>
      <c r="Q62" s="172"/>
    </row>
    <row r="63" spans="1:17" ht="16.5">
      <c r="A63" s="264">
        <f>A61+1</f>
        <v>47</v>
      </c>
      <c r="B63" s="243" t="s">
        <v>160</v>
      </c>
      <c r="C63" s="246" t="s">
        <v>15</v>
      </c>
      <c r="D63" s="162">
        <v>1</v>
      </c>
      <c r="E63" s="162">
        <v>33</v>
      </c>
      <c r="F63" s="226">
        <f>M63/$J$4</f>
        <v>19.25925925925926</v>
      </c>
      <c r="G63" s="167">
        <f>F63*E63</f>
        <v>635.5555555555555</v>
      </c>
      <c r="H63" s="227">
        <f>N63/$J$4</f>
        <v>0</v>
      </c>
      <c r="I63" s="167">
        <f>H63*E63</f>
        <v>0</v>
      </c>
      <c r="J63" s="168">
        <f>G63+I63</f>
        <v>635.5555555555555</v>
      </c>
      <c r="K63" s="345">
        <f>J63/E63</f>
        <v>19.25925925925926</v>
      </c>
      <c r="L63" s="113"/>
      <c r="M63" s="171">
        <v>52</v>
      </c>
      <c r="N63" s="172">
        <v>0</v>
      </c>
      <c r="O63" s="9"/>
      <c r="P63" s="171"/>
      <c r="Q63" s="172"/>
    </row>
    <row r="64" spans="1:17" ht="16.5">
      <c r="A64" s="264">
        <f aca="true" t="shared" si="27" ref="A64:A79">A63+1</f>
        <v>48</v>
      </c>
      <c r="B64" s="243" t="s">
        <v>161</v>
      </c>
      <c r="C64" s="246" t="s">
        <v>15</v>
      </c>
      <c r="D64" s="162">
        <v>1</v>
      </c>
      <c r="E64" s="162">
        <v>4</v>
      </c>
      <c r="F64" s="226">
        <f aca="true" t="shared" si="28" ref="F64:F73">M64/$J$4</f>
        <v>15.185185185185183</v>
      </c>
      <c r="G64" s="167">
        <f aca="true" t="shared" si="29" ref="G64:G73">F64*E64</f>
        <v>60.74074074074073</v>
      </c>
      <c r="H64" s="227">
        <f aca="true" t="shared" si="30" ref="H64:H73">N64/$J$4</f>
        <v>0</v>
      </c>
      <c r="I64" s="167">
        <f aca="true" t="shared" si="31" ref="I64:I73">H64*E64</f>
        <v>0</v>
      </c>
      <c r="J64" s="168">
        <f aca="true" t="shared" si="32" ref="J64:J73">G64+I64</f>
        <v>60.74074074074073</v>
      </c>
      <c r="K64" s="345">
        <f aca="true" t="shared" si="33" ref="K64:K73">J64/E64</f>
        <v>15.185185185185183</v>
      </c>
      <c r="L64" s="113"/>
      <c r="M64" s="171">
        <v>41</v>
      </c>
      <c r="N64" s="172">
        <v>0</v>
      </c>
      <c r="O64" s="9"/>
      <c r="P64" s="171"/>
      <c r="Q64" s="172" t="s">
        <v>477</v>
      </c>
    </row>
    <row r="65" spans="1:17" ht="16.5">
      <c r="A65" s="264">
        <f t="shared" si="27"/>
        <v>49</v>
      </c>
      <c r="B65" s="243" t="s">
        <v>162</v>
      </c>
      <c r="C65" s="246" t="s">
        <v>15</v>
      </c>
      <c r="D65" s="162">
        <v>1</v>
      </c>
      <c r="E65" s="162">
        <v>2</v>
      </c>
      <c r="F65" s="226">
        <f t="shared" si="28"/>
        <v>12.592592592592592</v>
      </c>
      <c r="G65" s="167">
        <f t="shared" si="29"/>
        <v>25.185185185185183</v>
      </c>
      <c r="H65" s="227">
        <f t="shared" si="30"/>
        <v>0</v>
      </c>
      <c r="I65" s="167">
        <f t="shared" si="31"/>
        <v>0</v>
      </c>
      <c r="J65" s="168">
        <f t="shared" si="32"/>
        <v>25.185185185185183</v>
      </c>
      <c r="K65" s="345">
        <f t="shared" si="33"/>
        <v>12.592592592592592</v>
      </c>
      <c r="L65" s="113"/>
      <c r="M65" s="171">
        <v>34</v>
      </c>
      <c r="N65" s="172">
        <v>0</v>
      </c>
      <c r="O65" s="9"/>
      <c r="P65" s="171"/>
      <c r="Q65" s="172" t="s">
        <v>218</v>
      </c>
    </row>
    <row r="66" spans="1:17" ht="16.5">
      <c r="A66" s="264">
        <f t="shared" si="27"/>
        <v>50</v>
      </c>
      <c r="B66" s="243" t="s">
        <v>163</v>
      </c>
      <c r="C66" s="246" t="s">
        <v>15</v>
      </c>
      <c r="D66" s="162">
        <v>1</v>
      </c>
      <c r="E66" s="162">
        <v>3</v>
      </c>
      <c r="F66" s="226">
        <f t="shared" si="28"/>
        <v>18.51851851851852</v>
      </c>
      <c r="G66" s="167">
        <f t="shared" si="29"/>
        <v>55.55555555555556</v>
      </c>
      <c r="H66" s="227">
        <f t="shared" si="30"/>
        <v>0</v>
      </c>
      <c r="I66" s="167">
        <f t="shared" si="31"/>
        <v>0</v>
      </c>
      <c r="J66" s="168">
        <f t="shared" si="32"/>
        <v>55.55555555555556</v>
      </c>
      <c r="K66" s="345">
        <f t="shared" si="33"/>
        <v>18.51851851851852</v>
      </c>
      <c r="L66" s="113"/>
      <c r="M66" s="171">
        <v>50</v>
      </c>
      <c r="N66" s="172">
        <v>0</v>
      </c>
      <c r="O66" s="9"/>
      <c r="P66" s="171"/>
      <c r="Q66" s="172"/>
    </row>
    <row r="67" spans="1:17" ht="16.5">
      <c r="A67" s="264">
        <f t="shared" si="27"/>
        <v>51</v>
      </c>
      <c r="B67" s="243" t="s">
        <v>164</v>
      </c>
      <c r="C67" s="246" t="s">
        <v>15</v>
      </c>
      <c r="D67" s="162">
        <v>1</v>
      </c>
      <c r="E67" s="162">
        <v>30</v>
      </c>
      <c r="F67" s="226">
        <f t="shared" si="28"/>
        <v>27.037037037037035</v>
      </c>
      <c r="G67" s="167">
        <f t="shared" si="29"/>
        <v>811.1111111111111</v>
      </c>
      <c r="H67" s="227">
        <f t="shared" si="30"/>
        <v>0</v>
      </c>
      <c r="I67" s="167">
        <f t="shared" si="31"/>
        <v>0</v>
      </c>
      <c r="J67" s="168">
        <f t="shared" si="32"/>
        <v>811.1111111111111</v>
      </c>
      <c r="K67" s="345">
        <f t="shared" si="33"/>
        <v>27.037037037037035</v>
      </c>
      <c r="L67" s="113"/>
      <c r="M67" s="171">
        <v>73</v>
      </c>
      <c r="N67" s="172">
        <v>0</v>
      </c>
      <c r="O67" s="9"/>
      <c r="P67" s="171"/>
      <c r="Q67" s="172"/>
    </row>
    <row r="68" spans="1:17" ht="16.5">
      <c r="A68" s="264">
        <f t="shared" si="27"/>
        <v>52</v>
      </c>
      <c r="B68" s="243" t="s">
        <v>165</v>
      </c>
      <c r="C68" s="246" t="s">
        <v>15</v>
      </c>
      <c r="D68" s="162">
        <v>1</v>
      </c>
      <c r="E68" s="162">
        <v>1</v>
      </c>
      <c r="F68" s="226">
        <f t="shared" si="28"/>
        <v>25.925925925925924</v>
      </c>
      <c r="G68" s="167">
        <f t="shared" si="29"/>
        <v>25.925925925925924</v>
      </c>
      <c r="H68" s="227">
        <f t="shared" si="30"/>
        <v>0</v>
      </c>
      <c r="I68" s="167">
        <f t="shared" si="31"/>
        <v>0</v>
      </c>
      <c r="J68" s="168">
        <f t="shared" si="32"/>
        <v>25.925925925925924</v>
      </c>
      <c r="K68" s="345">
        <f t="shared" si="33"/>
        <v>25.925925925925924</v>
      </c>
      <c r="L68" s="113"/>
      <c r="M68" s="171">
        <v>70</v>
      </c>
      <c r="N68" s="172">
        <v>0</v>
      </c>
      <c r="O68" s="9"/>
      <c r="P68" s="171"/>
      <c r="Q68" s="172"/>
    </row>
    <row r="69" spans="1:17" ht="16.5">
      <c r="A69" s="264">
        <f t="shared" si="27"/>
        <v>53</v>
      </c>
      <c r="B69" s="243" t="s">
        <v>166</v>
      </c>
      <c r="C69" s="246" t="s">
        <v>15</v>
      </c>
      <c r="D69" s="162">
        <v>1</v>
      </c>
      <c r="E69" s="162">
        <v>1</v>
      </c>
      <c r="F69" s="226">
        <f t="shared" si="28"/>
        <v>31.48148148148148</v>
      </c>
      <c r="G69" s="167">
        <f t="shared" si="29"/>
        <v>31.48148148148148</v>
      </c>
      <c r="H69" s="227">
        <f t="shared" si="30"/>
        <v>0</v>
      </c>
      <c r="I69" s="167">
        <f t="shared" si="31"/>
        <v>0</v>
      </c>
      <c r="J69" s="168">
        <f t="shared" si="32"/>
        <v>31.48148148148148</v>
      </c>
      <c r="K69" s="345">
        <f t="shared" si="33"/>
        <v>31.48148148148148</v>
      </c>
      <c r="L69" s="113"/>
      <c r="M69" s="171">
        <v>85</v>
      </c>
      <c r="N69" s="172">
        <v>0</v>
      </c>
      <c r="O69" s="9"/>
      <c r="P69" s="171"/>
      <c r="Q69" s="172"/>
    </row>
    <row r="70" spans="1:17" ht="16.5">
      <c r="A70" s="264">
        <f t="shared" si="27"/>
        <v>54</v>
      </c>
      <c r="B70" s="243" t="s">
        <v>167</v>
      </c>
      <c r="C70" s="246" t="s">
        <v>15</v>
      </c>
      <c r="D70" s="162">
        <v>1</v>
      </c>
      <c r="E70" s="162">
        <v>14</v>
      </c>
      <c r="F70" s="226">
        <f t="shared" si="28"/>
        <v>2.222222222222222</v>
      </c>
      <c r="G70" s="167">
        <f t="shared" si="29"/>
        <v>31.111111111111107</v>
      </c>
      <c r="H70" s="227">
        <f t="shared" si="30"/>
        <v>5.555555555555555</v>
      </c>
      <c r="I70" s="167">
        <f t="shared" si="31"/>
        <v>77.77777777777777</v>
      </c>
      <c r="J70" s="168">
        <f t="shared" si="32"/>
        <v>108.88888888888889</v>
      </c>
      <c r="K70" s="345">
        <f t="shared" si="33"/>
        <v>7.777777777777778</v>
      </c>
      <c r="L70" s="113"/>
      <c r="M70" s="171">
        <v>6</v>
      </c>
      <c r="N70" s="172">
        <v>15</v>
      </c>
      <c r="O70" s="9"/>
      <c r="P70" s="171"/>
      <c r="Q70" s="172"/>
    </row>
    <row r="71" spans="1:17" ht="16.5">
      <c r="A71" s="264">
        <f t="shared" si="27"/>
        <v>55</v>
      </c>
      <c r="B71" s="243" t="s">
        <v>168</v>
      </c>
      <c r="C71" s="246" t="s">
        <v>15</v>
      </c>
      <c r="D71" s="162">
        <v>1</v>
      </c>
      <c r="E71" s="162">
        <v>5</v>
      </c>
      <c r="F71" s="226">
        <f t="shared" si="28"/>
        <v>16.296296296296294</v>
      </c>
      <c r="G71" s="167">
        <f t="shared" si="29"/>
        <v>81.48148148148147</v>
      </c>
      <c r="H71" s="227">
        <f t="shared" si="30"/>
        <v>5.555555555555555</v>
      </c>
      <c r="I71" s="167">
        <f t="shared" si="31"/>
        <v>27.77777777777778</v>
      </c>
      <c r="J71" s="168">
        <f t="shared" si="32"/>
        <v>109.25925925925924</v>
      </c>
      <c r="K71" s="345">
        <f t="shared" si="33"/>
        <v>21.851851851851848</v>
      </c>
      <c r="L71" s="113"/>
      <c r="M71" s="171">
        <v>44</v>
      </c>
      <c r="N71" s="172">
        <v>15</v>
      </c>
      <c r="O71" s="9"/>
      <c r="P71" s="171"/>
      <c r="Q71" s="172" t="s">
        <v>228</v>
      </c>
    </row>
    <row r="72" spans="1:17" ht="16.5">
      <c r="A72" s="264">
        <f t="shared" si="27"/>
        <v>56</v>
      </c>
      <c r="B72" s="243" t="s">
        <v>169</v>
      </c>
      <c r="C72" s="246" t="s">
        <v>15</v>
      </c>
      <c r="D72" s="162">
        <v>1</v>
      </c>
      <c r="E72" s="162">
        <v>8</v>
      </c>
      <c r="F72" s="226">
        <f t="shared" si="28"/>
        <v>11.851851851851851</v>
      </c>
      <c r="G72" s="167">
        <f t="shared" si="29"/>
        <v>94.81481481481481</v>
      </c>
      <c r="H72" s="227">
        <f t="shared" si="30"/>
        <v>5.555555555555555</v>
      </c>
      <c r="I72" s="167">
        <f t="shared" si="31"/>
        <v>44.44444444444444</v>
      </c>
      <c r="J72" s="168">
        <f t="shared" si="32"/>
        <v>139.25925925925924</v>
      </c>
      <c r="K72" s="345">
        <f t="shared" si="33"/>
        <v>17.407407407407405</v>
      </c>
      <c r="L72" s="113"/>
      <c r="M72" s="171">
        <v>32</v>
      </c>
      <c r="N72" s="172">
        <v>15</v>
      </c>
      <c r="O72" s="9"/>
      <c r="P72" s="171"/>
      <c r="Q72" s="172"/>
    </row>
    <row r="73" spans="1:17" ht="16.5">
      <c r="A73" s="264">
        <f t="shared" si="27"/>
        <v>57</v>
      </c>
      <c r="B73" s="243" t="s">
        <v>170</v>
      </c>
      <c r="C73" s="246" t="s">
        <v>15</v>
      </c>
      <c r="D73" s="162">
        <v>1</v>
      </c>
      <c r="E73" s="162">
        <v>2</v>
      </c>
      <c r="F73" s="226">
        <f t="shared" si="28"/>
        <v>0</v>
      </c>
      <c r="G73" s="167">
        <f t="shared" si="29"/>
        <v>0</v>
      </c>
      <c r="H73" s="227">
        <f t="shared" si="30"/>
        <v>0</v>
      </c>
      <c r="I73" s="167">
        <f t="shared" si="31"/>
        <v>0</v>
      </c>
      <c r="J73" s="168">
        <f t="shared" si="32"/>
        <v>0</v>
      </c>
      <c r="K73" s="345">
        <f t="shared" si="33"/>
        <v>0</v>
      </c>
      <c r="L73" s="113"/>
      <c r="M73" s="171"/>
      <c r="N73" s="172">
        <v>0</v>
      </c>
      <c r="O73" s="9"/>
      <c r="P73" s="171"/>
      <c r="Q73" s="172"/>
    </row>
    <row r="74" spans="1:17" ht="16.5">
      <c r="A74" s="264">
        <f t="shared" si="27"/>
        <v>58</v>
      </c>
      <c r="B74" s="243" t="s">
        <v>171</v>
      </c>
      <c r="C74" s="246" t="s">
        <v>15</v>
      </c>
      <c r="D74" s="162">
        <v>1</v>
      </c>
      <c r="E74" s="162">
        <v>81</v>
      </c>
      <c r="F74" s="226">
        <f aca="true" t="shared" si="34" ref="F74:F79">M74/$J$4</f>
        <v>0</v>
      </c>
      <c r="G74" s="167">
        <f aca="true" t="shared" si="35" ref="G74:G79">F74*E74</f>
        <v>0</v>
      </c>
      <c r="H74" s="227">
        <f aca="true" t="shared" si="36" ref="H74:H79">N74/$J$4</f>
        <v>0</v>
      </c>
      <c r="I74" s="167">
        <f aca="true" t="shared" si="37" ref="I74:I79">H74*E74</f>
        <v>0</v>
      </c>
      <c r="J74" s="168">
        <f aca="true" t="shared" si="38" ref="J74:J79">G74+I74</f>
        <v>0</v>
      </c>
      <c r="K74" s="345">
        <f aca="true" t="shared" si="39" ref="K74:K79">J74/E74</f>
        <v>0</v>
      </c>
      <c r="L74" s="113"/>
      <c r="M74" s="171"/>
      <c r="N74" s="172">
        <v>0</v>
      </c>
      <c r="O74" s="9"/>
      <c r="P74" s="171"/>
      <c r="Q74" s="172"/>
    </row>
    <row r="75" spans="1:17" ht="16.5">
      <c r="A75" s="264">
        <f t="shared" si="27"/>
        <v>59</v>
      </c>
      <c r="B75" s="243" t="s">
        <v>172</v>
      </c>
      <c r="C75" s="246" t="s">
        <v>15</v>
      </c>
      <c r="D75" s="162">
        <v>1</v>
      </c>
      <c r="E75" s="162">
        <v>11</v>
      </c>
      <c r="F75" s="226">
        <f t="shared" si="34"/>
        <v>0</v>
      </c>
      <c r="G75" s="167">
        <f t="shared" si="35"/>
        <v>0</v>
      </c>
      <c r="H75" s="227">
        <f t="shared" si="36"/>
        <v>0</v>
      </c>
      <c r="I75" s="167">
        <f t="shared" si="37"/>
        <v>0</v>
      </c>
      <c r="J75" s="168">
        <f t="shared" si="38"/>
        <v>0</v>
      </c>
      <c r="K75" s="345">
        <f t="shared" si="39"/>
        <v>0</v>
      </c>
      <c r="L75" s="113"/>
      <c r="M75" s="171"/>
      <c r="N75" s="172">
        <v>0</v>
      </c>
      <c r="O75" s="9"/>
      <c r="P75" s="171"/>
      <c r="Q75" s="172"/>
    </row>
    <row r="76" spans="1:17" ht="16.5">
      <c r="A76" s="264">
        <f t="shared" si="27"/>
        <v>60</v>
      </c>
      <c r="B76" s="243" t="s">
        <v>173</v>
      </c>
      <c r="C76" s="246" t="s">
        <v>15</v>
      </c>
      <c r="D76" s="162">
        <v>1</v>
      </c>
      <c r="E76" s="162">
        <v>3</v>
      </c>
      <c r="F76" s="226">
        <f t="shared" si="34"/>
        <v>0</v>
      </c>
      <c r="G76" s="167">
        <f t="shared" si="35"/>
        <v>0</v>
      </c>
      <c r="H76" s="227">
        <f t="shared" si="36"/>
        <v>0</v>
      </c>
      <c r="I76" s="167">
        <f t="shared" si="37"/>
        <v>0</v>
      </c>
      <c r="J76" s="168">
        <f t="shared" si="38"/>
        <v>0</v>
      </c>
      <c r="K76" s="345">
        <f t="shared" si="39"/>
        <v>0</v>
      </c>
      <c r="L76" s="113"/>
      <c r="M76" s="171"/>
      <c r="N76" s="172">
        <v>0</v>
      </c>
      <c r="O76" s="9"/>
      <c r="P76" s="171"/>
      <c r="Q76" s="172"/>
    </row>
    <row r="77" spans="1:17" ht="16.5">
      <c r="A77" s="264">
        <f t="shared" si="27"/>
        <v>61</v>
      </c>
      <c r="B77" s="243" t="s">
        <v>174</v>
      </c>
      <c r="C77" s="246" t="s">
        <v>15</v>
      </c>
      <c r="D77" s="162">
        <v>1</v>
      </c>
      <c r="E77" s="162">
        <v>6</v>
      </c>
      <c r="F77" s="226">
        <f t="shared" si="34"/>
        <v>0</v>
      </c>
      <c r="G77" s="167">
        <f t="shared" si="35"/>
        <v>0</v>
      </c>
      <c r="H77" s="227">
        <f t="shared" si="36"/>
        <v>0</v>
      </c>
      <c r="I77" s="167">
        <f t="shared" si="37"/>
        <v>0</v>
      </c>
      <c r="J77" s="168">
        <f t="shared" si="38"/>
        <v>0</v>
      </c>
      <c r="K77" s="345">
        <f t="shared" si="39"/>
        <v>0</v>
      </c>
      <c r="L77" s="113"/>
      <c r="M77" s="171"/>
      <c r="N77" s="172">
        <v>0</v>
      </c>
      <c r="O77" s="9"/>
      <c r="P77" s="171"/>
      <c r="Q77" s="172"/>
    </row>
    <row r="78" spans="1:17" ht="16.5">
      <c r="A78" s="264">
        <f t="shared" si="27"/>
        <v>62</v>
      </c>
      <c r="B78" s="243" t="s">
        <v>175</v>
      </c>
      <c r="C78" s="246" t="s">
        <v>15</v>
      </c>
      <c r="D78" s="162">
        <v>1</v>
      </c>
      <c r="E78" s="162">
        <v>2</v>
      </c>
      <c r="F78" s="226">
        <f t="shared" si="34"/>
        <v>0</v>
      </c>
      <c r="G78" s="167">
        <f t="shared" si="35"/>
        <v>0</v>
      </c>
      <c r="H78" s="227">
        <f t="shared" si="36"/>
        <v>0</v>
      </c>
      <c r="I78" s="167">
        <f t="shared" si="37"/>
        <v>0</v>
      </c>
      <c r="J78" s="168">
        <f t="shared" si="38"/>
        <v>0</v>
      </c>
      <c r="K78" s="345">
        <f t="shared" si="39"/>
        <v>0</v>
      </c>
      <c r="L78" s="113"/>
      <c r="M78" s="171"/>
      <c r="N78" s="172">
        <v>0</v>
      </c>
      <c r="O78" s="9"/>
      <c r="P78" s="171"/>
      <c r="Q78" s="172"/>
    </row>
    <row r="79" spans="1:17" ht="16.5">
      <c r="A79" s="264">
        <f t="shared" si="27"/>
        <v>63</v>
      </c>
      <c r="B79" s="243" t="s">
        <v>176</v>
      </c>
      <c r="C79" s="246" t="s">
        <v>15</v>
      </c>
      <c r="D79" s="162">
        <v>1</v>
      </c>
      <c r="E79" s="162">
        <v>1</v>
      </c>
      <c r="F79" s="226">
        <f t="shared" si="34"/>
        <v>0</v>
      </c>
      <c r="G79" s="167">
        <f t="shared" si="35"/>
        <v>0</v>
      </c>
      <c r="H79" s="227">
        <f t="shared" si="36"/>
        <v>0</v>
      </c>
      <c r="I79" s="167">
        <f t="shared" si="37"/>
        <v>0</v>
      </c>
      <c r="J79" s="168">
        <f t="shared" si="38"/>
        <v>0</v>
      </c>
      <c r="K79" s="345">
        <f t="shared" si="39"/>
        <v>0</v>
      </c>
      <c r="L79" s="113"/>
      <c r="M79" s="171"/>
      <c r="N79" s="172">
        <v>0</v>
      </c>
      <c r="O79" s="9"/>
      <c r="P79" s="171"/>
      <c r="Q79" s="172"/>
    </row>
    <row r="80" spans="1:17" ht="16.5">
      <c r="A80" s="264"/>
      <c r="B80" s="247" t="s">
        <v>177</v>
      </c>
      <c r="C80" s="246"/>
      <c r="D80" s="162"/>
      <c r="E80" s="162"/>
      <c r="F80" s="226"/>
      <c r="G80" s="164"/>
      <c r="H80" s="162"/>
      <c r="I80" s="164"/>
      <c r="J80" s="166"/>
      <c r="K80" s="344"/>
      <c r="L80" s="113"/>
      <c r="M80" s="171"/>
      <c r="N80" s="172"/>
      <c r="O80" s="9"/>
      <c r="P80" s="171"/>
      <c r="Q80" s="172"/>
    </row>
    <row r="81" spans="1:17" ht="16.5">
      <c r="A81" s="264">
        <f>A79+1</f>
        <v>64</v>
      </c>
      <c r="B81" s="249" t="s">
        <v>178</v>
      </c>
      <c r="C81" s="246" t="s">
        <v>15</v>
      </c>
      <c r="D81" s="162">
        <v>1</v>
      </c>
      <c r="E81" s="162">
        <v>1</v>
      </c>
      <c r="F81" s="226">
        <f aca="true" t="shared" si="40" ref="F81:F89">M81/$J$4</f>
        <v>28.518518518518515</v>
      </c>
      <c r="G81" s="167">
        <f aca="true" t="shared" si="41" ref="G81:G89">F81*E81</f>
        <v>28.518518518518515</v>
      </c>
      <c r="H81" s="227">
        <f aca="true" t="shared" si="42" ref="H81:H89">N81/$J$4</f>
        <v>5.555555555555555</v>
      </c>
      <c r="I81" s="167">
        <f aca="true" t="shared" si="43" ref="I81:I89">H81*E81</f>
        <v>5.555555555555555</v>
      </c>
      <c r="J81" s="168">
        <f aca="true" t="shared" si="44" ref="J81:J89">G81+I81</f>
        <v>34.07407407407407</v>
      </c>
      <c r="K81" s="345">
        <f aca="true" t="shared" si="45" ref="K81:K89">J81/E81</f>
        <v>34.07407407407407</v>
      </c>
      <c r="L81" s="113"/>
      <c r="M81" s="171">
        <v>77</v>
      </c>
      <c r="N81" s="172">
        <v>15</v>
      </c>
      <c r="O81" s="9"/>
      <c r="P81" s="171"/>
      <c r="Q81" s="172"/>
    </row>
    <row r="82" spans="1:17" ht="16.5">
      <c r="A82" s="264">
        <f aca="true" t="shared" si="46" ref="A82:A89">A81+1</f>
        <v>65</v>
      </c>
      <c r="B82" s="249" t="s">
        <v>179</v>
      </c>
      <c r="C82" s="246" t="s">
        <v>15</v>
      </c>
      <c r="D82" s="162">
        <v>1</v>
      </c>
      <c r="E82" s="162">
        <v>1</v>
      </c>
      <c r="F82" s="226">
        <f t="shared" si="40"/>
        <v>20.37037037037037</v>
      </c>
      <c r="G82" s="167">
        <f t="shared" si="41"/>
        <v>20.37037037037037</v>
      </c>
      <c r="H82" s="227">
        <f t="shared" si="42"/>
        <v>5.555555555555555</v>
      </c>
      <c r="I82" s="167">
        <f t="shared" si="43"/>
        <v>5.555555555555555</v>
      </c>
      <c r="J82" s="168">
        <f t="shared" si="44"/>
        <v>25.925925925925924</v>
      </c>
      <c r="K82" s="345">
        <f t="shared" si="45"/>
        <v>25.925925925925924</v>
      </c>
      <c r="L82" s="113"/>
      <c r="M82" s="171">
        <v>55</v>
      </c>
      <c r="N82" s="172">
        <v>15</v>
      </c>
      <c r="O82" s="9"/>
      <c r="P82" s="171"/>
      <c r="Q82" s="172"/>
    </row>
    <row r="83" spans="1:17" ht="16.5">
      <c r="A83" s="264">
        <f t="shared" si="46"/>
        <v>66</v>
      </c>
      <c r="B83" s="249" t="s">
        <v>180</v>
      </c>
      <c r="C83" s="246" t="s">
        <v>15</v>
      </c>
      <c r="D83" s="162">
        <v>1</v>
      </c>
      <c r="E83" s="162">
        <v>1</v>
      </c>
      <c r="F83" s="226">
        <f t="shared" si="40"/>
        <v>62.96296296296296</v>
      </c>
      <c r="G83" s="167">
        <f t="shared" si="41"/>
        <v>62.96296296296296</v>
      </c>
      <c r="H83" s="227">
        <f t="shared" si="42"/>
        <v>5.555555555555555</v>
      </c>
      <c r="I83" s="167">
        <f t="shared" si="43"/>
        <v>5.555555555555555</v>
      </c>
      <c r="J83" s="168">
        <f t="shared" si="44"/>
        <v>68.51851851851852</v>
      </c>
      <c r="K83" s="345">
        <f t="shared" si="45"/>
        <v>68.51851851851852</v>
      </c>
      <c r="L83" s="113"/>
      <c r="M83" s="171">
        <v>170</v>
      </c>
      <c r="N83" s="172">
        <v>15</v>
      </c>
      <c r="O83" s="9"/>
      <c r="P83" s="171"/>
      <c r="Q83" s="172"/>
    </row>
    <row r="84" spans="1:17" ht="16.5">
      <c r="A84" s="264">
        <f t="shared" si="46"/>
        <v>67</v>
      </c>
      <c r="B84" s="249" t="s">
        <v>181</v>
      </c>
      <c r="C84" s="246" t="s">
        <v>15</v>
      </c>
      <c r="D84" s="162">
        <v>1</v>
      </c>
      <c r="E84" s="162">
        <v>1</v>
      </c>
      <c r="F84" s="226">
        <f t="shared" si="40"/>
        <v>37.03703703703704</v>
      </c>
      <c r="G84" s="167">
        <f t="shared" si="41"/>
        <v>37.03703703703704</v>
      </c>
      <c r="H84" s="227">
        <f t="shared" si="42"/>
        <v>5.555555555555555</v>
      </c>
      <c r="I84" s="167">
        <f t="shared" si="43"/>
        <v>5.555555555555555</v>
      </c>
      <c r="J84" s="168">
        <f t="shared" si="44"/>
        <v>42.592592592592595</v>
      </c>
      <c r="K84" s="345">
        <f t="shared" si="45"/>
        <v>42.592592592592595</v>
      </c>
      <c r="L84" s="113"/>
      <c r="M84" s="171">
        <v>100</v>
      </c>
      <c r="N84" s="172">
        <v>15</v>
      </c>
      <c r="O84" s="9"/>
      <c r="P84" s="171"/>
      <c r="Q84" s="172"/>
    </row>
    <row r="85" spans="1:17" ht="16.5">
      <c r="A85" s="264">
        <f t="shared" si="46"/>
        <v>68</v>
      </c>
      <c r="B85" s="249" t="s">
        <v>182</v>
      </c>
      <c r="C85" s="246" t="s">
        <v>15</v>
      </c>
      <c r="D85" s="162">
        <v>1</v>
      </c>
      <c r="E85" s="162">
        <v>2</v>
      </c>
      <c r="F85" s="226">
        <f t="shared" si="40"/>
        <v>15.185185185185183</v>
      </c>
      <c r="G85" s="167">
        <f t="shared" si="41"/>
        <v>30.370370370370367</v>
      </c>
      <c r="H85" s="227">
        <f t="shared" si="42"/>
        <v>5.555555555555555</v>
      </c>
      <c r="I85" s="167">
        <f t="shared" si="43"/>
        <v>11.11111111111111</v>
      </c>
      <c r="J85" s="168">
        <f t="shared" si="44"/>
        <v>41.48148148148148</v>
      </c>
      <c r="K85" s="345">
        <f t="shared" si="45"/>
        <v>20.74074074074074</v>
      </c>
      <c r="L85" s="113"/>
      <c r="M85" s="171">
        <v>41</v>
      </c>
      <c r="N85" s="172">
        <v>15</v>
      </c>
      <c r="O85" s="9"/>
      <c r="P85" s="171"/>
      <c r="Q85" s="172"/>
    </row>
    <row r="86" spans="1:17" ht="16.5">
      <c r="A86" s="264">
        <f t="shared" si="46"/>
        <v>69</v>
      </c>
      <c r="B86" s="249" t="s">
        <v>183</v>
      </c>
      <c r="C86" s="246" t="s">
        <v>15</v>
      </c>
      <c r="D86" s="162">
        <v>1</v>
      </c>
      <c r="E86" s="162">
        <v>1</v>
      </c>
      <c r="F86" s="226">
        <f t="shared" si="40"/>
        <v>10.37037037037037</v>
      </c>
      <c r="G86" s="167">
        <f t="shared" si="41"/>
        <v>10.37037037037037</v>
      </c>
      <c r="H86" s="227">
        <f t="shared" si="42"/>
        <v>5.555555555555555</v>
      </c>
      <c r="I86" s="167">
        <f t="shared" si="43"/>
        <v>5.555555555555555</v>
      </c>
      <c r="J86" s="168">
        <f t="shared" si="44"/>
        <v>15.925925925925926</v>
      </c>
      <c r="K86" s="345">
        <f t="shared" si="45"/>
        <v>15.925925925925926</v>
      </c>
      <c r="L86" s="113"/>
      <c r="M86" s="171">
        <v>28</v>
      </c>
      <c r="N86" s="172">
        <v>15</v>
      </c>
      <c r="O86" s="9"/>
      <c r="P86" s="171"/>
      <c r="Q86" s="172"/>
    </row>
    <row r="87" spans="1:17" ht="16.5">
      <c r="A87" s="264">
        <f t="shared" si="46"/>
        <v>70</v>
      </c>
      <c r="B87" s="249" t="s">
        <v>184</v>
      </c>
      <c r="C87" s="246" t="s">
        <v>15</v>
      </c>
      <c r="D87" s="162">
        <v>1</v>
      </c>
      <c r="E87" s="162">
        <v>1</v>
      </c>
      <c r="F87" s="226">
        <f t="shared" si="40"/>
        <v>5.925925925925926</v>
      </c>
      <c r="G87" s="167">
        <f t="shared" si="41"/>
        <v>5.925925925925926</v>
      </c>
      <c r="H87" s="227">
        <f t="shared" si="42"/>
        <v>5.555555555555555</v>
      </c>
      <c r="I87" s="167">
        <f t="shared" si="43"/>
        <v>5.555555555555555</v>
      </c>
      <c r="J87" s="168">
        <f t="shared" si="44"/>
        <v>11.481481481481481</v>
      </c>
      <c r="K87" s="345">
        <f t="shared" si="45"/>
        <v>11.481481481481481</v>
      </c>
      <c r="L87" s="113"/>
      <c r="M87" s="171">
        <v>16</v>
      </c>
      <c r="N87" s="172">
        <v>15</v>
      </c>
      <c r="O87" s="9"/>
      <c r="P87" s="171"/>
      <c r="Q87" s="172"/>
    </row>
    <row r="88" spans="1:17" ht="16.5">
      <c r="A88" s="264">
        <f t="shared" si="46"/>
        <v>71</v>
      </c>
      <c r="B88" s="249" t="s">
        <v>185</v>
      </c>
      <c r="C88" s="246" t="s">
        <v>15</v>
      </c>
      <c r="D88" s="162">
        <v>1</v>
      </c>
      <c r="E88" s="162">
        <v>2</v>
      </c>
      <c r="F88" s="226">
        <f t="shared" si="40"/>
        <v>7.777777777777778</v>
      </c>
      <c r="G88" s="167">
        <f t="shared" si="41"/>
        <v>15.555555555555555</v>
      </c>
      <c r="H88" s="227">
        <f t="shared" si="42"/>
        <v>5.555555555555555</v>
      </c>
      <c r="I88" s="167">
        <f t="shared" si="43"/>
        <v>11.11111111111111</v>
      </c>
      <c r="J88" s="168">
        <f t="shared" si="44"/>
        <v>26.666666666666664</v>
      </c>
      <c r="K88" s="345">
        <f t="shared" si="45"/>
        <v>13.333333333333332</v>
      </c>
      <c r="L88" s="113"/>
      <c r="M88" s="171">
        <v>21</v>
      </c>
      <c r="N88" s="172">
        <v>15</v>
      </c>
      <c r="O88" s="9"/>
      <c r="P88" s="171"/>
      <c r="Q88" s="172"/>
    </row>
    <row r="89" spans="1:17" ht="16.5">
      <c r="A89" s="264">
        <f t="shared" si="46"/>
        <v>72</v>
      </c>
      <c r="B89" s="249" t="s">
        <v>186</v>
      </c>
      <c r="C89" s="246" t="s">
        <v>15</v>
      </c>
      <c r="D89" s="162">
        <v>1</v>
      </c>
      <c r="E89" s="162">
        <v>1</v>
      </c>
      <c r="F89" s="226">
        <f t="shared" si="40"/>
        <v>0</v>
      </c>
      <c r="G89" s="167">
        <f t="shared" si="41"/>
        <v>0</v>
      </c>
      <c r="H89" s="227">
        <f t="shared" si="42"/>
        <v>5.555555555555555</v>
      </c>
      <c r="I89" s="167">
        <f t="shared" si="43"/>
        <v>5.555555555555555</v>
      </c>
      <c r="J89" s="168">
        <f t="shared" si="44"/>
        <v>5.555555555555555</v>
      </c>
      <c r="K89" s="345">
        <f t="shared" si="45"/>
        <v>5.555555555555555</v>
      </c>
      <c r="L89" s="113"/>
      <c r="M89" s="171"/>
      <c r="N89" s="172">
        <v>15</v>
      </c>
      <c r="O89" s="9"/>
      <c r="P89" s="171"/>
      <c r="Q89" s="172"/>
    </row>
    <row r="90" spans="1:17" ht="16.5">
      <c r="A90" s="264" t="s">
        <v>385</v>
      </c>
      <c r="B90" s="247" t="s">
        <v>187</v>
      </c>
      <c r="C90" s="246"/>
      <c r="D90" s="162"/>
      <c r="E90" s="162"/>
      <c r="F90" s="226"/>
      <c r="G90" s="164"/>
      <c r="H90" s="162"/>
      <c r="I90" s="164"/>
      <c r="J90" s="166"/>
      <c r="K90" s="344"/>
      <c r="L90" s="113"/>
      <c r="M90" s="171"/>
      <c r="N90" s="172"/>
      <c r="O90" s="9"/>
      <c r="P90" s="171"/>
      <c r="Q90" s="172"/>
    </row>
    <row r="91" spans="1:17" ht="16.5">
      <c r="A91" s="264">
        <f>A89+1</f>
        <v>73</v>
      </c>
      <c r="B91" s="249" t="s">
        <v>188</v>
      </c>
      <c r="C91" s="246" t="s">
        <v>15</v>
      </c>
      <c r="D91" s="162">
        <v>1</v>
      </c>
      <c r="E91" s="162">
        <v>2</v>
      </c>
      <c r="F91" s="226">
        <f aca="true" t="shared" si="47" ref="F91:F109">M91/$J$4</f>
        <v>144.44444444444443</v>
      </c>
      <c r="G91" s="167">
        <f aca="true" t="shared" si="48" ref="G91:G109">F91*E91</f>
        <v>288.88888888888886</v>
      </c>
      <c r="H91" s="227">
        <f aca="true" t="shared" si="49" ref="H91:H109">N91/$J$4</f>
        <v>7.4074074074074066</v>
      </c>
      <c r="I91" s="167">
        <f aca="true" t="shared" si="50" ref="I91:I109">H91*E91</f>
        <v>14.814814814814813</v>
      </c>
      <c r="J91" s="168">
        <f aca="true" t="shared" si="51" ref="J91:J109">G91+I91</f>
        <v>303.7037037037037</v>
      </c>
      <c r="K91" s="345">
        <f aca="true" t="shared" si="52" ref="K91:K109">J91/E91</f>
        <v>151.85185185185185</v>
      </c>
      <c r="L91" s="113"/>
      <c r="M91" s="171">
        <v>390</v>
      </c>
      <c r="N91" s="172">
        <v>20</v>
      </c>
      <c r="O91" s="9"/>
      <c r="P91" s="171"/>
      <c r="Q91" s="172"/>
    </row>
    <row r="92" spans="1:17" ht="16.5">
      <c r="A92" s="264">
        <f aca="true" t="shared" si="53" ref="A92:A109">A91+1</f>
        <v>74</v>
      </c>
      <c r="B92" s="249" t="s">
        <v>189</v>
      </c>
      <c r="C92" s="246" t="s">
        <v>15</v>
      </c>
      <c r="D92" s="162">
        <v>1</v>
      </c>
      <c r="E92" s="162">
        <v>1</v>
      </c>
      <c r="F92" s="226">
        <f t="shared" si="47"/>
        <v>185.18518518518516</v>
      </c>
      <c r="G92" s="167">
        <f t="shared" si="48"/>
        <v>185.18518518518516</v>
      </c>
      <c r="H92" s="227">
        <f t="shared" si="49"/>
        <v>7.4074074074074066</v>
      </c>
      <c r="I92" s="167">
        <f t="shared" si="50"/>
        <v>7.4074074074074066</v>
      </c>
      <c r="J92" s="168">
        <f t="shared" si="51"/>
        <v>192.59259259259258</v>
      </c>
      <c r="K92" s="345">
        <f t="shared" si="52"/>
        <v>192.59259259259258</v>
      </c>
      <c r="L92" s="113"/>
      <c r="M92" s="171">
        <v>500</v>
      </c>
      <c r="N92" s="172">
        <v>20</v>
      </c>
      <c r="O92" s="9"/>
      <c r="P92" s="171"/>
      <c r="Q92" s="172"/>
    </row>
    <row r="93" spans="1:17" ht="16.5">
      <c r="A93" s="264">
        <f t="shared" si="53"/>
        <v>75</v>
      </c>
      <c r="B93" s="249" t="s">
        <v>190</v>
      </c>
      <c r="C93" s="246" t="s">
        <v>15</v>
      </c>
      <c r="D93" s="162">
        <v>1</v>
      </c>
      <c r="E93" s="162">
        <v>2</v>
      </c>
      <c r="F93" s="226">
        <f t="shared" si="47"/>
        <v>181.48148148148147</v>
      </c>
      <c r="G93" s="167">
        <f t="shared" si="48"/>
        <v>362.96296296296293</v>
      </c>
      <c r="H93" s="227">
        <f t="shared" si="49"/>
        <v>7.4074074074074066</v>
      </c>
      <c r="I93" s="167">
        <f t="shared" si="50"/>
        <v>14.814814814814813</v>
      </c>
      <c r="J93" s="168">
        <f t="shared" si="51"/>
        <v>377.77777777777777</v>
      </c>
      <c r="K93" s="345">
        <f t="shared" si="52"/>
        <v>188.88888888888889</v>
      </c>
      <c r="L93" s="113"/>
      <c r="M93" s="171">
        <v>490</v>
      </c>
      <c r="N93" s="172">
        <v>20</v>
      </c>
      <c r="O93" s="9"/>
      <c r="P93" s="171"/>
      <c r="Q93" s="172"/>
    </row>
    <row r="94" spans="1:17" ht="16.5">
      <c r="A94" s="264">
        <f t="shared" si="53"/>
        <v>76</v>
      </c>
      <c r="B94" s="249" t="s">
        <v>191</v>
      </c>
      <c r="C94" s="246" t="s">
        <v>15</v>
      </c>
      <c r="D94" s="162">
        <v>1</v>
      </c>
      <c r="E94" s="162">
        <v>2</v>
      </c>
      <c r="F94" s="226">
        <f t="shared" si="47"/>
        <v>0</v>
      </c>
      <c r="G94" s="167">
        <f t="shared" si="48"/>
        <v>0</v>
      </c>
      <c r="H94" s="227">
        <f t="shared" si="49"/>
        <v>0</v>
      </c>
      <c r="I94" s="167">
        <f t="shared" si="50"/>
        <v>0</v>
      </c>
      <c r="J94" s="168">
        <f t="shared" si="51"/>
        <v>0</v>
      </c>
      <c r="K94" s="345">
        <f t="shared" si="52"/>
        <v>0</v>
      </c>
      <c r="L94" s="113"/>
      <c r="M94" s="171"/>
      <c r="N94" s="172">
        <v>0</v>
      </c>
      <c r="O94" s="9"/>
      <c r="P94" s="171"/>
      <c r="Q94" s="172"/>
    </row>
    <row r="95" spans="1:17" ht="16.5">
      <c r="A95" s="264">
        <f t="shared" si="53"/>
        <v>77</v>
      </c>
      <c r="B95" s="249" t="s">
        <v>192</v>
      </c>
      <c r="C95" s="246" t="s">
        <v>15</v>
      </c>
      <c r="D95" s="162">
        <v>1</v>
      </c>
      <c r="E95" s="162">
        <v>4</v>
      </c>
      <c r="F95" s="226">
        <f t="shared" si="47"/>
        <v>130.74074074074073</v>
      </c>
      <c r="G95" s="167">
        <f t="shared" si="48"/>
        <v>522.9629629629629</v>
      </c>
      <c r="H95" s="227">
        <f t="shared" si="49"/>
        <v>7.4074074074074066</v>
      </c>
      <c r="I95" s="167">
        <f t="shared" si="50"/>
        <v>29.629629629629626</v>
      </c>
      <c r="J95" s="168">
        <f t="shared" si="51"/>
        <v>552.5925925925926</v>
      </c>
      <c r="K95" s="345">
        <f t="shared" si="52"/>
        <v>138.14814814814815</v>
      </c>
      <c r="L95" s="113"/>
      <c r="M95" s="171">
        <v>353</v>
      </c>
      <c r="N95" s="172">
        <v>20</v>
      </c>
      <c r="O95" s="9"/>
      <c r="P95" s="171"/>
      <c r="Q95" s="172"/>
    </row>
    <row r="96" spans="1:17" ht="16.5">
      <c r="A96" s="264">
        <f t="shared" si="53"/>
        <v>78</v>
      </c>
      <c r="B96" s="249" t="s">
        <v>193</v>
      </c>
      <c r="C96" s="246" t="s">
        <v>15</v>
      </c>
      <c r="D96" s="162">
        <v>1</v>
      </c>
      <c r="E96" s="162">
        <v>1</v>
      </c>
      <c r="F96" s="226">
        <f t="shared" si="47"/>
        <v>135.1851851851852</v>
      </c>
      <c r="G96" s="167">
        <f t="shared" si="48"/>
        <v>135.1851851851852</v>
      </c>
      <c r="H96" s="227">
        <f t="shared" si="49"/>
        <v>7.4074074074074066</v>
      </c>
      <c r="I96" s="167">
        <f t="shared" si="50"/>
        <v>7.4074074074074066</v>
      </c>
      <c r="J96" s="168">
        <f t="shared" si="51"/>
        <v>142.5925925925926</v>
      </c>
      <c r="K96" s="345">
        <f t="shared" si="52"/>
        <v>142.5925925925926</v>
      </c>
      <c r="L96" s="113"/>
      <c r="M96" s="171">
        <v>365</v>
      </c>
      <c r="N96" s="172">
        <v>20</v>
      </c>
      <c r="O96" s="9"/>
      <c r="P96" s="171"/>
      <c r="Q96" s="172"/>
    </row>
    <row r="97" spans="1:17" ht="16.5">
      <c r="A97" s="264">
        <f t="shared" si="53"/>
        <v>79</v>
      </c>
      <c r="B97" s="249" t="s">
        <v>194</v>
      </c>
      <c r="C97" s="246" t="s">
        <v>15</v>
      </c>
      <c r="D97" s="162">
        <v>1</v>
      </c>
      <c r="E97" s="162">
        <v>2</v>
      </c>
      <c r="F97" s="226">
        <f t="shared" si="47"/>
        <v>170.37037037037035</v>
      </c>
      <c r="G97" s="167">
        <f t="shared" si="48"/>
        <v>340.7407407407407</v>
      </c>
      <c r="H97" s="227">
        <f t="shared" si="49"/>
        <v>7.4074074074074066</v>
      </c>
      <c r="I97" s="167">
        <f t="shared" si="50"/>
        <v>14.814814814814813</v>
      </c>
      <c r="J97" s="168">
        <f t="shared" si="51"/>
        <v>355.55555555555554</v>
      </c>
      <c r="K97" s="345">
        <f t="shared" si="52"/>
        <v>177.77777777777777</v>
      </c>
      <c r="L97" s="113"/>
      <c r="M97" s="171">
        <v>460</v>
      </c>
      <c r="N97" s="172">
        <v>20</v>
      </c>
      <c r="O97" s="9"/>
      <c r="P97" s="171"/>
      <c r="Q97" s="172"/>
    </row>
    <row r="98" spans="1:17" ht="16.5">
      <c r="A98" s="264">
        <f t="shared" si="53"/>
        <v>80</v>
      </c>
      <c r="B98" s="249" t="s">
        <v>195</v>
      </c>
      <c r="C98" s="246" t="s">
        <v>15</v>
      </c>
      <c r="D98" s="162">
        <v>1</v>
      </c>
      <c r="E98" s="162">
        <v>10</v>
      </c>
      <c r="F98" s="226">
        <f t="shared" si="47"/>
        <v>181.48148148148147</v>
      </c>
      <c r="G98" s="167">
        <f t="shared" si="48"/>
        <v>1814.8148148148148</v>
      </c>
      <c r="H98" s="227">
        <f t="shared" si="49"/>
        <v>7.4074074074074066</v>
      </c>
      <c r="I98" s="167">
        <f t="shared" si="50"/>
        <v>74.07407407407406</v>
      </c>
      <c r="J98" s="168">
        <f t="shared" si="51"/>
        <v>1888.888888888889</v>
      </c>
      <c r="K98" s="345">
        <f t="shared" si="52"/>
        <v>188.88888888888889</v>
      </c>
      <c r="L98" s="113"/>
      <c r="M98" s="171">
        <v>490</v>
      </c>
      <c r="N98" s="172">
        <v>20</v>
      </c>
      <c r="O98" s="9"/>
      <c r="P98" s="171"/>
      <c r="Q98" s="172"/>
    </row>
    <row r="99" spans="1:17" ht="16.5">
      <c r="A99" s="264">
        <f t="shared" si="53"/>
        <v>81</v>
      </c>
      <c r="B99" s="249" t="s">
        <v>196</v>
      </c>
      <c r="C99" s="246" t="s">
        <v>15</v>
      </c>
      <c r="D99" s="162">
        <v>1</v>
      </c>
      <c r="E99" s="162">
        <v>1</v>
      </c>
      <c r="F99" s="226">
        <f t="shared" si="47"/>
        <v>166.66666666666666</v>
      </c>
      <c r="G99" s="167">
        <f t="shared" si="48"/>
        <v>166.66666666666666</v>
      </c>
      <c r="H99" s="227">
        <f t="shared" si="49"/>
        <v>7.4074074074074066</v>
      </c>
      <c r="I99" s="167">
        <f t="shared" si="50"/>
        <v>7.4074074074074066</v>
      </c>
      <c r="J99" s="168">
        <f t="shared" si="51"/>
        <v>174.07407407407408</v>
      </c>
      <c r="K99" s="345">
        <f t="shared" si="52"/>
        <v>174.07407407407408</v>
      </c>
      <c r="L99" s="113"/>
      <c r="M99" s="171">
        <v>450</v>
      </c>
      <c r="N99" s="172">
        <v>20</v>
      </c>
      <c r="O99" s="9"/>
      <c r="P99" s="171"/>
      <c r="Q99" s="172"/>
    </row>
    <row r="100" spans="1:17" ht="16.5">
      <c r="A100" s="264">
        <f t="shared" si="53"/>
        <v>82</v>
      </c>
      <c r="B100" s="249" t="s">
        <v>197</v>
      </c>
      <c r="C100" s="246" t="s">
        <v>15</v>
      </c>
      <c r="D100" s="162">
        <v>1</v>
      </c>
      <c r="E100" s="162">
        <v>2</v>
      </c>
      <c r="F100" s="226">
        <f t="shared" si="47"/>
        <v>129.62962962962962</v>
      </c>
      <c r="G100" s="167">
        <f t="shared" si="48"/>
        <v>259.25925925925924</v>
      </c>
      <c r="H100" s="227">
        <f t="shared" si="49"/>
        <v>7.4074074074074066</v>
      </c>
      <c r="I100" s="167">
        <f t="shared" si="50"/>
        <v>14.814814814814813</v>
      </c>
      <c r="J100" s="168">
        <f t="shared" si="51"/>
        <v>274.0740740740741</v>
      </c>
      <c r="K100" s="345">
        <f t="shared" si="52"/>
        <v>137.03703703703704</v>
      </c>
      <c r="L100" s="113"/>
      <c r="M100" s="171">
        <v>350</v>
      </c>
      <c r="N100" s="172">
        <v>20</v>
      </c>
      <c r="O100" s="9"/>
      <c r="P100" s="171"/>
      <c r="Q100" s="172"/>
    </row>
    <row r="101" spans="1:17" ht="16.5">
      <c r="A101" s="264">
        <f t="shared" si="53"/>
        <v>83</v>
      </c>
      <c r="B101" s="249" t="s">
        <v>198</v>
      </c>
      <c r="C101" s="246" t="s">
        <v>15</v>
      </c>
      <c r="D101" s="162">
        <v>1</v>
      </c>
      <c r="E101" s="162">
        <v>2</v>
      </c>
      <c r="F101" s="226">
        <f t="shared" si="47"/>
        <v>134.07407407407408</v>
      </c>
      <c r="G101" s="167">
        <f t="shared" si="48"/>
        <v>268.14814814814815</v>
      </c>
      <c r="H101" s="227">
        <f t="shared" si="49"/>
        <v>7.4074074074074066</v>
      </c>
      <c r="I101" s="167">
        <f t="shared" si="50"/>
        <v>14.814814814814813</v>
      </c>
      <c r="J101" s="168">
        <f t="shared" si="51"/>
        <v>282.962962962963</v>
      </c>
      <c r="K101" s="345">
        <f t="shared" si="52"/>
        <v>141.4814814814815</v>
      </c>
      <c r="L101" s="113"/>
      <c r="M101" s="171">
        <v>362</v>
      </c>
      <c r="N101" s="172">
        <v>20</v>
      </c>
      <c r="O101" s="9"/>
      <c r="P101" s="171"/>
      <c r="Q101" s="172"/>
    </row>
    <row r="102" spans="1:17" ht="16.5">
      <c r="A102" s="264">
        <f t="shared" si="53"/>
        <v>84</v>
      </c>
      <c r="B102" s="249" t="s">
        <v>199</v>
      </c>
      <c r="C102" s="246" t="s">
        <v>15</v>
      </c>
      <c r="D102" s="162">
        <v>1</v>
      </c>
      <c r="E102" s="162">
        <v>2</v>
      </c>
      <c r="F102" s="226">
        <f t="shared" si="47"/>
        <v>133.33333333333331</v>
      </c>
      <c r="G102" s="167">
        <f t="shared" si="48"/>
        <v>266.66666666666663</v>
      </c>
      <c r="H102" s="227">
        <f t="shared" si="49"/>
        <v>7.4074074074074066</v>
      </c>
      <c r="I102" s="167">
        <f t="shared" si="50"/>
        <v>14.814814814814813</v>
      </c>
      <c r="J102" s="168">
        <f t="shared" si="51"/>
        <v>281.48148148148147</v>
      </c>
      <c r="K102" s="345">
        <f t="shared" si="52"/>
        <v>140.74074074074073</v>
      </c>
      <c r="L102" s="113"/>
      <c r="M102" s="171">
        <v>360</v>
      </c>
      <c r="N102" s="172">
        <v>20</v>
      </c>
      <c r="O102" s="9"/>
      <c r="P102" s="171"/>
      <c r="Q102" s="172"/>
    </row>
    <row r="103" spans="1:17" ht="16.5">
      <c r="A103" s="264">
        <f t="shared" si="53"/>
        <v>85</v>
      </c>
      <c r="B103" s="249" t="s">
        <v>200</v>
      </c>
      <c r="C103" s="246" t="s">
        <v>15</v>
      </c>
      <c r="D103" s="162">
        <v>1</v>
      </c>
      <c r="E103" s="162">
        <v>3</v>
      </c>
      <c r="F103" s="226">
        <f>M103/$J$4</f>
        <v>142.59259259259258</v>
      </c>
      <c r="G103" s="167">
        <f>F103*E103</f>
        <v>427.7777777777777</v>
      </c>
      <c r="H103" s="227">
        <f>N103/$J$4</f>
        <v>7.4074074074074066</v>
      </c>
      <c r="I103" s="167">
        <f>H103*E103</f>
        <v>22.22222222222222</v>
      </c>
      <c r="J103" s="168">
        <f>G103+I103</f>
        <v>449.99999999999994</v>
      </c>
      <c r="K103" s="345">
        <f>J103/E103</f>
        <v>149.99999999999997</v>
      </c>
      <c r="L103" s="113"/>
      <c r="M103" s="171">
        <v>385</v>
      </c>
      <c r="N103" s="172">
        <v>20</v>
      </c>
      <c r="O103" s="9"/>
      <c r="P103" s="171"/>
      <c r="Q103" s="172"/>
    </row>
    <row r="104" spans="1:17" ht="16.5">
      <c r="A104" s="264">
        <f t="shared" si="53"/>
        <v>86</v>
      </c>
      <c r="B104" s="249" t="s">
        <v>201</v>
      </c>
      <c r="C104" s="246" t="s">
        <v>15</v>
      </c>
      <c r="D104" s="162">
        <v>1</v>
      </c>
      <c r="E104" s="162">
        <v>2</v>
      </c>
      <c r="F104" s="226">
        <f>M104/$J$4</f>
        <v>164.8148148148148</v>
      </c>
      <c r="G104" s="167">
        <f>F104*E104</f>
        <v>329.6296296296296</v>
      </c>
      <c r="H104" s="227">
        <f>N104/$J$4</f>
        <v>7.4074074074074066</v>
      </c>
      <c r="I104" s="167">
        <f>H104*E104</f>
        <v>14.814814814814813</v>
      </c>
      <c r="J104" s="168">
        <f>G104+I104</f>
        <v>344.44444444444446</v>
      </c>
      <c r="K104" s="345">
        <f>J104/E104</f>
        <v>172.22222222222223</v>
      </c>
      <c r="L104" s="113"/>
      <c r="M104" s="171">
        <v>445</v>
      </c>
      <c r="N104" s="172">
        <v>20</v>
      </c>
      <c r="O104" s="9"/>
      <c r="P104" s="171"/>
      <c r="Q104" s="172"/>
    </row>
    <row r="105" spans="1:17" ht="16.5">
      <c r="A105" s="264">
        <f t="shared" si="53"/>
        <v>87</v>
      </c>
      <c r="B105" s="249" t="s">
        <v>202</v>
      </c>
      <c r="C105" s="246" t="s">
        <v>15</v>
      </c>
      <c r="D105" s="162">
        <v>1</v>
      </c>
      <c r="E105" s="162">
        <v>3</v>
      </c>
      <c r="F105" s="226">
        <f>M105/$J$4</f>
        <v>203.7037037037037</v>
      </c>
      <c r="G105" s="167">
        <f>F105*E105</f>
        <v>611.1111111111111</v>
      </c>
      <c r="H105" s="227">
        <f>N105/$J$4</f>
        <v>7.4074074074074066</v>
      </c>
      <c r="I105" s="167">
        <f>H105*E105</f>
        <v>22.22222222222222</v>
      </c>
      <c r="J105" s="168">
        <f>G105+I105</f>
        <v>633.3333333333333</v>
      </c>
      <c r="K105" s="345">
        <f>J105/E105</f>
        <v>211.1111111111111</v>
      </c>
      <c r="L105" s="113"/>
      <c r="M105" s="171">
        <v>550</v>
      </c>
      <c r="N105" s="172">
        <v>20</v>
      </c>
      <c r="O105" s="9"/>
      <c r="P105" s="171"/>
      <c r="Q105" s="172"/>
    </row>
    <row r="106" spans="1:17" ht="16.5">
      <c r="A106" s="264">
        <f t="shared" si="53"/>
        <v>88</v>
      </c>
      <c r="B106" s="249" t="s">
        <v>203</v>
      </c>
      <c r="C106" s="246" t="s">
        <v>15</v>
      </c>
      <c r="D106" s="162">
        <v>1</v>
      </c>
      <c r="E106" s="162">
        <v>2</v>
      </c>
      <c r="F106" s="226">
        <f>M106/$J$4</f>
        <v>248.14814814814812</v>
      </c>
      <c r="G106" s="167">
        <f>F106*E106</f>
        <v>496.29629629629625</v>
      </c>
      <c r="H106" s="227">
        <f>N106/$J$4</f>
        <v>7.4074074074074066</v>
      </c>
      <c r="I106" s="167">
        <f>H106*E106</f>
        <v>14.814814814814813</v>
      </c>
      <c r="J106" s="168">
        <f>G106+I106</f>
        <v>511.1111111111111</v>
      </c>
      <c r="K106" s="345">
        <f>J106/E106</f>
        <v>255.55555555555554</v>
      </c>
      <c r="L106" s="113"/>
      <c r="M106" s="171">
        <v>670</v>
      </c>
      <c r="N106" s="172">
        <v>20</v>
      </c>
      <c r="O106" s="9"/>
      <c r="P106" s="171"/>
      <c r="Q106" s="172"/>
    </row>
    <row r="107" spans="1:17" ht="16.5">
      <c r="A107" s="264">
        <f t="shared" si="53"/>
        <v>89</v>
      </c>
      <c r="B107" s="249" t="s">
        <v>204</v>
      </c>
      <c r="C107" s="246" t="s">
        <v>15</v>
      </c>
      <c r="D107" s="162">
        <v>1</v>
      </c>
      <c r="E107" s="162">
        <v>1</v>
      </c>
      <c r="F107" s="226">
        <f t="shared" si="47"/>
        <v>237.037037037037</v>
      </c>
      <c r="G107" s="167">
        <f t="shared" si="48"/>
        <v>237.037037037037</v>
      </c>
      <c r="H107" s="227">
        <f t="shared" si="49"/>
        <v>7.4074074074074066</v>
      </c>
      <c r="I107" s="167">
        <f t="shared" si="50"/>
        <v>7.4074074074074066</v>
      </c>
      <c r="J107" s="168">
        <f t="shared" si="51"/>
        <v>244.44444444444443</v>
      </c>
      <c r="K107" s="345">
        <f t="shared" si="52"/>
        <v>244.44444444444443</v>
      </c>
      <c r="L107" s="113"/>
      <c r="M107" s="171">
        <v>640</v>
      </c>
      <c r="N107" s="172">
        <v>20</v>
      </c>
      <c r="O107" s="9"/>
      <c r="P107" s="171"/>
      <c r="Q107" s="172"/>
    </row>
    <row r="108" spans="1:17" ht="16.5">
      <c r="A108" s="264">
        <f t="shared" si="53"/>
        <v>90</v>
      </c>
      <c r="B108" s="249" t="s">
        <v>205</v>
      </c>
      <c r="C108" s="246" t="s">
        <v>15</v>
      </c>
      <c r="D108" s="162">
        <v>1</v>
      </c>
      <c r="E108" s="162">
        <v>1</v>
      </c>
      <c r="F108" s="226">
        <f t="shared" si="47"/>
        <v>235.18518518518516</v>
      </c>
      <c r="G108" s="167">
        <f t="shared" si="48"/>
        <v>235.18518518518516</v>
      </c>
      <c r="H108" s="227">
        <f t="shared" si="49"/>
        <v>7.4074074074074066</v>
      </c>
      <c r="I108" s="167">
        <f t="shared" si="50"/>
        <v>7.4074074074074066</v>
      </c>
      <c r="J108" s="168">
        <f t="shared" si="51"/>
        <v>242.59259259259258</v>
      </c>
      <c r="K108" s="345">
        <f t="shared" si="52"/>
        <v>242.59259259259258</v>
      </c>
      <c r="L108" s="113"/>
      <c r="M108" s="171">
        <v>635</v>
      </c>
      <c r="N108" s="172">
        <v>20</v>
      </c>
      <c r="O108" s="9"/>
      <c r="P108" s="171"/>
      <c r="Q108" s="172"/>
    </row>
    <row r="109" spans="1:17" ht="16.5">
      <c r="A109" s="264">
        <f t="shared" si="53"/>
        <v>91</v>
      </c>
      <c r="B109" s="249" t="s">
        <v>206</v>
      </c>
      <c r="C109" s="246" t="s">
        <v>15</v>
      </c>
      <c r="D109" s="162">
        <v>1</v>
      </c>
      <c r="E109" s="162">
        <v>1</v>
      </c>
      <c r="F109" s="226">
        <f t="shared" si="47"/>
        <v>0</v>
      </c>
      <c r="G109" s="167">
        <f t="shared" si="48"/>
        <v>0</v>
      </c>
      <c r="H109" s="227">
        <f t="shared" si="49"/>
        <v>0</v>
      </c>
      <c r="I109" s="167">
        <f t="shared" si="50"/>
        <v>0</v>
      </c>
      <c r="J109" s="168">
        <f t="shared" si="51"/>
        <v>0</v>
      </c>
      <c r="K109" s="345">
        <f t="shared" si="52"/>
        <v>0</v>
      </c>
      <c r="L109" s="113"/>
      <c r="M109" s="171"/>
      <c r="N109" s="172">
        <v>0</v>
      </c>
      <c r="O109" s="9"/>
      <c r="P109" s="171"/>
      <c r="Q109" s="172"/>
    </row>
    <row r="110" spans="1:17" ht="16.5">
      <c r="A110" s="264"/>
      <c r="B110" s="247" t="s">
        <v>207</v>
      </c>
      <c r="C110" s="246"/>
      <c r="D110" s="162"/>
      <c r="E110" s="162"/>
      <c r="F110" s="226"/>
      <c r="G110" s="164"/>
      <c r="H110" s="162"/>
      <c r="I110" s="164"/>
      <c r="J110" s="166"/>
      <c r="K110" s="344"/>
      <c r="L110" s="113"/>
      <c r="M110" s="171"/>
      <c r="N110" s="172"/>
      <c r="O110" s="9"/>
      <c r="P110" s="171"/>
      <c r="Q110" s="172"/>
    </row>
    <row r="111" spans="1:17" ht="16.5">
      <c r="A111" s="264">
        <f>A109+1</f>
        <v>92</v>
      </c>
      <c r="B111" s="249" t="s">
        <v>192</v>
      </c>
      <c r="C111" s="246" t="s">
        <v>15</v>
      </c>
      <c r="D111" s="162">
        <v>1</v>
      </c>
      <c r="E111" s="162">
        <v>4</v>
      </c>
      <c r="F111" s="226">
        <f aca="true" t="shared" si="54" ref="F111:F125">M111/$J$4</f>
        <v>20.74074074074074</v>
      </c>
      <c r="G111" s="167">
        <f aca="true" t="shared" si="55" ref="G111:G125">F111*E111</f>
        <v>82.96296296296296</v>
      </c>
      <c r="H111" s="227">
        <f aca="true" t="shared" si="56" ref="H111:H125">N111/$J$4</f>
        <v>3.7037037037037033</v>
      </c>
      <c r="I111" s="167">
        <f aca="true" t="shared" si="57" ref="I111:I125">H111*E111</f>
        <v>14.814814814814813</v>
      </c>
      <c r="J111" s="168">
        <f aca="true" t="shared" si="58" ref="J111:J125">G111+I111</f>
        <v>97.77777777777777</v>
      </c>
      <c r="K111" s="345">
        <f aca="true" t="shared" si="59" ref="K111:K125">J111/E111</f>
        <v>24.444444444444443</v>
      </c>
      <c r="L111" s="113"/>
      <c r="M111" s="171">
        <v>56</v>
      </c>
      <c r="N111" s="172">
        <v>10</v>
      </c>
      <c r="O111" s="9"/>
      <c r="P111" s="171"/>
      <c r="Q111" s="172"/>
    </row>
    <row r="112" spans="1:17" ht="16.5">
      <c r="A112" s="264">
        <f aca="true" t="shared" si="60" ref="A112:A135">A111+1</f>
        <v>93</v>
      </c>
      <c r="B112" s="249" t="s">
        <v>208</v>
      </c>
      <c r="C112" s="246" t="s">
        <v>15</v>
      </c>
      <c r="D112" s="162">
        <v>1</v>
      </c>
      <c r="E112" s="162">
        <v>4</v>
      </c>
      <c r="F112" s="226">
        <f t="shared" si="54"/>
        <v>27.037037037037035</v>
      </c>
      <c r="G112" s="167">
        <f t="shared" si="55"/>
        <v>108.14814814814814</v>
      </c>
      <c r="H112" s="227">
        <f t="shared" si="56"/>
        <v>3.7037037037037033</v>
      </c>
      <c r="I112" s="167">
        <f t="shared" si="57"/>
        <v>14.814814814814813</v>
      </c>
      <c r="J112" s="168">
        <f t="shared" si="58"/>
        <v>122.96296296296295</v>
      </c>
      <c r="K112" s="345">
        <f t="shared" si="59"/>
        <v>30.740740740740737</v>
      </c>
      <c r="L112" s="113"/>
      <c r="M112" s="171">
        <v>73</v>
      </c>
      <c r="N112" s="172">
        <v>10</v>
      </c>
      <c r="O112" s="9"/>
      <c r="P112" s="171"/>
      <c r="Q112" s="172"/>
    </row>
    <row r="113" spans="1:17" ht="16.5">
      <c r="A113" s="264">
        <f t="shared" si="60"/>
        <v>94</v>
      </c>
      <c r="B113" s="249" t="s">
        <v>209</v>
      </c>
      <c r="C113" s="246" t="s">
        <v>15</v>
      </c>
      <c r="D113" s="162">
        <v>1</v>
      </c>
      <c r="E113" s="162">
        <v>1</v>
      </c>
      <c r="F113" s="226">
        <f t="shared" si="54"/>
        <v>36.666666666666664</v>
      </c>
      <c r="G113" s="167">
        <f t="shared" si="55"/>
        <v>36.666666666666664</v>
      </c>
      <c r="H113" s="227">
        <f t="shared" si="56"/>
        <v>3.7037037037037033</v>
      </c>
      <c r="I113" s="167">
        <f t="shared" si="57"/>
        <v>3.7037037037037033</v>
      </c>
      <c r="J113" s="168">
        <f t="shared" si="58"/>
        <v>40.37037037037037</v>
      </c>
      <c r="K113" s="345">
        <f t="shared" si="59"/>
        <v>40.37037037037037</v>
      </c>
      <c r="L113" s="113"/>
      <c r="M113" s="171">
        <v>99</v>
      </c>
      <c r="N113" s="172">
        <v>10</v>
      </c>
      <c r="O113" s="9"/>
      <c r="P113" s="171"/>
      <c r="Q113" s="172"/>
    </row>
    <row r="114" spans="1:17" ht="16.5">
      <c r="A114" s="264">
        <f t="shared" si="60"/>
        <v>95</v>
      </c>
      <c r="B114" s="249" t="s">
        <v>210</v>
      </c>
      <c r="C114" s="246" t="s">
        <v>15</v>
      </c>
      <c r="D114" s="162">
        <v>1</v>
      </c>
      <c r="E114" s="162">
        <v>4</v>
      </c>
      <c r="F114" s="226">
        <f t="shared" si="54"/>
        <v>29.259259259259256</v>
      </c>
      <c r="G114" s="167">
        <f t="shared" si="55"/>
        <v>117.03703703703702</v>
      </c>
      <c r="H114" s="227">
        <f t="shared" si="56"/>
        <v>3.7037037037037033</v>
      </c>
      <c r="I114" s="167">
        <f t="shared" si="57"/>
        <v>14.814814814814813</v>
      </c>
      <c r="J114" s="168">
        <f t="shared" si="58"/>
        <v>131.85185185185185</v>
      </c>
      <c r="K114" s="345">
        <f t="shared" si="59"/>
        <v>32.96296296296296</v>
      </c>
      <c r="L114" s="113"/>
      <c r="M114" s="171">
        <v>79</v>
      </c>
      <c r="N114" s="172">
        <v>10</v>
      </c>
      <c r="O114" s="9"/>
      <c r="P114" s="171"/>
      <c r="Q114" s="172"/>
    </row>
    <row r="115" spans="1:17" ht="16.5">
      <c r="A115" s="264">
        <f t="shared" si="60"/>
        <v>96</v>
      </c>
      <c r="B115" s="249" t="s">
        <v>184</v>
      </c>
      <c r="C115" s="246" t="s">
        <v>15</v>
      </c>
      <c r="D115" s="162">
        <v>1</v>
      </c>
      <c r="E115" s="162">
        <v>1</v>
      </c>
      <c r="F115" s="226">
        <f t="shared" si="54"/>
        <v>19.25925925925926</v>
      </c>
      <c r="G115" s="167">
        <f t="shared" si="55"/>
        <v>19.25925925925926</v>
      </c>
      <c r="H115" s="227">
        <f t="shared" si="56"/>
        <v>3.7037037037037033</v>
      </c>
      <c r="I115" s="167">
        <f t="shared" si="57"/>
        <v>3.7037037037037033</v>
      </c>
      <c r="J115" s="168">
        <f t="shared" si="58"/>
        <v>22.962962962962962</v>
      </c>
      <c r="K115" s="345">
        <f t="shared" si="59"/>
        <v>22.962962962962962</v>
      </c>
      <c r="L115" s="113"/>
      <c r="M115" s="171">
        <v>52</v>
      </c>
      <c r="N115" s="172">
        <v>10</v>
      </c>
      <c r="O115" s="9"/>
      <c r="P115" s="171"/>
      <c r="Q115" s="172"/>
    </row>
    <row r="116" spans="1:17" ht="16.5">
      <c r="A116" s="264">
        <f t="shared" si="60"/>
        <v>97</v>
      </c>
      <c r="B116" s="249" t="s">
        <v>211</v>
      </c>
      <c r="C116" s="246" t="s">
        <v>15</v>
      </c>
      <c r="D116" s="162">
        <v>1</v>
      </c>
      <c r="E116" s="162">
        <v>10</v>
      </c>
      <c r="F116" s="226">
        <f t="shared" si="54"/>
        <v>15.185185185185183</v>
      </c>
      <c r="G116" s="167">
        <f t="shared" si="55"/>
        <v>151.85185185185185</v>
      </c>
      <c r="H116" s="227">
        <f t="shared" si="56"/>
        <v>3.7037037037037033</v>
      </c>
      <c r="I116" s="167">
        <f t="shared" si="57"/>
        <v>37.03703703703703</v>
      </c>
      <c r="J116" s="168">
        <f t="shared" si="58"/>
        <v>188.88888888888889</v>
      </c>
      <c r="K116" s="345">
        <f t="shared" si="59"/>
        <v>18.88888888888889</v>
      </c>
      <c r="L116" s="113"/>
      <c r="M116" s="171">
        <v>41</v>
      </c>
      <c r="N116" s="172">
        <v>10</v>
      </c>
      <c r="O116" s="9"/>
      <c r="P116" s="171"/>
      <c r="Q116" s="172" t="s">
        <v>197</v>
      </c>
    </row>
    <row r="117" spans="1:17" ht="16.5">
      <c r="A117" s="264">
        <f t="shared" si="60"/>
        <v>98</v>
      </c>
      <c r="B117" s="249" t="s">
        <v>197</v>
      </c>
      <c r="C117" s="246" t="s">
        <v>15</v>
      </c>
      <c r="D117" s="162">
        <v>1</v>
      </c>
      <c r="E117" s="162">
        <v>9</v>
      </c>
      <c r="F117" s="226">
        <f t="shared" si="54"/>
        <v>15.185185185185183</v>
      </c>
      <c r="G117" s="167">
        <f t="shared" si="55"/>
        <v>136.66666666666666</v>
      </c>
      <c r="H117" s="227">
        <f t="shared" si="56"/>
        <v>3.7037037037037033</v>
      </c>
      <c r="I117" s="167">
        <f t="shared" si="57"/>
        <v>33.33333333333333</v>
      </c>
      <c r="J117" s="168">
        <f t="shared" si="58"/>
        <v>170</v>
      </c>
      <c r="K117" s="345">
        <f t="shared" si="59"/>
        <v>18.88888888888889</v>
      </c>
      <c r="L117" s="113"/>
      <c r="M117" s="171">
        <v>41</v>
      </c>
      <c r="N117" s="172">
        <v>10</v>
      </c>
      <c r="O117" s="9"/>
      <c r="P117" s="171"/>
      <c r="Q117" s="172"/>
    </row>
    <row r="118" spans="1:17" ht="16.5">
      <c r="A118" s="264">
        <f t="shared" si="60"/>
        <v>99</v>
      </c>
      <c r="B118" s="249" t="s">
        <v>198</v>
      </c>
      <c r="C118" s="246" t="s">
        <v>15</v>
      </c>
      <c r="D118" s="162">
        <v>1</v>
      </c>
      <c r="E118" s="162">
        <v>3</v>
      </c>
      <c r="F118" s="226">
        <f t="shared" si="54"/>
        <v>23.333333333333332</v>
      </c>
      <c r="G118" s="167">
        <f t="shared" si="55"/>
        <v>70</v>
      </c>
      <c r="H118" s="227">
        <f t="shared" si="56"/>
        <v>3.7037037037037033</v>
      </c>
      <c r="I118" s="167">
        <f t="shared" si="57"/>
        <v>11.11111111111111</v>
      </c>
      <c r="J118" s="168">
        <f t="shared" si="58"/>
        <v>81.11111111111111</v>
      </c>
      <c r="K118" s="345">
        <f t="shared" si="59"/>
        <v>27.037037037037038</v>
      </c>
      <c r="L118" s="113"/>
      <c r="M118" s="171">
        <v>63</v>
      </c>
      <c r="N118" s="172">
        <v>10</v>
      </c>
      <c r="O118" s="9"/>
      <c r="P118" s="171"/>
      <c r="Q118" s="172" t="s">
        <v>471</v>
      </c>
    </row>
    <row r="119" spans="1:17" ht="16.5">
      <c r="A119" s="264">
        <f t="shared" si="60"/>
        <v>100</v>
      </c>
      <c r="B119" s="249" t="s">
        <v>199</v>
      </c>
      <c r="C119" s="246" t="s">
        <v>15</v>
      </c>
      <c r="D119" s="162">
        <v>1</v>
      </c>
      <c r="E119" s="162">
        <v>1</v>
      </c>
      <c r="F119" s="226">
        <f t="shared" si="54"/>
        <v>0</v>
      </c>
      <c r="G119" s="167">
        <f t="shared" si="55"/>
        <v>0</v>
      </c>
      <c r="H119" s="227">
        <f t="shared" si="56"/>
        <v>3.7037037037037033</v>
      </c>
      <c r="I119" s="167">
        <f t="shared" si="57"/>
        <v>3.7037037037037033</v>
      </c>
      <c r="J119" s="168">
        <f t="shared" si="58"/>
        <v>3.7037037037037033</v>
      </c>
      <c r="K119" s="345">
        <f t="shared" si="59"/>
        <v>3.7037037037037033</v>
      </c>
      <c r="L119" s="113"/>
      <c r="M119" s="171"/>
      <c r="N119" s="172">
        <v>10</v>
      </c>
      <c r="O119" s="9"/>
      <c r="P119" s="171"/>
      <c r="Q119" s="172"/>
    </row>
    <row r="120" spans="1:17" ht="16.5">
      <c r="A120" s="264">
        <f t="shared" si="60"/>
        <v>101</v>
      </c>
      <c r="B120" s="249" t="s">
        <v>193</v>
      </c>
      <c r="C120" s="246" t="s">
        <v>15</v>
      </c>
      <c r="D120" s="162">
        <v>1</v>
      </c>
      <c r="E120" s="162">
        <v>2</v>
      </c>
      <c r="F120" s="226">
        <f t="shared" si="54"/>
        <v>24.074074074074073</v>
      </c>
      <c r="G120" s="167">
        <f t="shared" si="55"/>
        <v>48.148148148148145</v>
      </c>
      <c r="H120" s="227">
        <f t="shared" si="56"/>
        <v>3.7037037037037033</v>
      </c>
      <c r="I120" s="167">
        <f t="shared" si="57"/>
        <v>7.4074074074074066</v>
      </c>
      <c r="J120" s="168">
        <f t="shared" si="58"/>
        <v>55.55555555555555</v>
      </c>
      <c r="K120" s="345">
        <f t="shared" si="59"/>
        <v>27.777777777777775</v>
      </c>
      <c r="L120" s="113"/>
      <c r="M120" s="171">
        <v>65</v>
      </c>
      <c r="N120" s="172">
        <v>10</v>
      </c>
      <c r="O120" s="9"/>
      <c r="P120" s="171"/>
      <c r="Q120" s="172"/>
    </row>
    <row r="121" spans="1:17" ht="16.5">
      <c r="A121" s="264">
        <f t="shared" si="60"/>
        <v>102</v>
      </c>
      <c r="B121" s="249" t="s">
        <v>212</v>
      </c>
      <c r="C121" s="246" t="s">
        <v>15</v>
      </c>
      <c r="D121" s="162">
        <v>1</v>
      </c>
      <c r="E121" s="162">
        <v>1</v>
      </c>
      <c r="F121" s="226">
        <f t="shared" si="54"/>
        <v>27.037037037037035</v>
      </c>
      <c r="G121" s="167">
        <f t="shared" si="55"/>
        <v>27.037037037037035</v>
      </c>
      <c r="H121" s="227">
        <f t="shared" si="56"/>
        <v>3.7037037037037033</v>
      </c>
      <c r="I121" s="167">
        <f t="shared" si="57"/>
        <v>3.7037037037037033</v>
      </c>
      <c r="J121" s="168">
        <f t="shared" si="58"/>
        <v>30.740740740740737</v>
      </c>
      <c r="K121" s="345">
        <f t="shared" si="59"/>
        <v>30.740740740740737</v>
      </c>
      <c r="L121" s="113"/>
      <c r="M121" s="171">
        <v>73</v>
      </c>
      <c r="N121" s="172">
        <v>10</v>
      </c>
      <c r="O121" s="9"/>
      <c r="P121" s="171"/>
      <c r="Q121" s="172"/>
    </row>
    <row r="122" spans="1:17" ht="16.5">
      <c r="A122" s="264">
        <f t="shared" si="60"/>
        <v>103</v>
      </c>
      <c r="B122" s="249" t="s">
        <v>213</v>
      </c>
      <c r="C122" s="246" t="s">
        <v>15</v>
      </c>
      <c r="D122" s="162">
        <v>1</v>
      </c>
      <c r="E122" s="162">
        <v>1</v>
      </c>
      <c r="F122" s="226">
        <f t="shared" si="54"/>
        <v>0</v>
      </c>
      <c r="G122" s="167">
        <f t="shared" si="55"/>
        <v>0</v>
      </c>
      <c r="H122" s="227">
        <f t="shared" si="56"/>
        <v>0</v>
      </c>
      <c r="I122" s="167">
        <f t="shared" si="57"/>
        <v>0</v>
      </c>
      <c r="J122" s="168">
        <f t="shared" si="58"/>
        <v>0</v>
      </c>
      <c r="K122" s="345">
        <f t="shared" si="59"/>
        <v>0</v>
      </c>
      <c r="L122" s="113"/>
      <c r="M122" s="171"/>
      <c r="N122" s="172">
        <v>0</v>
      </c>
      <c r="O122" s="9"/>
      <c r="P122" s="171"/>
      <c r="Q122" s="172"/>
    </row>
    <row r="123" spans="1:17" ht="16.5">
      <c r="A123" s="264">
        <f t="shared" si="60"/>
        <v>104</v>
      </c>
      <c r="B123" s="249" t="s">
        <v>210</v>
      </c>
      <c r="C123" s="246" t="s">
        <v>15</v>
      </c>
      <c r="D123" s="162">
        <v>1</v>
      </c>
      <c r="E123" s="162">
        <v>4</v>
      </c>
      <c r="F123" s="226">
        <f t="shared" si="54"/>
        <v>29.259259259259256</v>
      </c>
      <c r="G123" s="167">
        <f t="shared" si="55"/>
        <v>117.03703703703702</v>
      </c>
      <c r="H123" s="227">
        <f t="shared" si="56"/>
        <v>3.7037037037037033</v>
      </c>
      <c r="I123" s="167">
        <f t="shared" si="57"/>
        <v>14.814814814814813</v>
      </c>
      <c r="J123" s="168">
        <f t="shared" si="58"/>
        <v>131.85185185185185</v>
      </c>
      <c r="K123" s="345">
        <f t="shared" si="59"/>
        <v>32.96296296296296</v>
      </c>
      <c r="L123" s="113"/>
      <c r="M123" s="171">
        <v>79</v>
      </c>
      <c r="N123" s="172">
        <v>10</v>
      </c>
      <c r="O123" s="9"/>
      <c r="P123" s="171"/>
      <c r="Q123" s="172"/>
    </row>
    <row r="124" spans="1:17" ht="16.5">
      <c r="A124" s="264">
        <f t="shared" si="60"/>
        <v>105</v>
      </c>
      <c r="B124" s="249" t="s">
        <v>214</v>
      </c>
      <c r="C124" s="246" t="s">
        <v>15</v>
      </c>
      <c r="D124" s="162">
        <v>1</v>
      </c>
      <c r="E124" s="162">
        <v>1</v>
      </c>
      <c r="F124" s="226">
        <f t="shared" si="54"/>
        <v>55.55555555555555</v>
      </c>
      <c r="G124" s="167">
        <f t="shared" si="55"/>
        <v>55.55555555555555</v>
      </c>
      <c r="H124" s="227">
        <f t="shared" si="56"/>
        <v>3.7037037037037033</v>
      </c>
      <c r="I124" s="167">
        <f t="shared" si="57"/>
        <v>3.7037037037037033</v>
      </c>
      <c r="J124" s="168">
        <f t="shared" si="58"/>
        <v>59.25925925925925</v>
      </c>
      <c r="K124" s="345">
        <f t="shared" si="59"/>
        <v>59.25925925925925</v>
      </c>
      <c r="L124" s="113"/>
      <c r="M124" s="171">
        <v>150</v>
      </c>
      <c r="N124" s="172">
        <v>10</v>
      </c>
      <c r="O124" s="9"/>
      <c r="P124" s="171"/>
      <c r="Q124" s="172" t="s">
        <v>226</v>
      </c>
    </row>
    <row r="125" spans="1:17" ht="16.5">
      <c r="A125" s="264">
        <f t="shared" si="60"/>
        <v>106</v>
      </c>
      <c r="B125" s="249" t="s">
        <v>215</v>
      </c>
      <c r="C125" s="246" t="s">
        <v>15</v>
      </c>
      <c r="D125" s="162">
        <v>1</v>
      </c>
      <c r="E125" s="162">
        <v>1</v>
      </c>
      <c r="F125" s="226">
        <f t="shared" si="54"/>
        <v>34.44444444444444</v>
      </c>
      <c r="G125" s="167">
        <f t="shared" si="55"/>
        <v>34.44444444444444</v>
      </c>
      <c r="H125" s="227">
        <f t="shared" si="56"/>
        <v>3.7037037037037033</v>
      </c>
      <c r="I125" s="167">
        <f t="shared" si="57"/>
        <v>3.7037037037037033</v>
      </c>
      <c r="J125" s="168">
        <f t="shared" si="58"/>
        <v>38.148148148148145</v>
      </c>
      <c r="K125" s="345">
        <f t="shared" si="59"/>
        <v>38.148148148148145</v>
      </c>
      <c r="L125" s="113"/>
      <c r="M125" s="171">
        <v>93</v>
      </c>
      <c r="N125" s="172">
        <v>10</v>
      </c>
      <c r="O125" s="9"/>
      <c r="P125" s="171"/>
      <c r="Q125" s="172"/>
    </row>
    <row r="126" spans="1:17" ht="16.5">
      <c r="A126" s="264">
        <f t="shared" si="60"/>
        <v>107</v>
      </c>
      <c r="B126" s="249" t="s">
        <v>200</v>
      </c>
      <c r="C126" s="246" t="s">
        <v>15</v>
      </c>
      <c r="D126" s="162">
        <v>1</v>
      </c>
      <c r="E126" s="162">
        <v>2</v>
      </c>
      <c r="F126" s="226">
        <f aca="true" t="shared" si="61" ref="F126:F135">M126/$J$4</f>
        <v>27.037037037037035</v>
      </c>
      <c r="G126" s="167">
        <f aca="true" t="shared" si="62" ref="G126:G135">F126*E126</f>
        <v>54.07407407407407</v>
      </c>
      <c r="H126" s="227">
        <f aca="true" t="shared" si="63" ref="H126:H135">N126/$J$4</f>
        <v>3.7037037037037033</v>
      </c>
      <c r="I126" s="167">
        <f aca="true" t="shared" si="64" ref="I126:I135">H126*E126</f>
        <v>7.4074074074074066</v>
      </c>
      <c r="J126" s="168">
        <f aca="true" t="shared" si="65" ref="J126:J135">G126+I126</f>
        <v>61.481481481481474</v>
      </c>
      <c r="K126" s="345">
        <f aca="true" t="shared" si="66" ref="K126:K135">J126/E126</f>
        <v>30.740740740740737</v>
      </c>
      <c r="L126" s="113"/>
      <c r="M126" s="171">
        <v>73</v>
      </c>
      <c r="N126" s="172">
        <v>10</v>
      </c>
      <c r="O126" s="9"/>
      <c r="P126" s="171"/>
      <c r="Q126" s="172" t="s">
        <v>208</v>
      </c>
    </row>
    <row r="127" spans="1:17" ht="16.5">
      <c r="A127" s="264">
        <f t="shared" si="60"/>
        <v>108</v>
      </c>
      <c r="B127" s="249" t="s">
        <v>216</v>
      </c>
      <c r="C127" s="246" t="s">
        <v>15</v>
      </c>
      <c r="D127" s="162">
        <v>1</v>
      </c>
      <c r="E127" s="162">
        <v>2</v>
      </c>
      <c r="F127" s="226">
        <f t="shared" si="61"/>
        <v>29.259259259259256</v>
      </c>
      <c r="G127" s="167">
        <f t="shared" si="62"/>
        <v>58.51851851851851</v>
      </c>
      <c r="H127" s="227">
        <f t="shared" si="63"/>
        <v>3.7037037037037033</v>
      </c>
      <c r="I127" s="167">
        <f t="shared" si="64"/>
        <v>7.4074074074074066</v>
      </c>
      <c r="J127" s="168">
        <f t="shared" si="65"/>
        <v>65.92592592592592</v>
      </c>
      <c r="K127" s="345">
        <f t="shared" si="66"/>
        <v>32.96296296296296</v>
      </c>
      <c r="L127" s="113"/>
      <c r="M127" s="171">
        <v>79</v>
      </c>
      <c r="N127" s="172">
        <v>10</v>
      </c>
      <c r="O127" s="9"/>
      <c r="P127" s="171"/>
      <c r="Q127" s="172" t="s">
        <v>210</v>
      </c>
    </row>
    <row r="128" spans="1:17" ht="16.5">
      <c r="A128" s="264">
        <f t="shared" si="60"/>
        <v>109</v>
      </c>
      <c r="B128" s="249" t="s">
        <v>217</v>
      </c>
      <c r="C128" s="246" t="s">
        <v>15</v>
      </c>
      <c r="D128" s="162">
        <v>1</v>
      </c>
      <c r="E128" s="162">
        <v>2</v>
      </c>
      <c r="F128" s="226">
        <f t="shared" si="61"/>
        <v>19.25925925925926</v>
      </c>
      <c r="G128" s="167">
        <f t="shared" si="62"/>
        <v>38.51851851851852</v>
      </c>
      <c r="H128" s="227">
        <f t="shared" si="63"/>
        <v>3.7037037037037033</v>
      </c>
      <c r="I128" s="167">
        <f t="shared" si="64"/>
        <v>7.4074074074074066</v>
      </c>
      <c r="J128" s="168">
        <f t="shared" si="65"/>
        <v>45.925925925925924</v>
      </c>
      <c r="K128" s="345">
        <f t="shared" si="66"/>
        <v>22.962962962962962</v>
      </c>
      <c r="L128" s="113"/>
      <c r="M128" s="171">
        <v>52</v>
      </c>
      <c r="N128" s="172">
        <v>10</v>
      </c>
      <c r="O128" s="9"/>
      <c r="P128" s="171"/>
      <c r="Q128" s="172"/>
    </row>
    <row r="129" spans="1:17" ht="16.5">
      <c r="A129" s="264">
        <f t="shared" si="60"/>
        <v>110</v>
      </c>
      <c r="B129" s="249" t="s">
        <v>218</v>
      </c>
      <c r="C129" s="246" t="s">
        <v>15</v>
      </c>
      <c r="D129" s="162">
        <v>1</v>
      </c>
      <c r="E129" s="162">
        <v>1</v>
      </c>
      <c r="F129" s="226">
        <f t="shared" si="61"/>
        <v>25.555555555555554</v>
      </c>
      <c r="G129" s="167">
        <f t="shared" si="62"/>
        <v>25.555555555555554</v>
      </c>
      <c r="H129" s="227">
        <f t="shared" si="63"/>
        <v>3.7037037037037033</v>
      </c>
      <c r="I129" s="167">
        <f t="shared" si="64"/>
        <v>3.7037037037037033</v>
      </c>
      <c r="J129" s="168">
        <f t="shared" si="65"/>
        <v>29.259259259259256</v>
      </c>
      <c r="K129" s="345">
        <f t="shared" si="66"/>
        <v>29.259259259259256</v>
      </c>
      <c r="L129" s="113"/>
      <c r="M129" s="171">
        <v>69</v>
      </c>
      <c r="N129" s="172">
        <v>10</v>
      </c>
      <c r="O129" s="9"/>
      <c r="P129" s="171"/>
      <c r="Q129" s="172"/>
    </row>
    <row r="130" spans="1:17" ht="16.5">
      <c r="A130" s="264">
        <f t="shared" si="60"/>
        <v>111</v>
      </c>
      <c r="B130" s="249" t="s">
        <v>219</v>
      </c>
      <c r="C130" s="246" t="s">
        <v>15</v>
      </c>
      <c r="D130" s="162">
        <v>1</v>
      </c>
      <c r="E130" s="162">
        <v>1</v>
      </c>
      <c r="F130" s="226">
        <f t="shared" si="61"/>
        <v>51.48148148148148</v>
      </c>
      <c r="G130" s="167">
        <f t="shared" si="62"/>
        <v>51.48148148148148</v>
      </c>
      <c r="H130" s="227">
        <f t="shared" si="63"/>
        <v>3.7037037037037033</v>
      </c>
      <c r="I130" s="167">
        <f t="shared" si="64"/>
        <v>3.7037037037037033</v>
      </c>
      <c r="J130" s="168">
        <f t="shared" si="65"/>
        <v>55.18518518518518</v>
      </c>
      <c r="K130" s="345">
        <f t="shared" si="66"/>
        <v>55.18518518518518</v>
      </c>
      <c r="L130" s="113"/>
      <c r="M130" s="171">
        <v>139</v>
      </c>
      <c r="N130" s="172">
        <v>10</v>
      </c>
      <c r="O130" s="9"/>
      <c r="P130" s="171"/>
      <c r="Q130" s="172" t="s">
        <v>195</v>
      </c>
    </row>
    <row r="131" spans="1:17" ht="16.5">
      <c r="A131" s="264">
        <f t="shared" si="60"/>
        <v>112</v>
      </c>
      <c r="B131" s="249" t="s">
        <v>189</v>
      </c>
      <c r="C131" s="246" t="s">
        <v>15</v>
      </c>
      <c r="D131" s="162">
        <v>1</v>
      </c>
      <c r="E131" s="162">
        <v>1</v>
      </c>
      <c r="F131" s="226">
        <f t="shared" si="61"/>
        <v>51.48148148148148</v>
      </c>
      <c r="G131" s="167">
        <f t="shared" si="62"/>
        <v>51.48148148148148</v>
      </c>
      <c r="H131" s="227">
        <f t="shared" si="63"/>
        <v>3.7037037037037033</v>
      </c>
      <c r="I131" s="167">
        <f t="shared" si="64"/>
        <v>3.7037037037037033</v>
      </c>
      <c r="J131" s="168">
        <f t="shared" si="65"/>
        <v>55.18518518518518</v>
      </c>
      <c r="K131" s="345">
        <f t="shared" si="66"/>
        <v>55.18518518518518</v>
      </c>
      <c r="L131" s="113"/>
      <c r="M131" s="171">
        <v>139</v>
      </c>
      <c r="N131" s="172">
        <v>10</v>
      </c>
      <c r="O131" s="9"/>
      <c r="P131" s="171"/>
      <c r="Q131" s="172" t="s">
        <v>195</v>
      </c>
    </row>
    <row r="132" spans="1:17" ht="16.5">
      <c r="A132" s="264">
        <f t="shared" si="60"/>
        <v>113</v>
      </c>
      <c r="B132" s="249" t="s">
        <v>220</v>
      </c>
      <c r="C132" s="246" t="s">
        <v>15</v>
      </c>
      <c r="D132" s="162">
        <v>1</v>
      </c>
      <c r="E132" s="162">
        <v>32</v>
      </c>
      <c r="F132" s="226">
        <f t="shared" si="61"/>
        <v>19.62962962962963</v>
      </c>
      <c r="G132" s="167">
        <f t="shared" si="62"/>
        <v>628.1481481481482</v>
      </c>
      <c r="H132" s="227">
        <f t="shared" si="63"/>
        <v>3.7037037037037033</v>
      </c>
      <c r="I132" s="167">
        <f t="shared" si="64"/>
        <v>118.5185185185185</v>
      </c>
      <c r="J132" s="168">
        <f t="shared" si="65"/>
        <v>746.6666666666666</v>
      </c>
      <c r="K132" s="345">
        <f t="shared" si="66"/>
        <v>23.333333333333332</v>
      </c>
      <c r="L132" s="113"/>
      <c r="M132" s="171">
        <v>53</v>
      </c>
      <c r="N132" s="172">
        <v>10</v>
      </c>
      <c r="O132" s="9"/>
      <c r="P132" s="171"/>
      <c r="Q132" s="172"/>
    </row>
    <row r="133" spans="1:17" ht="16.5">
      <c r="A133" s="264">
        <f t="shared" si="60"/>
        <v>114</v>
      </c>
      <c r="B133" s="249" t="s">
        <v>221</v>
      </c>
      <c r="C133" s="246" t="s">
        <v>15</v>
      </c>
      <c r="D133" s="162">
        <v>1</v>
      </c>
      <c r="E133" s="162">
        <v>13</v>
      </c>
      <c r="F133" s="226">
        <f t="shared" si="61"/>
        <v>18.51851851851852</v>
      </c>
      <c r="G133" s="167">
        <f t="shared" si="62"/>
        <v>240.74074074074076</v>
      </c>
      <c r="H133" s="227">
        <f t="shared" si="63"/>
        <v>3.7037037037037033</v>
      </c>
      <c r="I133" s="167">
        <f t="shared" si="64"/>
        <v>48.148148148148145</v>
      </c>
      <c r="J133" s="168">
        <f t="shared" si="65"/>
        <v>288.8888888888889</v>
      </c>
      <c r="K133" s="345">
        <f t="shared" si="66"/>
        <v>22.222222222222225</v>
      </c>
      <c r="L133" s="113"/>
      <c r="M133" s="171">
        <v>50</v>
      </c>
      <c r="N133" s="172">
        <v>10</v>
      </c>
      <c r="O133" s="9"/>
      <c r="P133" s="171"/>
      <c r="Q133" s="172"/>
    </row>
    <row r="134" spans="1:17" ht="16.5">
      <c r="A134" s="264">
        <f t="shared" si="60"/>
        <v>115</v>
      </c>
      <c r="B134" s="249" t="s">
        <v>222</v>
      </c>
      <c r="C134" s="246" t="s">
        <v>15</v>
      </c>
      <c r="D134" s="162">
        <v>1</v>
      </c>
      <c r="E134" s="162">
        <v>1</v>
      </c>
      <c r="F134" s="226">
        <f t="shared" si="61"/>
        <v>16.666666666666664</v>
      </c>
      <c r="G134" s="167">
        <f t="shared" si="62"/>
        <v>16.666666666666664</v>
      </c>
      <c r="H134" s="227">
        <f t="shared" si="63"/>
        <v>3.7037037037037033</v>
      </c>
      <c r="I134" s="167">
        <f t="shared" si="64"/>
        <v>3.7037037037037033</v>
      </c>
      <c r="J134" s="168">
        <f t="shared" si="65"/>
        <v>20.370370370370367</v>
      </c>
      <c r="K134" s="345">
        <f t="shared" si="66"/>
        <v>20.370370370370367</v>
      </c>
      <c r="L134" s="113"/>
      <c r="M134" s="171">
        <v>45</v>
      </c>
      <c r="N134" s="172">
        <v>10</v>
      </c>
      <c r="O134" s="9"/>
      <c r="P134" s="171"/>
      <c r="Q134" s="172"/>
    </row>
    <row r="135" spans="1:17" ht="16.5">
      <c r="A135" s="264">
        <f t="shared" si="60"/>
        <v>116</v>
      </c>
      <c r="B135" s="249" t="s">
        <v>223</v>
      </c>
      <c r="C135" s="246" t="s">
        <v>15</v>
      </c>
      <c r="D135" s="162">
        <v>1</v>
      </c>
      <c r="E135" s="162">
        <v>1</v>
      </c>
      <c r="F135" s="226">
        <f t="shared" si="61"/>
        <v>13.333333333333332</v>
      </c>
      <c r="G135" s="167">
        <f t="shared" si="62"/>
        <v>13.333333333333332</v>
      </c>
      <c r="H135" s="227">
        <f t="shared" si="63"/>
        <v>3.7037037037037033</v>
      </c>
      <c r="I135" s="167">
        <f t="shared" si="64"/>
        <v>3.7037037037037033</v>
      </c>
      <c r="J135" s="168">
        <f t="shared" si="65"/>
        <v>17.037037037037035</v>
      </c>
      <c r="K135" s="345">
        <f t="shared" si="66"/>
        <v>17.037037037037035</v>
      </c>
      <c r="L135" s="113"/>
      <c r="M135" s="171">
        <v>36</v>
      </c>
      <c r="N135" s="172">
        <v>10</v>
      </c>
      <c r="O135" s="9"/>
      <c r="P135" s="171"/>
      <c r="Q135" s="172"/>
    </row>
    <row r="136" spans="1:17" ht="16.5">
      <c r="A136" s="264"/>
      <c r="B136" s="247" t="s">
        <v>224</v>
      </c>
      <c r="C136" s="246"/>
      <c r="D136" s="162"/>
      <c r="E136" s="162"/>
      <c r="F136" s="226"/>
      <c r="G136" s="164"/>
      <c r="H136" s="162"/>
      <c r="I136" s="164"/>
      <c r="J136" s="166"/>
      <c r="K136" s="344"/>
      <c r="L136" s="113"/>
      <c r="M136" s="171"/>
      <c r="N136" s="172"/>
      <c r="O136" s="9"/>
      <c r="P136" s="171"/>
      <c r="Q136" s="172"/>
    </row>
    <row r="137" spans="1:17" ht="16.5">
      <c r="A137" s="264">
        <f>A135+1</f>
        <v>117</v>
      </c>
      <c r="B137" s="249" t="s">
        <v>223</v>
      </c>
      <c r="C137" s="246" t="s">
        <v>15</v>
      </c>
      <c r="D137" s="162">
        <v>1</v>
      </c>
      <c r="E137" s="162">
        <v>1</v>
      </c>
      <c r="F137" s="226">
        <f aca="true" t="shared" si="67" ref="F137:F148">M137/$J$4</f>
        <v>5.185185185185185</v>
      </c>
      <c r="G137" s="167">
        <f aca="true" t="shared" si="68" ref="G137:G147">F137*E137</f>
        <v>5.185185185185185</v>
      </c>
      <c r="H137" s="227">
        <f aca="true" t="shared" si="69" ref="H137:H147">N137/$J$4</f>
        <v>3.7037037037037033</v>
      </c>
      <c r="I137" s="167">
        <f aca="true" t="shared" si="70" ref="I137:I147">H137*E137</f>
        <v>3.7037037037037033</v>
      </c>
      <c r="J137" s="168">
        <f aca="true" t="shared" si="71" ref="J137:J147">G137+I137</f>
        <v>8.88888888888889</v>
      </c>
      <c r="K137" s="345">
        <f aca="true" t="shared" si="72" ref="K137:K147">J137/E137</f>
        <v>8.88888888888889</v>
      </c>
      <c r="L137" s="113"/>
      <c r="M137" s="171">
        <v>14</v>
      </c>
      <c r="N137" s="172">
        <v>10</v>
      </c>
      <c r="O137" s="9"/>
      <c r="P137" s="171"/>
      <c r="Q137" s="172"/>
    </row>
    <row r="138" spans="1:17" ht="16.5">
      <c r="A138" s="264">
        <f aca="true" t="shared" si="73" ref="A138:A147">A137+1</f>
        <v>118</v>
      </c>
      <c r="B138" s="249" t="s">
        <v>211</v>
      </c>
      <c r="C138" s="246" t="s">
        <v>15</v>
      </c>
      <c r="D138" s="162">
        <v>1</v>
      </c>
      <c r="E138" s="162">
        <v>1</v>
      </c>
      <c r="F138" s="226">
        <f t="shared" si="67"/>
        <v>13.333333333333332</v>
      </c>
      <c r="G138" s="167">
        <f t="shared" si="68"/>
        <v>13.333333333333332</v>
      </c>
      <c r="H138" s="227">
        <f t="shared" si="69"/>
        <v>3.7037037037037033</v>
      </c>
      <c r="I138" s="167">
        <f t="shared" si="70"/>
        <v>3.7037037037037033</v>
      </c>
      <c r="J138" s="168">
        <f t="shared" si="71"/>
        <v>17.037037037037035</v>
      </c>
      <c r="K138" s="345">
        <f t="shared" si="72"/>
        <v>17.037037037037035</v>
      </c>
      <c r="L138" s="113"/>
      <c r="M138" s="171">
        <v>36</v>
      </c>
      <c r="N138" s="172">
        <v>10</v>
      </c>
      <c r="O138" s="9"/>
      <c r="P138" s="171"/>
      <c r="Q138" s="172"/>
    </row>
    <row r="139" spans="1:17" ht="16.5">
      <c r="A139" s="264">
        <f t="shared" si="73"/>
        <v>119</v>
      </c>
      <c r="B139" s="249" t="s">
        <v>192</v>
      </c>
      <c r="C139" s="246" t="s">
        <v>15</v>
      </c>
      <c r="D139" s="162">
        <v>1</v>
      </c>
      <c r="E139" s="162">
        <v>2</v>
      </c>
      <c r="F139" s="226">
        <f t="shared" si="67"/>
        <v>14.814814814814813</v>
      </c>
      <c r="G139" s="167">
        <f t="shared" si="68"/>
        <v>29.629629629629626</v>
      </c>
      <c r="H139" s="227">
        <f t="shared" si="69"/>
        <v>3.7037037037037033</v>
      </c>
      <c r="I139" s="167">
        <f t="shared" si="70"/>
        <v>7.4074074074074066</v>
      </c>
      <c r="J139" s="168">
        <f t="shared" si="71"/>
        <v>37.03703703703703</v>
      </c>
      <c r="K139" s="345">
        <f t="shared" si="72"/>
        <v>18.518518518518515</v>
      </c>
      <c r="L139" s="113"/>
      <c r="M139" s="171">
        <v>40</v>
      </c>
      <c r="N139" s="172">
        <v>10</v>
      </c>
      <c r="O139" s="9"/>
      <c r="P139" s="171"/>
      <c r="Q139" s="172"/>
    </row>
    <row r="140" spans="1:17" ht="16.5">
      <c r="A140" s="264">
        <f t="shared" si="73"/>
        <v>120</v>
      </c>
      <c r="B140" s="249" t="s">
        <v>199</v>
      </c>
      <c r="C140" s="246" t="s">
        <v>15</v>
      </c>
      <c r="D140" s="162">
        <v>1</v>
      </c>
      <c r="E140" s="162">
        <v>1</v>
      </c>
      <c r="F140" s="226">
        <f t="shared" si="67"/>
        <v>15.925925925925926</v>
      </c>
      <c r="G140" s="167">
        <f t="shared" si="68"/>
        <v>15.925925925925926</v>
      </c>
      <c r="H140" s="227">
        <f t="shared" si="69"/>
        <v>3.7037037037037033</v>
      </c>
      <c r="I140" s="167">
        <f t="shared" si="70"/>
        <v>3.7037037037037033</v>
      </c>
      <c r="J140" s="168">
        <f t="shared" si="71"/>
        <v>19.62962962962963</v>
      </c>
      <c r="K140" s="345">
        <f t="shared" si="72"/>
        <v>19.62962962962963</v>
      </c>
      <c r="L140" s="113"/>
      <c r="M140" s="171">
        <v>43</v>
      </c>
      <c r="N140" s="172">
        <v>10</v>
      </c>
      <c r="O140" s="9"/>
      <c r="P140" s="171"/>
      <c r="Q140" s="172"/>
    </row>
    <row r="141" spans="1:17" ht="16.5">
      <c r="A141" s="264">
        <f t="shared" si="73"/>
        <v>121</v>
      </c>
      <c r="B141" s="249" t="s">
        <v>200</v>
      </c>
      <c r="C141" s="246" t="s">
        <v>15</v>
      </c>
      <c r="D141" s="162">
        <v>1</v>
      </c>
      <c r="E141" s="162">
        <v>1</v>
      </c>
      <c r="F141" s="226">
        <f t="shared" si="67"/>
        <v>16.666666666666664</v>
      </c>
      <c r="G141" s="167">
        <f t="shared" si="68"/>
        <v>16.666666666666664</v>
      </c>
      <c r="H141" s="227">
        <f t="shared" si="69"/>
        <v>3.7037037037037033</v>
      </c>
      <c r="I141" s="167">
        <f t="shared" si="70"/>
        <v>3.7037037037037033</v>
      </c>
      <c r="J141" s="168">
        <f t="shared" si="71"/>
        <v>20.370370370370367</v>
      </c>
      <c r="K141" s="345">
        <f t="shared" si="72"/>
        <v>20.370370370370367</v>
      </c>
      <c r="L141" s="113"/>
      <c r="M141" s="171">
        <v>45</v>
      </c>
      <c r="N141" s="172">
        <v>10</v>
      </c>
      <c r="O141" s="9"/>
      <c r="P141" s="171"/>
      <c r="Q141" s="172" t="s">
        <v>208</v>
      </c>
    </row>
    <row r="142" spans="1:17" ht="16.5">
      <c r="A142" s="264">
        <f t="shared" si="73"/>
        <v>122</v>
      </c>
      <c r="B142" s="249" t="s">
        <v>188</v>
      </c>
      <c r="C142" s="246" t="s">
        <v>15</v>
      </c>
      <c r="D142" s="162">
        <v>1</v>
      </c>
      <c r="E142" s="162">
        <v>1</v>
      </c>
      <c r="F142" s="226">
        <f t="shared" si="67"/>
        <v>9.62962962962963</v>
      </c>
      <c r="G142" s="167">
        <f t="shared" si="68"/>
        <v>9.62962962962963</v>
      </c>
      <c r="H142" s="227">
        <f t="shared" si="69"/>
        <v>3.7037037037037033</v>
      </c>
      <c r="I142" s="167">
        <f t="shared" si="70"/>
        <v>3.7037037037037033</v>
      </c>
      <c r="J142" s="168">
        <f t="shared" si="71"/>
        <v>13.333333333333332</v>
      </c>
      <c r="K142" s="345">
        <f t="shared" si="72"/>
        <v>13.333333333333332</v>
      </c>
      <c r="L142" s="113"/>
      <c r="M142" s="171">
        <v>26</v>
      </c>
      <c r="N142" s="172">
        <v>10</v>
      </c>
      <c r="O142" s="9"/>
      <c r="P142" s="171"/>
      <c r="Q142" s="172" t="s">
        <v>472</v>
      </c>
    </row>
    <row r="143" spans="1:17" ht="16.5">
      <c r="A143" s="264">
        <f t="shared" si="73"/>
        <v>123</v>
      </c>
      <c r="B143" s="249" t="s">
        <v>210</v>
      </c>
      <c r="C143" s="246" t="s">
        <v>15</v>
      </c>
      <c r="D143" s="162">
        <v>1</v>
      </c>
      <c r="E143" s="162">
        <v>1</v>
      </c>
      <c r="F143" s="226">
        <f t="shared" si="67"/>
        <v>16.666666666666664</v>
      </c>
      <c r="G143" s="167">
        <f t="shared" si="68"/>
        <v>16.666666666666664</v>
      </c>
      <c r="H143" s="227">
        <f t="shared" si="69"/>
        <v>3.7037037037037033</v>
      </c>
      <c r="I143" s="167">
        <f t="shared" si="70"/>
        <v>3.7037037037037033</v>
      </c>
      <c r="J143" s="168">
        <f t="shared" si="71"/>
        <v>20.370370370370367</v>
      </c>
      <c r="K143" s="345">
        <f t="shared" si="72"/>
        <v>20.370370370370367</v>
      </c>
      <c r="L143" s="113"/>
      <c r="M143" s="171">
        <v>45</v>
      </c>
      <c r="N143" s="172">
        <v>10</v>
      </c>
      <c r="O143" s="9"/>
      <c r="P143" s="171"/>
      <c r="Q143" s="172"/>
    </row>
    <row r="144" spans="1:17" ht="16.5">
      <c r="A144" s="264">
        <f t="shared" si="73"/>
        <v>124</v>
      </c>
      <c r="B144" s="249" t="s">
        <v>189</v>
      </c>
      <c r="C144" s="246" t="s">
        <v>15</v>
      </c>
      <c r="D144" s="162">
        <v>1</v>
      </c>
      <c r="E144" s="162">
        <v>2</v>
      </c>
      <c r="F144" s="226">
        <f t="shared" si="67"/>
        <v>9.62962962962963</v>
      </c>
      <c r="G144" s="167">
        <f t="shared" si="68"/>
        <v>19.25925925925926</v>
      </c>
      <c r="H144" s="227">
        <f t="shared" si="69"/>
        <v>3.7037037037037033</v>
      </c>
      <c r="I144" s="167">
        <f t="shared" si="70"/>
        <v>7.4074074074074066</v>
      </c>
      <c r="J144" s="168">
        <f t="shared" si="71"/>
        <v>26.666666666666664</v>
      </c>
      <c r="K144" s="345">
        <f t="shared" si="72"/>
        <v>13.333333333333332</v>
      </c>
      <c r="L144" s="113"/>
      <c r="M144" s="171">
        <v>26</v>
      </c>
      <c r="N144" s="172">
        <v>10</v>
      </c>
      <c r="O144" s="9"/>
      <c r="P144" s="171"/>
      <c r="Q144" s="172"/>
    </row>
    <row r="145" spans="1:17" ht="16.5">
      <c r="A145" s="264">
        <f t="shared" si="73"/>
        <v>125</v>
      </c>
      <c r="B145" s="249" t="s">
        <v>202</v>
      </c>
      <c r="C145" s="246" t="s">
        <v>15</v>
      </c>
      <c r="D145" s="162">
        <v>1</v>
      </c>
      <c r="E145" s="162">
        <v>2</v>
      </c>
      <c r="F145" s="226">
        <f t="shared" si="67"/>
        <v>9.62962962962963</v>
      </c>
      <c r="G145" s="167">
        <f t="shared" si="68"/>
        <v>19.25925925925926</v>
      </c>
      <c r="H145" s="227">
        <f t="shared" si="69"/>
        <v>3.7037037037037033</v>
      </c>
      <c r="I145" s="167">
        <f t="shared" si="70"/>
        <v>7.4074074074074066</v>
      </c>
      <c r="J145" s="168">
        <f t="shared" si="71"/>
        <v>26.666666666666664</v>
      </c>
      <c r="K145" s="345">
        <f t="shared" si="72"/>
        <v>13.333333333333332</v>
      </c>
      <c r="L145" s="113"/>
      <c r="M145" s="171">
        <v>26</v>
      </c>
      <c r="N145" s="172">
        <v>10</v>
      </c>
      <c r="O145" s="9"/>
      <c r="P145" s="171"/>
      <c r="Q145" s="172"/>
    </row>
    <row r="146" spans="1:17" ht="16.5">
      <c r="A146" s="264">
        <f t="shared" si="73"/>
        <v>126</v>
      </c>
      <c r="B146" s="249" t="s">
        <v>191</v>
      </c>
      <c r="C146" s="246" t="s">
        <v>15</v>
      </c>
      <c r="D146" s="162">
        <v>1</v>
      </c>
      <c r="E146" s="162">
        <v>1</v>
      </c>
      <c r="F146" s="226">
        <f>M146/$J$4</f>
        <v>22.22222222222222</v>
      </c>
      <c r="G146" s="167">
        <f t="shared" si="68"/>
        <v>22.22222222222222</v>
      </c>
      <c r="H146" s="227">
        <f t="shared" si="69"/>
        <v>3.7037037037037033</v>
      </c>
      <c r="I146" s="167">
        <f t="shared" si="70"/>
        <v>3.7037037037037033</v>
      </c>
      <c r="J146" s="168">
        <f t="shared" si="71"/>
        <v>25.925925925925924</v>
      </c>
      <c r="K146" s="345">
        <f t="shared" si="72"/>
        <v>25.925925925925924</v>
      </c>
      <c r="L146" s="113"/>
      <c r="M146" s="171">
        <v>60</v>
      </c>
      <c r="N146" s="172">
        <v>10</v>
      </c>
      <c r="O146" s="9"/>
      <c r="P146" s="171"/>
      <c r="Q146" s="172" t="s">
        <v>228</v>
      </c>
    </row>
    <row r="147" spans="1:17" ht="16.5">
      <c r="A147" s="264">
        <f t="shared" si="73"/>
        <v>127</v>
      </c>
      <c r="B147" s="249" t="s">
        <v>198</v>
      </c>
      <c r="C147" s="246" t="s">
        <v>15</v>
      </c>
      <c r="D147" s="162">
        <v>1</v>
      </c>
      <c r="E147" s="162">
        <v>1</v>
      </c>
      <c r="F147" s="226">
        <f t="shared" si="67"/>
        <v>24.074074074074073</v>
      </c>
      <c r="G147" s="167">
        <f t="shared" si="68"/>
        <v>24.074074074074073</v>
      </c>
      <c r="H147" s="227">
        <f t="shared" si="69"/>
        <v>3.7037037037037033</v>
      </c>
      <c r="I147" s="167">
        <f t="shared" si="70"/>
        <v>3.7037037037037033</v>
      </c>
      <c r="J147" s="168">
        <f t="shared" si="71"/>
        <v>27.777777777777775</v>
      </c>
      <c r="K147" s="345">
        <f t="shared" si="72"/>
        <v>27.777777777777775</v>
      </c>
      <c r="L147" s="113"/>
      <c r="M147" s="171">
        <v>65</v>
      </c>
      <c r="N147" s="172">
        <v>10</v>
      </c>
      <c r="O147" s="9"/>
      <c r="P147" s="171"/>
      <c r="Q147" s="172"/>
    </row>
    <row r="148" spans="1:17" ht="16.5">
      <c r="A148" s="264"/>
      <c r="B148" s="247" t="s">
        <v>225</v>
      </c>
      <c r="C148" s="246"/>
      <c r="D148" s="162"/>
      <c r="E148" s="162"/>
      <c r="F148" s="226">
        <f t="shared" si="67"/>
        <v>15.555555555555555</v>
      </c>
      <c r="G148" s="164"/>
      <c r="H148" s="162"/>
      <c r="I148" s="164"/>
      <c r="J148" s="166"/>
      <c r="K148" s="344"/>
      <c r="L148" s="113"/>
      <c r="M148" s="171">
        <v>42</v>
      </c>
      <c r="N148" s="172">
        <v>10</v>
      </c>
      <c r="O148" s="9"/>
      <c r="P148" s="171"/>
      <c r="Q148" s="172"/>
    </row>
    <row r="149" spans="1:17" ht="16.5">
      <c r="A149" s="264">
        <f>A147+1</f>
        <v>128</v>
      </c>
      <c r="B149" s="249" t="s">
        <v>226</v>
      </c>
      <c r="C149" s="246" t="s">
        <v>15</v>
      </c>
      <c r="D149" s="162">
        <v>1</v>
      </c>
      <c r="E149" s="162">
        <v>2</v>
      </c>
      <c r="F149" s="226">
        <f>M149/$J$4</f>
        <v>28.518518518518515</v>
      </c>
      <c r="G149" s="167">
        <f>F149*E149</f>
        <v>57.03703703703703</v>
      </c>
      <c r="H149" s="227">
        <f>N149/$J$4</f>
        <v>5.555555555555555</v>
      </c>
      <c r="I149" s="167">
        <f>H149*E149</f>
        <v>11.11111111111111</v>
      </c>
      <c r="J149" s="168">
        <f>G149+I149</f>
        <v>68.14814814814814</v>
      </c>
      <c r="K149" s="345">
        <f>J149/E149</f>
        <v>34.07407407407407</v>
      </c>
      <c r="L149" s="113"/>
      <c r="M149" s="171">
        <v>77</v>
      </c>
      <c r="N149" s="172">
        <v>15</v>
      </c>
      <c r="O149" s="9"/>
      <c r="P149" s="171"/>
      <c r="Q149" s="172"/>
    </row>
    <row r="150" spans="1:17" ht="16.5">
      <c r="A150" s="264">
        <f>A149+1</f>
        <v>129</v>
      </c>
      <c r="B150" s="249" t="s">
        <v>227</v>
      </c>
      <c r="C150" s="246" t="s">
        <v>15</v>
      </c>
      <c r="D150" s="162">
        <v>1</v>
      </c>
      <c r="E150" s="162">
        <v>1</v>
      </c>
      <c r="F150" s="226">
        <f>M150/$J$4</f>
        <v>16.296296296296294</v>
      </c>
      <c r="G150" s="167">
        <f>F150*E150</f>
        <v>16.296296296296294</v>
      </c>
      <c r="H150" s="227">
        <f>N150/$J$4</f>
        <v>5.555555555555555</v>
      </c>
      <c r="I150" s="167">
        <f>H150*E150</f>
        <v>5.555555555555555</v>
      </c>
      <c r="J150" s="168">
        <f>G150+I150</f>
        <v>21.851851851851848</v>
      </c>
      <c r="K150" s="345">
        <f>J150/E150</f>
        <v>21.851851851851848</v>
      </c>
      <c r="L150" s="113"/>
      <c r="M150" s="171">
        <v>44</v>
      </c>
      <c r="N150" s="172">
        <v>15</v>
      </c>
      <c r="O150" s="9"/>
      <c r="P150" s="171"/>
      <c r="Q150" s="172"/>
    </row>
    <row r="151" spans="1:17" ht="17.25" thickBot="1">
      <c r="A151" s="275">
        <f>A150+1</f>
        <v>130</v>
      </c>
      <c r="B151" s="346" t="s">
        <v>228</v>
      </c>
      <c r="C151" s="347" t="s">
        <v>15</v>
      </c>
      <c r="D151" s="187">
        <v>1</v>
      </c>
      <c r="E151" s="187">
        <v>1</v>
      </c>
      <c r="F151" s="278">
        <f>M151/$J$4</f>
        <v>16.296296296296294</v>
      </c>
      <c r="G151" s="348">
        <f>F151*E151</f>
        <v>16.296296296296294</v>
      </c>
      <c r="H151" s="349">
        <f>N151/$J$4</f>
        <v>5.555555555555555</v>
      </c>
      <c r="I151" s="348">
        <f>H151*E151</f>
        <v>5.555555555555555</v>
      </c>
      <c r="J151" s="350">
        <f>G151+I151</f>
        <v>21.851851851851848</v>
      </c>
      <c r="K151" s="351">
        <f>J151/E151</f>
        <v>21.851851851851848</v>
      </c>
      <c r="L151" s="113"/>
      <c r="M151" s="173">
        <v>44</v>
      </c>
      <c r="N151" s="174">
        <v>15</v>
      </c>
      <c r="O151" s="9"/>
      <c r="P151" s="173"/>
      <c r="Q151" s="174"/>
    </row>
    <row r="152" spans="2:17" ht="16.5" thickBot="1">
      <c r="B152" s="95"/>
      <c r="F152" s="34"/>
      <c r="G152" s="96">
        <f>SUM(G12:G151)</f>
        <v>123705.55555555556</v>
      </c>
      <c r="H152" s="83"/>
      <c r="I152" s="96">
        <f>SUM(I12:I151)</f>
        <v>14483.333333333345</v>
      </c>
      <c r="J152" s="97"/>
      <c r="K152" s="250"/>
      <c r="M152" s="36"/>
      <c r="N152" s="36"/>
      <c r="P152" s="36"/>
      <c r="Q152" s="36"/>
    </row>
    <row r="153" spans="2:17" ht="16.5" thickBot="1">
      <c r="B153" s="95"/>
      <c r="F153" s="37"/>
      <c r="G153" s="85" t="s">
        <v>20</v>
      </c>
      <c r="H153" s="99">
        <v>0.02</v>
      </c>
      <c r="I153" s="251"/>
      <c r="J153" s="39">
        <f>H153*G152</f>
        <v>2474.1111111111113</v>
      </c>
      <c r="K153" s="250"/>
      <c r="M153" s="36"/>
      <c r="N153" s="36"/>
      <c r="P153" s="36"/>
      <c r="Q153" s="36"/>
    </row>
    <row r="154" spans="6:17" ht="16.5" thickBot="1">
      <c r="F154" s="34"/>
      <c r="G154" s="40"/>
      <c r="H154" s="83"/>
      <c r="I154" s="252"/>
      <c r="J154" s="41"/>
      <c r="K154" s="250"/>
      <c r="M154" s="36"/>
      <c r="N154" s="36"/>
      <c r="P154" s="36"/>
      <c r="Q154" s="36"/>
    </row>
    <row r="155" spans="6:17" ht="16.5" thickBot="1">
      <c r="F155" s="37"/>
      <c r="G155" s="38" t="s">
        <v>21</v>
      </c>
      <c r="H155" s="101"/>
      <c r="I155" s="251"/>
      <c r="J155" s="39">
        <f>SUM(J12:J153)</f>
        <v>140663.00000000006</v>
      </c>
      <c r="K155" s="250"/>
      <c r="M155" s="36"/>
      <c r="N155" s="36"/>
      <c r="P155" s="36"/>
      <c r="Q155" s="36"/>
    </row>
    <row r="156" spans="6:17" ht="16.5" thickBot="1">
      <c r="F156" s="42"/>
      <c r="G156" s="43"/>
      <c r="H156" s="102"/>
      <c r="I156" s="253"/>
      <c r="J156" s="44"/>
      <c r="K156" s="250"/>
      <c r="M156" s="36"/>
      <c r="N156" s="36"/>
      <c r="P156" s="36"/>
      <c r="Q156" s="36"/>
    </row>
    <row r="157" spans="6:17" ht="15.75">
      <c r="F157" s="45"/>
      <c r="G157" s="86" t="s">
        <v>22</v>
      </c>
      <c r="H157" s="103">
        <v>0.07</v>
      </c>
      <c r="I157" s="254"/>
      <c r="J157" s="47">
        <f>J155*H157</f>
        <v>9846.410000000005</v>
      </c>
      <c r="K157" s="250"/>
      <c r="M157" s="36"/>
      <c r="N157" s="36"/>
      <c r="P157" s="36"/>
      <c r="Q157" s="36"/>
    </row>
    <row r="158" spans="6:17" ht="16.5" thickBot="1">
      <c r="F158" s="48"/>
      <c r="G158" s="87" t="s">
        <v>23</v>
      </c>
      <c r="H158" s="104"/>
      <c r="I158" s="255"/>
      <c r="J158" s="50">
        <f>J155+J157</f>
        <v>150509.41000000006</v>
      </c>
      <c r="K158" s="250"/>
      <c r="M158" s="36"/>
      <c r="N158" s="36"/>
      <c r="P158" s="36"/>
      <c r="Q158" s="36"/>
    </row>
    <row r="159" spans="6:17" ht="16.5" thickBot="1">
      <c r="F159" s="51"/>
      <c r="G159" s="88"/>
      <c r="H159" s="105"/>
      <c r="I159" s="256"/>
      <c r="J159" s="53"/>
      <c r="K159" s="250"/>
      <c r="M159" s="36"/>
      <c r="N159" s="36"/>
      <c r="P159" s="36"/>
      <c r="Q159" s="36"/>
    </row>
    <row r="160" spans="6:17" ht="15.75">
      <c r="F160" s="54"/>
      <c r="G160" s="86" t="s">
        <v>24</v>
      </c>
      <c r="H160" s="103">
        <v>0.08</v>
      </c>
      <c r="I160" s="254"/>
      <c r="J160" s="47">
        <f>J158*H160</f>
        <v>12040.752800000006</v>
      </c>
      <c r="K160" s="250"/>
      <c r="M160" s="36"/>
      <c r="N160" s="36"/>
      <c r="P160" s="36"/>
      <c r="Q160" s="36"/>
    </row>
    <row r="161" spans="6:17" ht="16.5" thickBot="1">
      <c r="F161" s="48"/>
      <c r="G161" s="87" t="s">
        <v>23</v>
      </c>
      <c r="H161" s="106"/>
      <c r="I161" s="255"/>
      <c r="J161" s="50">
        <f>J158+J160</f>
        <v>162550.16280000008</v>
      </c>
      <c r="K161" s="250"/>
      <c r="M161" s="36"/>
      <c r="N161" s="36"/>
      <c r="P161" s="36"/>
      <c r="Q161" s="36"/>
    </row>
    <row r="162" spans="6:17" ht="16.5" thickBot="1">
      <c r="F162" s="51"/>
      <c r="G162" s="88"/>
      <c r="H162" s="107"/>
      <c r="I162" s="256"/>
      <c r="J162" s="53"/>
      <c r="K162" s="250"/>
      <c r="M162" s="36"/>
      <c r="N162" s="36"/>
      <c r="P162" s="36"/>
      <c r="Q162" s="36"/>
    </row>
    <row r="163" spans="6:17" ht="15.75">
      <c r="F163" s="54"/>
      <c r="G163" s="89" t="s">
        <v>25</v>
      </c>
      <c r="H163" s="103">
        <v>0.18</v>
      </c>
      <c r="I163" s="254"/>
      <c r="J163" s="55">
        <f>J161*H163</f>
        <v>29259.029304000014</v>
      </c>
      <c r="K163" s="250"/>
      <c r="M163" s="36"/>
      <c r="N163" s="36"/>
      <c r="P163" s="36"/>
      <c r="Q163" s="36"/>
    </row>
    <row r="164" spans="6:17" ht="16.5" thickBot="1">
      <c r="F164" s="48"/>
      <c r="G164" s="90" t="s">
        <v>26</v>
      </c>
      <c r="H164" s="104" t="s">
        <v>9</v>
      </c>
      <c r="I164" s="257"/>
      <c r="J164" s="58">
        <f>J161+J163</f>
        <v>191809.1921040001</v>
      </c>
      <c r="K164" s="250"/>
      <c r="M164" s="36"/>
      <c r="N164" s="36"/>
      <c r="P164" s="36"/>
      <c r="Q164" s="36"/>
    </row>
    <row r="165" spans="13:17" ht="15.75">
      <c r="M165" s="36"/>
      <c r="N165" s="36"/>
      <c r="P165" s="36"/>
      <c r="Q165" s="36"/>
    </row>
    <row r="166" spans="13:17" ht="15.75">
      <c r="M166" s="36"/>
      <c r="N166" s="36"/>
      <c r="P166" s="36"/>
      <c r="Q166" s="36"/>
    </row>
    <row r="167" spans="13:17" ht="15.75">
      <c r="M167" s="36"/>
      <c r="N167" s="36"/>
      <c r="P167" s="36"/>
      <c r="Q167" s="36"/>
    </row>
    <row r="168" spans="13:17" ht="15.75">
      <c r="M168" s="36"/>
      <c r="N168" s="36"/>
      <c r="P168" s="36"/>
      <c r="Q168" s="36"/>
    </row>
  </sheetData>
  <sheetProtection algorithmName="SHA-512" hashValue="mnMH6hsw0U6etjppioF8Tg5uSSsXjCMC+r18Com6DsXoh4O5Kymwd+1zimfiGyYC1shUIIRHcD1r0Dtgfaxe3w==" saltValue="kd7h/GZ6qDLGG7tTwmaFMw==" spinCount="100000" sheet="1" objects="1" scenarios="1"/>
  <mergeCells count="20">
    <mergeCell ref="A5:F5"/>
    <mergeCell ref="B1:D1"/>
    <mergeCell ref="A2:B2"/>
    <mergeCell ref="H2:J2"/>
    <mergeCell ref="A3:F3"/>
    <mergeCell ref="A4:F4"/>
    <mergeCell ref="Q7:Q8"/>
    <mergeCell ref="A6:F6"/>
    <mergeCell ref="A7:A8"/>
    <mergeCell ref="B7:B8"/>
    <mergeCell ref="C7:C8"/>
    <mergeCell ref="D7:E7"/>
    <mergeCell ref="F7:G7"/>
    <mergeCell ref="A11:C11"/>
    <mergeCell ref="N7:N8"/>
    <mergeCell ref="P7:P8"/>
    <mergeCell ref="H7:I7"/>
    <mergeCell ref="J7:J8"/>
    <mergeCell ref="K7:K8"/>
    <mergeCell ref="M7:M8"/>
  </mergeCells>
  <conditionalFormatting sqref="B21:B24">
    <cfRule type="duplicateValues" priority="2" dxfId="0" stopIfTrue="1">
      <formula>AND(COUNTIF($B$21:$B$24,B21)&gt;1,NOT(ISBLANK(B21)))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1"/>
  <sheetViews>
    <sheetView showGridLines="0" workbookViewId="0" topLeftCell="A1">
      <pane ySplit="10" topLeftCell="A12" activePane="bottomLeft" state="frozen"/>
      <selection pane="topLeft" activeCell="A292" sqref="A292:XFD292"/>
      <selection pane="bottomLeft" activeCell="J12" sqref="J12:K15"/>
    </sheetView>
  </sheetViews>
  <sheetFormatPr defaultColWidth="9.00390625" defaultRowHeight="15.75"/>
  <cols>
    <col min="1" max="1" width="7.625" style="15" customWidth="1"/>
    <col min="2" max="2" width="78.875" style="100" customWidth="1"/>
    <col min="3" max="3" width="7.75390625" style="15" bestFit="1" customWidth="1"/>
    <col min="4" max="4" width="6.375" style="15" bestFit="1" customWidth="1"/>
    <col min="5" max="5" width="6.50390625" style="15" bestFit="1" customWidth="1"/>
    <col min="6" max="6" width="7.875" style="15" bestFit="1" customWidth="1"/>
    <col min="7" max="7" width="16.75390625" style="15" bestFit="1" customWidth="1"/>
    <col min="8" max="8" width="10.125" style="15" bestFit="1" customWidth="1"/>
    <col min="9" max="9" width="12.75390625" style="15" bestFit="1" customWidth="1"/>
    <col min="10" max="10" width="11.875" style="15" bestFit="1" customWidth="1"/>
    <col min="11" max="11" width="11.125" style="98" bestFit="1" customWidth="1"/>
    <col min="12" max="12" width="3.625" style="112" customWidth="1"/>
    <col min="13" max="13" width="10.75390625" style="15" customWidth="1"/>
    <col min="14" max="14" width="10.25390625" style="15" customWidth="1"/>
    <col min="15" max="15" width="7.375" style="15" customWidth="1"/>
    <col min="16" max="17" width="12.875" style="15" customWidth="1"/>
    <col min="18" max="18" width="7.25390625" style="15" customWidth="1"/>
    <col min="19" max="19" width="10.875" style="15" bestFit="1" customWidth="1"/>
    <col min="20" max="20" width="6.625" style="15" customWidth="1"/>
    <col min="21" max="21" width="6.75390625" style="15" customWidth="1"/>
    <col min="22" max="16384" width="9.0039062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.75" thickBot="1">
      <c r="A2" s="386" t="s">
        <v>453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92"/>
      <c r="L2" s="111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5">
        <f>J135</f>
        <v>0</v>
      </c>
      <c r="I4" s="216">
        <f>H4*J4</f>
        <v>0</v>
      </c>
      <c r="J4" s="79">
        <f>TOTAL!C7</f>
        <v>2.7</v>
      </c>
      <c r="K4" s="92"/>
      <c r="L4" s="111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22.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263"/>
      <c r="M10" s="231"/>
      <c r="N10" s="232"/>
      <c r="O10" s="30"/>
      <c r="P10" s="231"/>
      <c r="Q10" s="232"/>
    </row>
    <row r="11" spans="1:19" ht="15.75">
      <c r="A11" s="264"/>
      <c r="B11" s="265" t="s">
        <v>30</v>
      </c>
      <c r="C11" s="266"/>
      <c r="D11" s="141"/>
      <c r="E11" s="141"/>
      <c r="F11" s="139"/>
      <c r="G11" s="214"/>
      <c r="H11" s="141"/>
      <c r="I11" s="214"/>
      <c r="J11" s="142"/>
      <c r="K11" s="177"/>
      <c r="L11" s="267"/>
      <c r="M11" s="268"/>
      <c r="N11" s="269"/>
      <c r="O11" s="270"/>
      <c r="P11" s="268"/>
      <c r="Q11" s="269"/>
      <c r="R11" s="358"/>
      <c r="S11" s="109"/>
    </row>
    <row r="12" spans="1:19" ht="15.75">
      <c r="A12" s="264"/>
      <c r="B12" s="265" t="s">
        <v>31</v>
      </c>
      <c r="C12" s="266"/>
      <c r="D12" s="141"/>
      <c r="E12" s="141"/>
      <c r="F12" s="139"/>
      <c r="G12" s="214"/>
      <c r="H12" s="141"/>
      <c r="I12" s="214"/>
      <c r="J12" s="142"/>
      <c r="K12" s="177"/>
      <c r="L12" s="267"/>
      <c r="M12" s="268"/>
      <c r="N12" s="269"/>
      <c r="O12" s="270"/>
      <c r="P12" s="268"/>
      <c r="Q12" s="269"/>
      <c r="R12" s="358"/>
      <c r="S12" s="109"/>
    </row>
    <row r="13" spans="1:19" ht="60">
      <c r="A13" s="264">
        <v>1</v>
      </c>
      <c r="B13" s="240" t="s">
        <v>229</v>
      </c>
      <c r="C13" s="271" t="s">
        <v>29</v>
      </c>
      <c r="D13" s="138">
        <v>1</v>
      </c>
      <c r="E13" s="138">
        <v>1</v>
      </c>
      <c r="F13" s="217">
        <f>M13/$J$4</f>
        <v>14359.698681732581</v>
      </c>
      <c r="G13" s="175">
        <f>F13*E13</f>
        <v>14359.698681732581</v>
      </c>
      <c r="H13" s="258">
        <f>N13/$J$4</f>
        <v>111.1111111111111</v>
      </c>
      <c r="I13" s="175">
        <f>H13*E13</f>
        <v>111.1111111111111</v>
      </c>
      <c r="J13" s="176">
        <f>G13+I13</f>
        <v>14470.809792843693</v>
      </c>
      <c r="K13" s="178">
        <f>J13/E13</f>
        <v>14470.809792843693</v>
      </c>
      <c r="L13" s="93"/>
      <c r="M13" s="171">
        <v>38771.18644067797</v>
      </c>
      <c r="N13" s="172">
        <v>300</v>
      </c>
      <c r="O13" s="9"/>
      <c r="P13" s="171"/>
      <c r="Q13" s="356"/>
      <c r="R13" s="356"/>
      <c r="S13" s="109"/>
    </row>
    <row r="14" spans="1:19" ht="60">
      <c r="A14" s="264">
        <f>A13+1</f>
        <v>2</v>
      </c>
      <c r="B14" s="240" t="s">
        <v>230</v>
      </c>
      <c r="C14" s="271" t="s">
        <v>29</v>
      </c>
      <c r="D14" s="138">
        <v>1</v>
      </c>
      <c r="E14" s="138">
        <v>1</v>
      </c>
      <c r="F14" s="217">
        <f aca="true" t="shared" si="0" ref="F14:F24">M14/$J$4</f>
        <v>8631.512868801005</v>
      </c>
      <c r="G14" s="175">
        <f aca="true" t="shared" si="1" ref="G14:G24">F14*E14</f>
        <v>8631.512868801005</v>
      </c>
      <c r="H14" s="258">
        <f aca="true" t="shared" si="2" ref="H14:H24">N14/$J$4</f>
        <v>111.1111111111111</v>
      </c>
      <c r="I14" s="175">
        <f aca="true" t="shared" si="3" ref="I14:I24">H14*E14</f>
        <v>111.1111111111111</v>
      </c>
      <c r="J14" s="176">
        <f aca="true" t="shared" si="4" ref="J14:J24">G14+I14</f>
        <v>8742.623979912116</v>
      </c>
      <c r="K14" s="178">
        <f aca="true" t="shared" si="5" ref="K14:K24">J14/E14</f>
        <v>8742.623979912116</v>
      </c>
      <c r="L14" s="93"/>
      <c r="M14" s="171">
        <v>23305.084745762713</v>
      </c>
      <c r="N14" s="172">
        <v>300</v>
      </c>
      <c r="O14" s="9"/>
      <c r="P14" s="171"/>
      <c r="Q14" s="172"/>
      <c r="S14" s="109"/>
    </row>
    <row r="15" spans="1:19" ht="45">
      <c r="A15" s="264">
        <f>A14+1</f>
        <v>3</v>
      </c>
      <c r="B15" s="240" t="s">
        <v>231</v>
      </c>
      <c r="C15" s="271" t="s">
        <v>29</v>
      </c>
      <c r="D15" s="138">
        <v>1</v>
      </c>
      <c r="E15" s="138">
        <v>1</v>
      </c>
      <c r="F15" s="217">
        <f t="shared" si="0"/>
        <v>9573.132454488386</v>
      </c>
      <c r="G15" s="175">
        <f t="shared" si="1"/>
        <v>9573.132454488386</v>
      </c>
      <c r="H15" s="258">
        <f t="shared" si="2"/>
        <v>111.1111111111111</v>
      </c>
      <c r="I15" s="175">
        <f t="shared" si="3"/>
        <v>111.1111111111111</v>
      </c>
      <c r="J15" s="176">
        <f t="shared" si="4"/>
        <v>9684.243565599498</v>
      </c>
      <c r="K15" s="178">
        <f t="shared" si="5"/>
        <v>9684.243565599498</v>
      </c>
      <c r="L15" s="93"/>
      <c r="M15" s="171">
        <v>25847.457627118645</v>
      </c>
      <c r="N15" s="172">
        <v>300</v>
      </c>
      <c r="O15" s="9"/>
      <c r="P15" s="171"/>
      <c r="Q15" s="172" t="s">
        <v>473</v>
      </c>
      <c r="S15" s="109"/>
    </row>
    <row r="16" spans="1:19" ht="60">
      <c r="A16" s="264">
        <f aca="true" t="shared" si="6" ref="A16:A22">A15+1</f>
        <v>4</v>
      </c>
      <c r="B16" s="240" t="s">
        <v>232</v>
      </c>
      <c r="C16" s="271" t="s">
        <v>29</v>
      </c>
      <c r="D16" s="138">
        <v>1</v>
      </c>
      <c r="E16" s="138">
        <v>1</v>
      </c>
      <c r="F16" s="217">
        <f t="shared" si="0"/>
        <v>14359.698681732581</v>
      </c>
      <c r="G16" s="175">
        <f t="shared" si="1"/>
        <v>14359.698681732581</v>
      </c>
      <c r="H16" s="258">
        <f t="shared" si="2"/>
        <v>111.1111111111111</v>
      </c>
      <c r="I16" s="175">
        <f t="shared" si="3"/>
        <v>111.1111111111111</v>
      </c>
      <c r="J16" s="176">
        <f t="shared" si="4"/>
        <v>14470.809792843693</v>
      </c>
      <c r="K16" s="178">
        <f t="shared" si="5"/>
        <v>14470.809792843693</v>
      </c>
      <c r="L16" s="93"/>
      <c r="M16" s="171">
        <v>38771.18644067797</v>
      </c>
      <c r="N16" s="172">
        <v>300</v>
      </c>
      <c r="O16" s="9"/>
      <c r="P16" s="171"/>
      <c r="Q16" s="172" t="s">
        <v>474</v>
      </c>
      <c r="S16" s="109"/>
    </row>
    <row r="17" spans="1:19" ht="60">
      <c r="A17" s="264">
        <f t="shared" si="6"/>
        <v>5</v>
      </c>
      <c r="B17" s="240" t="s">
        <v>233</v>
      </c>
      <c r="C17" s="271" t="s">
        <v>29</v>
      </c>
      <c r="D17" s="138">
        <v>1</v>
      </c>
      <c r="E17" s="138">
        <v>2</v>
      </c>
      <c r="F17" s="217">
        <f t="shared" si="0"/>
        <v>4786.566227244193</v>
      </c>
      <c r="G17" s="175">
        <f t="shared" si="1"/>
        <v>9573.132454488386</v>
      </c>
      <c r="H17" s="258">
        <f t="shared" si="2"/>
        <v>111.1111111111111</v>
      </c>
      <c r="I17" s="175">
        <f t="shared" si="3"/>
        <v>222.2222222222222</v>
      </c>
      <c r="J17" s="176">
        <f t="shared" si="4"/>
        <v>9795.354676710609</v>
      </c>
      <c r="K17" s="178">
        <f t="shared" si="5"/>
        <v>4897.6773383553045</v>
      </c>
      <c r="L17" s="93"/>
      <c r="M17" s="171">
        <v>12923.728813559323</v>
      </c>
      <c r="N17" s="172">
        <v>300</v>
      </c>
      <c r="O17" s="9"/>
      <c r="P17" s="171"/>
      <c r="Q17" s="172"/>
      <c r="S17" s="109"/>
    </row>
    <row r="18" spans="1:19" ht="52.5">
      <c r="A18" s="264">
        <f t="shared" si="6"/>
        <v>6</v>
      </c>
      <c r="B18" s="243" t="s">
        <v>234</v>
      </c>
      <c r="C18" s="271" t="s">
        <v>29</v>
      </c>
      <c r="D18" s="138">
        <v>1</v>
      </c>
      <c r="E18" s="138">
        <v>2</v>
      </c>
      <c r="F18" s="217">
        <f t="shared" si="0"/>
        <v>517.8907721280602</v>
      </c>
      <c r="G18" s="175">
        <f t="shared" si="1"/>
        <v>1035.7815442561205</v>
      </c>
      <c r="H18" s="258">
        <f t="shared" si="2"/>
        <v>92.59259259259258</v>
      </c>
      <c r="I18" s="175">
        <f t="shared" si="3"/>
        <v>185.18518518518516</v>
      </c>
      <c r="J18" s="176">
        <f t="shared" si="4"/>
        <v>1220.9667294413057</v>
      </c>
      <c r="K18" s="178">
        <f t="shared" si="5"/>
        <v>610.4833647206528</v>
      </c>
      <c r="L18" s="93"/>
      <c r="M18" s="171">
        <v>1398.3050847457628</v>
      </c>
      <c r="N18" s="172">
        <v>250</v>
      </c>
      <c r="O18" s="9"/>
      <c r="P18" s="171"/>
      <c r="Q18" s="172"/>
      <c r="S18" s="109"/>
    </row>
    <row r="19" spans="1:19" ht="52.5">
      <c r="A19" s="264">
        <f t="shared" si="6"/>
        <v>7</v>
      </c>
      <c r="B19" s="243" t="s">
        <v>235</v>
      </c>
      <c r="C19" s="271" t="s">
        <v>29</v>
      </c>
      <c r="D19" s="138">
        <v>1</v>
      </c>
      <c r="E19" s="138">
        <v>5</v>
      </c>
      <c r="F19" s="217">
        <f t="shared" si="0"/>
        <v>486.50345260514746</v>
      </c>
      <c r="G19" s="175">
        <f t="shared" si="1"/>
        <v>2432.5172630257375</v>
      </c>
      <c r="H19" s="258">
        <f t="shared" si="2"/>
        <v>92.59259259259258</v>
      </c>
      <c r="I19" s="175">
        <f t="shared" si="3"/>
        <v>462.96296296296293</v>
      </c>
      <c r="J19" s="176">
        <f t="shared" si="4"/>
        <v>2895.4802259887006</v>
      </c>
      <c r="K19" s="178">
        <f t="shared" si="5"/>
        <v>579.0960451977401</v>
      </c>
      <c r="L19" s="93"/>
      <c r="M19" s="171">
        <v>1313.5593220338983</v>
      </c>
      <c r="N19" s="172">
        <v>250</v>
      </c>
      <c r="O19" s="9"/>
      <c r="P19" s="171"/>
      <c r="Q19" s="172" t="s">
        <v>475</v>
      </c>
      <c r="S19" s="109"/>
    </row>
    <row r="20" spans="1:19" ht="52.5">
      <c r="A20" s="264">
        <f>A19+1</f>
        <v>8</v>
      </c>
      <c r="B20" s="243" t="s">
        <v>239</v>
      </c>
      <c r="C20" s="271" t="s">
        <v>29</v>
      </c>
      <c r="D20" s="138">
        <v>1</v>
      </c>
      <c r="E20" s="138">
        <v>38</v>
      </c>
      <c r="F20" s="217">
        <f>M20/$J$4</f>
        <v>423.728813559322</v>
      </c>
      <c r="G20" s="175">
        <f>F20*E20</f>
        <v>16101.694915254237</v>
      </c>
      <c r="H20" s="258">
        <f>N20/$J$4</f>
        <v>92.59259259259258</v>
      </c>
      <c r="I20" s="175">
        <f>H20*E20</f>
        <v>3518.5185185185182</v>
      </c>
      <c r="J20" s="176">
        <f>G20+I20</f>
        <v>19620.213433772755</v>
      </c>
      <c r="K20" s="178">
        <f>J20/E20</f>
        <v>516.3214061519146</v>
      </c>
      <c r="L20" s="93"/>
      <c r="M20" s="171">
        <v>1144.0677966101696</v>
      </c>
      <c r="N20" s="172">
        <v>250</v>
      </c>
      <c r="O20" s="9"/>
      <c r="P20" s="171"/>
      <c r="Q20" s="172"/>
      <c r="S20" s="109"/>
    </row>
    <row r="21" spans="1:19" ht="52.5">
      <c r="A21" s="264">
        <f>A20+1</f>
        <v>9</v>
      </c>
      <c r="B21" s="243" t="s">
        <v>236</v>
      </c>
      <c r="C21" s="271" t="s">
        <v>29</v>
      </c>
      <c r="D21" s="138">
        <v>1</v>
      </c>
      <c r="E21" s="138">
        <v>4</v>
      </c>
      <c r="F21" s="217">
        <f t="shared" si="0"/>
        <v>329.5668549905838</v>
      </c>
      <c r="G21" s="175">
        <f t="shared" si="1"/>
        <v>1318.2674199623352</v>
      </c>
      <c r="H21" s="258">
        <f t="shared" si="2"/>
        <v>92.59259259259258</v>
      </c>
      <c r="I21" s="175">
        <f t="shared" si="3"/>
        <v>370.3703703703703</v>
      </c>
      <c r="J21" s="176">
        <f t="shared" si="4"/>
        <v>1688.6377903327057</v>
      </c>
      <c r="K21" s="178">
        <f t="shared" si="5"/>
        <v>422.1594475831764</v>
      </c>
      <c r="L21" s="93"/>
      <c r="M21" s="171">
        <v>889.8305084745763</v>
      </c>
      <c r="N21" s="172">
        <v>250</v>
      </c>
      <c r="O21" s="9"/>
      <c r="P21" s="171"/>
      <c r="Q21" s="172"/>
      <c r="S21" s="109"/>
    </row>
    <row r="22" spans="1:19" ht="52.5">
      <c r="A22" s="264">
        <f t="shared" si="6"/>
        <v>10</v>
      </c>
      <c r="B22" s="243" t="s">
        <v>237</v>
      </c>
      <c r="C22" s="271" t="s">
        <v>29</v>
      </c>
      <c r="D22" s="138">
        <v>1</v>
      </c>
      <c r="E22" s="138">
        <v>1</v>
      </c>
      <c r="F22" s="217">
        <f t="shared" si="0"/>
        <v>310.73446327683615</v>
      </c>
      <c r="G22" s="175">
        <f t="shared" si="1"/>
        <v>310.73446327683615</v>
      </c>
      <c r="H22" s="258">
        <f t="shared" si="2"/>
        <v>92.59259259259258</v>
      </c>
      <c r="I22" s="175">
        <f t="shared" si="3"/>
        <v>92.59259259259258</v>
      </c>
      <c r="J22" s="176">
        <f t="shared" si="4"/>
        <v>403.3270558694287</v>
      </c>
      <c r="K22" s="178">
        <f t="shared" si="5"/>
        <v>403.3270558694287</v>
      </c>
      <c r="L22" s="93"/>
      <c r="M22" s="171">
        <v>838.9830508474577</v>
      </c>
      <c r="N22" s="172">
        <v>250</v>
      </c>
      <c r="O22" s="9"/>
      <c r="P22" s="171"/>
      <c r="Q22" s="172" t="s">
        <v>476</v>
      </c>
      <c r="S22" s="109"/>
    </row>
    <row r="23" spans="1:19" ht="52.5">
      <c r="A23" s="264">
        <f>A22+1</f>
        <v>11</v>
      </c>
      <c r="B23" s="243" t="s">
        <v>238</v>
      </c>
      <c r="C23" s="271" t="s">
        <v>29</v>
      </c>
      <c r="D23" s="138">
        <v>1</v>
      </c>
      <c r="E23" s="138">
        <v>2</v>
      </c>
      <c r="F23" s="217">
        <f>M23/$J$4</f>
        <v>279.34714375392343</v>
      </c>
      <c r="G23" s="175">
        <f>F23*E23</f>
        <v>558.6942875078469</v>
      </c>
      <c r="H23" s="258">
        <f>N23/$J$4</f>
        <v>92.59259259259258</v>
      </c>
      <c r="I23" s="175">
        <f>H23*E23</f>
        <v>185.18518518518516</v>
      </c>
      <c r="J23" s="176">
        <f>G23+I23</f>
        <v>743.8794726930321</v>
      </c>
      <c r="K23" s="178">
        <f>J23/E23</f>
        <v>371.93973634651604</v>
      </c>
      <c r="L23" s="113"/>
      <c r="M23" s="171">
        <v>754.2372881355933</v>
      </c>
      <c r="N23" s="172">
        <v>250</v>
      </c>
      <c r="O23" s="9"/>
      <c r="P23" s="171"/>
      <c r="Q23" s="172"/>
      <c r="S23" s="109"/>
    </row>
    <row r="24" spans="1:19" ht="16.5">
      <c r="A24" s="264">
        <f>A23+1</f>
        <v>12</v>
      </c>
      <c r="B24" s="245" t="s">
        <v>261</v>
      </c>
      <c r="C24" s="246" t="s">
        <v>29</v>
      </c>
      <c r="D24" s="162">
        <v>1</v>
      </c>
      <c r="E24" s="162">
        <v>1</v>
      </c>
      <c r="F24" s="217">
        <f t="shared" si="0"/>
        <v>41.431261770244824</v>
      </c>
      <c r="G24" s="175">
        <f t="shared" si="1"/>
        <v>41.431261770244824</v>
      </c>
      <c r="H24" s="258">
        <f t="shared" si="2"/>
        <v>0</v>
      </c>
      <c r="I24" s="175">
        <f t="shared" si="3"/>
        <v>0</v>
      </c>
      <c r="J24" s="176">
        <f t="shared" si="4"/>
        <v>41.431261770244824</v>
      </c>
      <c r="K24" s="178">
        <f t="shared" si="5"/>
        <v>41.431261770244824</v>
      </c>
      <c r="L24" s="113"/>
      <c r="M24" s="171">
        <v>111.86440677966102</v>
      </c>
      <c r="N24" s="172">
        <v>0</v>
      </c>
      <c r="O24" s="9"/>
      <c r="P24" s="171"/>
      <c r="Q24" s="172"/>
      <c r="S24" s="109"/>
    </row>
    <row r="25" spans="1:19" ht="15.75">
      <c r="A25" s="264"/>
      <c r="B25" s="247" t="s">
        <v>240</v>
      </c>
      <c r="C25" s="271"/>
      <c r="D25" s="138"/>
      <c r="E25" s="138"/>
      <c r="F25" s="217"/>
      <c r="G25" s="214"/>
      <c r="H25" s="138"/>
      <c r="I25" s="214"/>
      <c r="J25" s="142"/>
      <c r="K25" s="177"/>
      <c r="L25" s="93"/>
      <c r="M25" s="114">
        <v>0</v>
      </c>
      <c r="N25" s="115"/>
      <c r="O25" s="9"/>
      <c r="P25" s="114"/>
      <c r="Q25" s="115"/>
      <c r="S25" s="109"/>
    </row>
    <row r="26" spans="1:19" ht="15.75">
      <c r="A26" s="264">
        <f>A5+1</f>
        <v>1</v>
      </c>
      <c r="B26" s="272" t="s">
        <v>252</v>
      </c>
      <c r="C26" s="271" t="s">
        <v>157</v>
      </c>
      <c r="D26" s="138">
        <v>1</v>
      </c>
      <c r="E26" s="138">
        <v>38</v>
      </c>
      <c r="F26" s="217">
        <f>M26/$J$4</f>
        <v>1.4124293785310733</v>
      </c>
      <c r="G26" s="175">
        <f aca="true" t="shared" si="7" ref="G26:G45">F26*E26</f>
        <v>53.67231638418079</v>
      </c>
      <c r="H26" s="258">
        <f>N26/$J$4</f>
        <v>0</v>
      </c>
      <c r="I26" s="175">
        <f aca="true" t="shared" si="8" ref="I26:I45">H26*E26</f>
        <v>0</v>
      </c>
      <c r="J26" s="176">
        <f aca="true" t="shared" si="9" ref="J26:J45">G26+I26</f>
        <v>53.67231638418079</v>
      </c>
      <c r="K26" s="178">
        <f>J26/E26</f>
        <v>1.4124293785310733</v>
      </c>
      <c r="L26" s="93"/>
      <c r="M26" s="114">
        <v>3.8135593220338984</v>
      </c>
      <c r="N26" s="115">
        <v>0</v>
      </c>
      <c r="O26" s="9"/>
      <c r="P26" s="114"/>
      <c r="Q26" s="115"/>
      <c r="S26" s="109"/>
    </row>
    <row r="27" spans="1:19" ht="15.75">
      <c r="A27" s="264">
        <f aca="true" t="shared" si="10" ref="A27:A43">A26+1</f>
        <v>2</v>
      </c>
      <c r="B27" s="272" t="s">
        <v>253</v>
      </c>
      <c r="C27" s="271" t="s">
        <v>157</v>
      </c>
      <c r="D27" s="138">
        <v>1</v>
      </c>
      <c r="E27" s="138">
        <v>195</v>
      </c>
      <c r="F27" s="217">
        <f aca="true" t="shared" si="11" ref="F27:F45">M27/$J$4</f>
        <v>2.197112366603892</v>
      </c>
      <c r="G27" s="175">
        <f t="shared" si="7"/>
        <v>428.4369114877589</v>
      </c>
      <c r="H27" s="258">
        <f aca="true" t="shared" si="12" ref="H27:H45">N27/$J$4</f>
        <v>0</v>
      </c>
      <c r="I27" s="175">
        <f t="shared" si="8"/>
        <v>0</v>
      </c>
      <c r="J27" s="176">
        <f t="shared" si="9"/>
        <v>428.4369114877589</v>
      </c>
      <c r="K27" s="178">
        <f aca="true" t="shared" si="13" ref="K27:K45">J27/E27</f>
        <v>2.197112366603892</v>
      </c>
      <c r="L27" s="93"/>
      <c r="M27" s="114">
        <v>5.932203389830509</v>
      </c>
      <c r="N27" s="115">
        <v>0</v>
      </c>
      <c r="O27" s="9"/>
      <c r="P27" s="114"/>
      <c r="Q27" s="115"/>
      <c r="S27" s="109"/>
    </row>
    <row r="28" spans="1:19" ht="15.75">
      <c r="A28" s="264">
        <f t="shared" si="10"/>
        <v>3</v>
      </c>
      <c r="B28" s="272" t="s">
        <v>254</v>
      </c>
      <c r="C28" s="271" t="s">
        <v>157</v>
      </c>
      <c r="D28" s="138">
        <v>1</v>
      </c>
      <c r="E28" s="138">
        <v>125</v>
      </c>
      <c r="F28" s="217">
        <f t="shared" si="11"/>
        <v>2.8248587570621466</v>
      </c>
      <c r="G28" s="175">
        <f t="shared" si="7"/>
        <v>353.10734463276833</v>
      </c>
      <c r="H28" s="258">
        <f t="shared" si="12"/>
        <v>0</v>
      </c>
      <c r="I28" s="175">
        <f t="shared" si="8"/>
        <v>0</v>
      </c>
      <c r="J28" s="176">
        <f t="shared" si="9"/>
        <v>353.10734463276833</v>
      </c>
      <c r="K28" s="178">
        <f t="shared" si="13"/>
        <v>2.8248587570621466</v>
      </c>
      <c r="L28" s="93"/>
      <c r="M28" s="114">
        <v>7.627118644067797</v>
      </c>
      <c r="N28" s="115">
        <v>0</v>
      </c>
      <c r="O28" s="9"/>
      <c r="P28" s="114"/>
      <c r="Q28" s="115"/>
      <c r="S28" s="109"/>
    </row>
    <row r="29" spans="1:19" ht="15.75">
      <c r="A29" s="264">
        <f t="shared" si="10"/>
        <v>4</v>
      </c>
      <c r="B29" s="272" t="s">
        <v>255</v>
      </c>
      <c r="C29" s="271" t="s">
        <v>157</v>
      </c>
      <c r="D29" s="138">
        <v>1</v>
      </c>
      <c r="E29" s="138">
        <v>265</v>
      </c>
      <c r="F29" s="217">
        <f t="shared" si="11"/>
        <v>4.080351537978657</v>
      </c>
      <c r="G29" s="175">
        <f t="shared" si="7"/>
        <v>1081.293157564344</v>
      </c>
      <c r="H29" s="258">
        <f t="shared" si="12"/>
        <v>0</v>
      </c>
      <c r="I29" s="175">
        <f t="shared" si="8"/>
        <v>0</v>
      </c>
      <c r="J29" s="176">
        <f t="shared" si="9"/>
        <v>1081.293157564344</v>
      </c>
      <c r="K29" s="178">
        <f t="shared" si="13"/>
        <v>4.080351537978657</v>
      </c>
      <c r="L29" s="93"/>
      <c r="M29" s="114">
        <v>11.016949152542374</v>
      </c>
      <c r="N29" s="115">
        <v>0</v>
      </c>
      <c r="O29" s="9"/>
      <c r="P29" s="114"/>
      <c r="Q29" s="115"/>
      <c r="S29" s="109"/>
    </row>
    <row r="30" spans="1:19" ht="15.75">
      <c r="A30" s="264">
        <f t="shared" si="10"/>
        <v>5</v>
      </c>
      <c r="B30" s="272" t="s">
        <v>256</v>
      </c>
      <c r="C30" s="271" t="s">
        <v>157</v>
      </c>
      <c r="D30" s="162">
        <v>1</v>
      </c>
      <c r="E30" s="162">
        <v>180</v>
      </c>
      <c r="F30" s="217">
        <f t="shared" si="11"/>
        <v>5.335844318895166</v>
      </c>
      <c r="G30" s="175">
        <f t="shared" si="7"/>
        <v>960.4519774011299</v>
      </c>
      <c r="H30" s="258">
        <f t="shared" si="12"/>
        <v>0</v>
      </c>
      <c r="I30" s="175">
        <f t="shared" si="8"/>
        <v>0</v>
      </c>
      <c r="J30" s="176">
        <f t="shared" si="9"/>
        <v>960.4519774011299</v>
      </c>
      <c r="K30" s="178">
        <f t="shared" si="13"/>
        <v>5.335844318895166</v>
      </c>
      <c r="L30" s="93"/>
      <c r="M30" s="114">
        <v>14.40677966101695</v>
      </c>
      <c r="N30" s="115">
        <v>0</v>
      </c>
      <c r="O30" s="9"/>
      <c r="P30" s="114"/>
      <c r="Q30" s="115"/>
      <c r="S30" s="109"/>
    </row>
    <row r="31" spans="1:19" ht="15.75">
      <c r="A31" s="264">
        <f t="shared" si="10"/>
        <v>6</v>
      </c>
      <c r="B31" s="272" t="s">
        <v>257</v>
      </c>
      <c r="C31" s="271" t="s">
        <v>157</v>
      </c>
      <c r="D31" s="162">
        <v>1</v>
      </c>
      <c r="E31" s="162">
        <v>55</v>
      </c>
      <c r="F31" s="217">
        <f t="shared" si="11"/>
        <v>6.591337099811676</v>
      </c>
      <c r="G31" s="175">
        <f t="shared" si="7"/>
        <v>362.52354048964213</v>
      </c>
      <c r="H31" s="258">
        <f t="shared" si="12"/>
        <v>0</v>
      </c>
      <c r="I31" s="175">
        <f t="shared" si="8"/>
        <v>0</v>
      </c>
      <c r="J31" s="176">
        <f t="shared" si="9"/>
        <v>362.52354048964213</v>
      </c>
      <c r="K31" s="178">
        <f t="shared" si="13"/>
        <v>6.591337099811675</v>
      </c>
      <c r="L31" s="93"/>
      <c r="M31" s="114">
        <v>17.796610169491526</v>
      </c>
      <c r="N31" s="115">
        <v>0</v>
      </c>
      <c r="O31" s="9"/>
      <c r="P31" s="114"/>
      <c r="Q31" s="115"/>
      <c r="S31" s="109"/>
    </row>
    <row r="32" spans="1:19" ht="15.75">
      <c r="A32" s="264">
        <f t="shared" si="10"/>
        <v>7</v>
      </c>
      <c r="B32" s="272" t="s">
        <v>258</v>
      </c>
      <c r="C32" s="271" t="s">
        <v>157</v>
      </c>
      <c r="D32" s="162">
        <v>1</v>
      </c>
      <c r="E32" s="162">
        <v>115</v>
      </c>
      <c r="F32" s="217">
        <f t="shared" si="11"/>
        <v>7.532956685499059</v>
      </c>
      <c r="G32" s="175">
        <f t="shared" si="7"/>
        <v>866.2900188323918</v>
      </c>
      <c r="H32" s="258">
        <f t="shared" si="12"/>
        <v>0</v>
      </c>
      <c r="I32" s="175">
        <f t="shared" si="8"/>
        <v>0</v>
      </c>
      <c r="J32" s="176">
        <f t="shared" si="9"/>
        <v>866.2900188323918</v>
      </c>
      <c r="K32" s="178">
        <f t="shared" si="13"/>
        <v>7.532956685499059</v>
      </c>
      <c r="L32" s="93"/>
      <c r="M32" s="114">
        <v>20.33898305084746</v>
      </c>
      <c r="N32" s="115">
        <v>0</v>
      </c>
      <c r="O32" s="9"/>
      <c r="P32" s="114"/>
      <c r="Q32" s="115"/>
      <c r="S32" s="109"/>
    </row>
    <row r="33" spans="1:19" ht="15.75">
      <c r="A33" s="264">
        <f t="shared" si="10"/>
        <v>8</v>
      </c>
      <c r="B33" s="272" t="s">
        <v>259</v>
      </c>
      <c r="C33" s="271" t="s">
        <v>157</v>
      </c>
      <c r="D33" s="138">
        <v>1</v>
      </c>
      <c r="E33" s="138">
        <v>155</v>
      </c>
      <c r="F33" s="217">
        <f t="shared" si="11"/>
        <v>8.160703075957313</v>
      </c>
      <c r="G33" s="175">
        <f t="shared" si="7"/>
        <v>1264.9089767733835</v>
      </c>
      <c r="H33" s="258">
        <f t="shared" si="12"/>
        <v>0</v>
      </c>
      <c r="I33" s="175">
        <f t="shared" si="8"/>
        <v>0</v>
      </c>
      <c r="J33" s="176">
        <f t="shared" si="9"/>
        <v>1264.9089767733835</v>
      </c>
      <c r="K33" s="178">
        <f t="shared" si="13"/>
        <v>8.160703075957313</v>
      </c>
      <c r="L33" s="93"/>
      <c r="M33" s="114">
        <v>22.033898305084747</v>
      </c>
      <c r="N33" s="115">
        <v>0</v>
      </c>
      <c r="O33" s="9"/>
      <c r="P33" s="114"/>
      <c r="Q33" s="115"/>
      <c r="S33" s="109"/>
    </row>
    <row r="34" spans="1:19" ht="15.75">
      <c r="A34" s="264">
        <f t="shared" si="10"/>
        <v>9</v>
      </c>
      <c r="B34" s="273" t="s">
        <v>241</v>
      </c>
      <c r="C34" s="271" t="s">
        <v>157</v>
      </c>
      <c r="D34" s="138">
        <v>1</v>
      </c>
      <c r="E34" s="138">
        <v>15</v>
      </c>
      <c r="F34" s="217">
        <f t="shared" si="11"/>
        <v>18.832391713747644</v>
      </c>
      <c r="G34" s="175">
        <f t="shared" si="7"/>
        <v>282.48587570621464</v>
      </c>
      <c r="H34" s="258">
        <f t="shared" si="12"/>
        <v>0</v>
      </c>
      <c r="I34" s="175">
        <f t="shared" si="8"/>
        <v>0</v>
      </c>
      <c r="J34" s="176">
        <f t="shared" si="9"/>
        <v>282.48587570621464</v>
      </c>
      <c r="K34" s="178">
        <f t="shared" si="13"/>
        <v>18.832391713747644</v>
      </c>
      <c r="L34" s="93"/>
      <c r="M34" s="114">
        <v>50.847457627118644</v>
      </c>
      <c r="N34" s="115">
        <v>0</v>
      </c>
      <c r="O34" s="9"/>
      <c r="P34" s="114"/>
      <c r="Q34" s="115"/>
      <c r="S34" s="109"/>
    </row>
    <row r="35" spans="1:19" ht="15.75">
      <c r="A35" s="264">
        <f t="shared" si="10"/>
        <v>10</v>
      </c>
      <c r="B35" s="273" t="s">
        <v>242</v>
      </c>
      <c r="C35" s="271" t="s">
        <v>157</v>
      </c>
      <c r="D35" s="138">
        <v>1</v>
      </c>
      <c r="E35" s="138">
        <v>2</v>
      </c>
      <c r="F35" s="217">
        <f t="shared" si="11"/>
        <v>23.540489642184557</v>
      </c>
      <c r="G35" s="175">
        <f t="shared" si="7"/>
        <v>47.080979284369114</v>
      </c>
      <c r="H35" s="258">
        <f t="shared" si="12"/>
        <v>0</v>
      </c>
      <c r="I35" s="175">
        <f t="shared" si="8"/>
        <v>0</v>
      </c>
      <c r="J35" s="176">
        <f t="shared" si="9"/>
        <v>47.080979284369114</v>
      </c>
      <c r="K35" s="178">
        <f t="shared" si="13"/>
        <v>23.540489642184557</v>
      </c>
      <c r="L35" s="93"/>
      <c r="M35" s="114">
        <v>63.55932203389831</v>
      </c>
      <c r="N35" s="115">
        <v>0</v>
      </c>
      <c r="O35" s="9"/>
      <c r="P35" s="114"/>
      <c r="Q35" s="115"/>
      <c r="S35" s="109"/>
    </row>
    <row r="36" spans="1:19" ht="15.75">
      <c r="A36" s="264">
        <f t="shared" si="10"/>
        <v>11</v>
      </c>
      <c r="B36" s="273" t="s">
        <v>243</v>
      </c>
      <c r="C36" s="271" t="s">
        <v>157</v>
      </c>
      <c r="D36" s="138">
        <v>1</v>
      </c>
      <c r="E36" s="138">
        <v>9</v>
      </c>
      <c r="F36" s="217">
        <f t="shared" si="11"/>
        <v>28.248587570621467</v>
      </c>
      <c r="G36" s="175">
        <f t="shared" si="7"/>
        <v>254.2372881355932</v>
      </c>
      <c r="H36" s="258">
        <f t="shared" si="12"/>
        <v>0</v>
      </c>
      <c r="I36" s="175">
        <f t="shared" si="8"/>
        <v>0</v>
      </c>
      <c r="J36" s="176">
        <f t="shared" si="9"/>
        <v>254.2372881355932</v>
      </c>
      <c r="K36" s="178">
        <f t="shared" si="13"/>
        <v>28.248587570621467</v>
      </c>
      <c r="L36" s="93"/>
      <c r="M36" s="114">
        <v>76.27118644067797</v>
      </c>
      <c r="N36" s="115">
        <v>0</v>
      </c>
      <c r="O36" s="9"/>
      <c r="P36" s="114"/>
      <c r="Q36" s="115"/>
      <c r="S36" s="109"/>
    </row>
    <row r="37" spans="1:19" ht="15.75">
      <c r="A37" s="264">
        <f t="shared" si="10"/>
        <v>12</v>
      </c>
      <c r="B37" s="273" t="s">
        <v>244</v>
      </c>
      <c r="C37" s="271" t="s">
        <v>157</v>
      </c>
      <c r="D37" s="138">
        <v>1</v>
      </c>
      <c r="E37" s="138">
        <v>21</v>
      </c>
      <c r="F37" s="217">
        <f t="shared" si="11"/>
        <v>42.3728813559322</v>
      </c>
      <c r="G37" s="175">
        <f t="shared" si="7"/>
        <v>889.8305084745762</v>
      </c>
      <c r="H37" s="258">
        <f t="shared" si="12"/>
        <v>0</v>
      </c>
      <c r="I37" s="175">
        <f t="shared" si="8"/>
        <v>0</v>
      </c>
      <c r="J37" s="176">
        <f t="shared" si="9"/>
        <v>889.8305084745762</v>
      </c>
      <c r="K37" s="178">
        <f t="shared" si="13"/>
        <v>42.3728813559322</v>
      </c>
      <c r="L37" s="93"/>
      <c r="M37" s="114">
        <v>114.40677966101696</v>
      </c>
      <c r="N37" s="115">
        <v>0</v>
      </c>
      <c r="O37" s="9"/>
      <c r="P37" s="114"/>
      <c r="Q37" s="115"/>
      <c r="S37" s="109"/>
    </row>
    <row r="38" spans="1:19" ht="15.75">
      <c r="A38" s="264">
        <f t="shared" si="10"/>
        <v>13</v>
      </c>
      <c r="B38" s="273" t="s">
        <v>245</v>
      </c>
      <c r="C38" s="271" t="s">
        <v>157</v>
      </c>
      <c r="D38" s="138">
        <v>1</v>
      </c>
      <c r="E38" s="138">
        <v>1</v>
      </c>
      <c r="F38" s="217">
        <f t="shared" si="11"/>
        <v>56.497175141242934</v>
      </c>
      <c r="G38" s="175">
        <f t="shared" si="7"/>
        <v>56.497175141242934</v>
      </c>
      <c r="H38" s="258">
        <f t="shared" si="12"/>
        <v>0</v>
      </c>
      <c r="I38" s="175">
        <f t="shared" si="8"/>
        <v>0</v>
      </c>
      <c r="J38" s="176">
        <f t="shared" si="9"/>
        <v>56.497175141242934</v>
      </c>
      <c r="K38" s="178">
        <f t="shared" si="13"/>
        <v>56.497175141242934</v>
      </c>
      <c r="L38" s="93"/>
      <c r="M38" s="114">
        <v>152.54237288135593</v>
      </c>
      <c r="N38" s="115">
        <v>0</v>
      </c>
      <c r="O38" s="9"/>
      <c r="P38" s="114"/>
      <c r="Q38" s="115"/>
      <c r="S38" s="109"/>
    </row>
    <row r="39" spans="1:19" ht="15.75">
      <c r="A39" s="264">
        <f t="shared" si="10"/>
        <v>14</v>
      </c>
      <c r="B39" s="273" t="s">
        <v>246</v>
      </c>
      <c r="C39" s="271" t="s">
        <v>157</v>
      </c>
      <c r="D39" s="138">
        <v>1</v>
      </c>
      <c r="E39" s="138">
        <v>4</v>
      </c>
      <c r="F39" s="217">
        <f t="shared" si="11"/>
        <v>69.05210295040803</v>
      </c>
      <c r="G39" s="175">
        <f t="shared" si="7"/>
        <v>276.2084118016321</v>
      </c>
      <c r="H39" s="258">
        <f t="shared" si="12"/>
        <v>0</v>
      </c>
      <c r="I39" s="175">
        <f t="shared" si="8"/>
        <v>0</v>
      </c>
      <c r="J39" s="176">
        <f t="shared" si="9"/>
        <v>276.2084118016321</v>
      </c>
      <c r="K39" s="178">
        <f t="shared" si="13"/>
        <v>69.05210295040803</v>
      </c>
      <c r="L39" s="93"/>
      <c r="M39" s="114">
        <v>186.4406779661017</v>
      </c>
      <c r="N39" s="115">
        <v>0</v>
      </c>
      <c r="O39" s="9"/>
      <c r="P39" s="114"/>
      <c r="Q39" s="115"/>
      <c r="S39" s="109"/>
    </row>
    <row r="40" spans="1:19" ht="15.75">
      <c r="A40" s="264">
        <f t="shared" si="10"/>
        <v>15</v>
      </c>
      <c r="B40" s="273" t="s">
        <v>247</v>
      </c>
      <c r="C40" s="271" t="s">
        <v>157</v>
      </c>
      <c r="D40" s="138">
        <v>1</v>
      </c>
      <c r="E40" s="138">
        <v>1100</v>
      </c>
      <c r="F40" s="217">
        <f t="shared" si="11"/>
        <v>0.37664783427495285</v>
      </c>
      <c r="G40" s="175">
        <f t="shared" si="7"/>
        <v>414.31261770244816</v>
      </c>
      <c r="H40" s="258">
        <f t="shared" si="12"/>
        <v>0</v>
      </c>
      <c r="I40" s="175">
        <f t="shared" si="8"/>
        <v>0</v>
      </c>
      <c r="J40" s="176">
        <f t="shared" si="9"/>
        <v>414.31261770244816</v>
      </c>
      <c r="K40" s="178">
        <f t="shared" si="13"/>
        <v>0.37664783427495285</v>
      </c>
      <c r="L40" s="93"/>
      <c r="M40" s="114">
        <v>1.0169491525423728</v>
      </c>
      <c r="N40" s="115">
        <v>0</v>
      </c>
      <c r="O40" s="9"/>
      <c r="P40" s="114"/>
      <c r="Q40" s="115"/>
      <c r="S40" s="109"/>
    </row>
    <row r="41" spans="1:19" ht="15.75">
      <c r="A41" s="264">
        <f t="shared" si="10"/>
        <v>16</v>
      </c>
      <c r="B41" s="273" t="s">
        <v>248</v>
      </c>
      <c r="C41" s="271" t="s">
        <v>260</v>
      </c>
      <c r="D41" s="138">
        <v>1</v>
      </c>
      <c r="E41" s="138">
        <v>140</v>
      </c>
      <c r="F41" s="217">
        <f t="shared" si="11"/>
        <v>10.357815442561206</v>
      </c>
      <c r="G41" s="175">
        <f t="shared" si="7"/>
        <v>1450.0941619585687</v>
      </c>
      <c r="H41" s="258">
        <f t="shared" si="12"/>
        <v>0</v>
      </c>
      <c r="I41" s="175">
        <f t="shared" si="8"/>
        <v>0</v>
      </c>
      <c r="J41" s="176">
        <f t="shared" si="9"/>
        <v>1450.0941619585687</v>
      </c>
      <c r="K41" s="178">
        <f t="shared" si="13"/>
        <v>10.357815442561206</v>
      </c>
      <c r="L41" s="93"/>
      <c r="M41" s="114">
        <v>27.966101694915256</v>
      </c>
      <c r="N41" s="115">
        <v>0</v>
      </c>
      <c r="O41" s="9"/>
      <c r="P41" s="114"/>
      <c r="Q41" s="115"/>
      <c r="S41" s="109"/>
    </row>
    <row r="42" spans="1:19" ht="15.75">
      <c r="A42" s="264">
        <f t="shared" si="10"/>
        <v>17</v>
      </c>
      <c r="B42" s="273" t="s">
        <v>249</v>
      </c>
      <c r="C42" s="271" t="s">
        <v>157</v>
      </c>
      <c r="D42" s="138">
        <v>1</v>
      </c>
      <c r="E42" s="138">
        <v>400</v>
      </c>
      <c r="F42" s="217">
        <f t="shared" si="11"/>
        <v>0.6905210295040803</v>
      </c>
      <c r="G42" s="175">
        <f t="shared" si="7"/>
        <v>276.2084118016321</v>
      </c>
      <c r="H42" s="258">
        <f t="shared" si="12"/>
        <v>0</v>
      </c>
      <c r="I42" s="175">
        <f t="shared" si="8"/>
        <v>0</v>
      </c>
      <c r="J42" s="176">
        <f t="shared" si="9"/>
        <v>276.2084118016321</v>
      </c>
      <c r="K42" s="178">
        <f t="shared" si="13"/>
        <v>0.6905210295040802</v>
      </c>
      <c r="L42" s="93"/>
      <c r="M42" s="114">
        <v>1.864406779661017</v>
      </c>
      <c r="N42" s="115">
        <v>0</v>
      </c>
      <c r="O42" s="9"/>
      <c r="P42" s="114"/>
      <c r="Q42" s="115"/>
      <c r="S42" s="109"/>
    </row>
    <row r="43" spans="1:19" ht="15.75">
      <c r="A43" s="264">
        <f t="shared" si="10"/>
        <v>18</v>
      </c>
      <c r="B43" s="273" t="s">
        <v>250</v>
      </c>
      <c r="C43" s="271" t="s">
        <v>157</v>
      </c>
      <c r="D43" s="138">
        <v>1</v>
      </c>
      <c r="E43" s="138">
        <v>170</v>
      </c>
      <c r="F43" s="217">
        <f t="shared" si="11"/>
        <v>0.4708097928436912</v>
      </c>
      <c r="G43" s="175">
        <f t="shared" si="7"/>
        <v>80.0376647834275</v>
      </c>
      <c r="H43" s="258">
        <f t="shared" si="12"/>
        <v>0</v>
      </c>
      <c r="I43" s="175">
        <f t="shared" si="8"/>
        <v>0</v>
      </c>
      <c r="J43" s="176">
        <f t="shared" si="9"/>
        <v>80.0376647834275</v>
      </c>
      <c r="K43" s="178">
        <f t="shared" si="13"/>
        <v>0.4708097928436912</v>
      </c>
      <c r="L43" s="93"/>
      <c r="M43" s="114">
        <v>1.2711864406779663</v>
      </c>
      <c r="N43" s="115">
        <v>0</v>
      </c>
      <c r="O43" s="9"/>
      <c r="P43" s="114"/>
      <c r="Q43" s="115"/>
      <c r="S43" s="109"/>
    </row>
    <row r="44" spans="1:19" ht="15.75">
      <c r="A44" s="264">
        <f>A43+1</f>
        <v>19</v>
      </c>
      <c r="B44" s="273" t="s">
        <v>251</v>
      </c>
      <c r="C44" s="271" t="s">
        <v>15</v>
      </c>
      <c r="D44" s="138">
        <v>1</v>
      </c>
      <c r="E44" s="138">
        <v>55</v>
      </c>
      <c r="F44" s="217">
        <f t="shared" si="11"/>
        <v>0.15693659761456372</v>
      </c>
      <c r="G44" s="175">
        <f t="shared" si="7"/>
        <v>8.631512868801005</v>
      </c>
      <c r="H44" s="258">
        <f t="shared" si="12"/>
        <v>0</v>
      </c>
      <c r="I44" s="175">
        <f t="shared" si="8"/>
        <v>0</v>
      </c>
      <c r="J44" s="176">
        <f t="shared" si="9"/>
        <v>8.631512868801005</v>
      </c>
      <c r="K44" s="178">
        <f t="shared" si="13"/>
        <v>0.15693659761456374</v>
      </c>
      <c r="L44" s="93"/>
      <c r="M44" s="114">
        <v>0.42372881355932207</v>
      </c>
      <c r="N44" s="115">
        <v>0</v>
      </c>
      <c r="O44" s="9"/>
      <c r="P44" s="114"/>
      <c r="Q44" s="115"/>
      <c r="S44" s="109"/>
    </row>
    <row r="45" spans="1:19" ht="16.5">
      <c r="A45" s="264">
        <f>A44+1</f>
        <v>20</v>
      </c>
      <c r="B45" s="245" t="s">
        <v>261</v>
      </c>
      <c r="C45" s="246" t="s">
        <v>29</v>
      </c>
      <c r="D45" s="162">
        <v>1</v>
      </c>
      <c r="E45" s="162">
        <v>1</v>
      </c>
      <c r="F45" s="217">
        <f t="shared" si="11"/>
        <v>0.6277463904582549</v>
      </c>
      <c r="G45" s="175">
        <f t="shared" si="7"/>
        <v>0.6277463904582549</v>
      </c>
      <c r="H45" s="258">
        <f t="shared" si="12"/>
        <v>0</v>
      </c>
      <c r="I45" s="175">
        <f t="shared" si="8"/>
        <v>0</v>
      </c>
      <c r="J45" s="176">
        <f t="shared" si="9"/>
        <v>0.6277463904582549</v>
      </c>
      <c r="K45" s="178">
        <f t="shared" si="13"/>
        <v>0.6277463904582549</v>
      </c>
      <c r="L45" s="93"/>
      <c r="M45" s="114">
        <v>1.6949152542372883</v>
      </c>
      <c r="N45" s="115">
        <v>0</v>
      </c>
      <c r="O45" s="9"/>
      <c r="P45" s="114"/>
      <c r="Q45" s="115"/>
      <c r="S45" s="109"/>
    </row>
    <row r="46" spans="1:19" ht="15.75">
      <c r="A46" s="264"/>
      <c r="B46" s="247" t="s">
        <v>386</v>
      </c>
      <c r="C46" s="271"/>
      <c r="D46" s="138"/>
      <c r="E46" s="138"/>
      <c r="F46" s="217"/>
      <c r="G46" s="214"/>
      <c r="H46" s="138"/>
      <c r="I46" s="214"/>
      <c r="J46" s="142"/>
      <c r="K46" s="177"/>
      <c r="L46" s="93"/>
      <c r="M46" s="114">
        <v>0</v>
      </c>
      <c r="N46" s="115"/>
      <c r="O46" s="9"/>
      <c r="P46" s="114"/>
      <c r="Q46" s="115"/>
      <c r="S46" s="109"/>
    </row>
    <row r="47" spans="1:19" ht="15.75">
      <c r="A47" s="264">
        <f>A24+1</f>
        <v>13</v>
      </c>
      <c r="B47" s="274" t="s">
        <v>387</v>
      </c>
      <c r="C47" s="271" t="s">
        <v>29</v>
      </c>
      <c r="D47" s="138">
        <v>1</v>
      </c>
      <c r="E47" s="138">
        <v>1</v>
      </c>
      <c r="F47" s="217">
        <f>M47/$J$4</f>
        <v>1632.1406151914628</v>
      </c>
      <c r="G47" s="175">
        <f>F47*E47</f>
        <v>1632.1406151914628</v>
      </c>
      <c r="H47" s="258">
        <f>N47/$J$4</f>
        <v>0</v>
      </c>
      <c r="I47" s="175">
        <f>H47*E47</f>
        <v>0</v>
      </c>
      <c r="J47" s="176">
        <f>G47+I47</f>
        <v>1632.1406151914628</v>
      </c>
      <c r="K47" s="178">
        <f>J47/E47</f>
        <v>1632.1406151914628</v>
      </c>
      <c r="L47" s="93"/>
      <c r="M47" s="114">
        <v>4406.77966101695</v>
      </c>
      <c r="N47" s="115">
        <v>0</v>
      </c>
      <c r="O47" s="9"/>
      <c r="P47" s="114"/>
      <c r="Q47" s="115"/>
      <c r="S47" s="109"/>
    </row>
    <row r="48" spans="1:19" ht="15.75">
      <c r="A48" s="264">
        <f aca="true" t="shared" si="14" ref="A48:A54">A47+1</f>
        <v>14</v>
      </c>
      <c r="B48" s="274" t="s">
        <v>388</v>
      </c>
      <c r="C48" s="271" t="s">
        <v>29</v>
      </c>
      <c r="D48" s="138">
        <v>1</v>
      </c>
      <c r="E48" s="138">
        <v>1</v>
      </c>
      <c r="F48" s="217">
        <f aca="true" t="shared" si="15" ref="F48:F54">M48/$J$4</f>
        <v>1098.556183301946</v>
      </c>
      <c r="G48" s="175">
        <f aca="true" t="shared" si="16" ref="G48:G54">F48*E48</f>
        <v>1098.556183301946</v>
      </c>
      <c r="H48" s="258">
        <f aca="true" t="shared" si="17" ref="H48:H54">N48/$J$4</f>
        <v>0</v>
      </c>
      <c r="I48" s="175">
        <f aca="true" t="shared" si="18" ref="I48:I54">H48*E48</f>
        <v>0</v>
      </c>
      <c r="J48" s="176">
        <f aca="true" t="shared" si="19" ref="J48:J54">G48+I48</f>
        <v>1098.556183301946</v>
      </c>
      <c r="K48" s="178">
        <f aca="true" t="shared" si="20" ref="K48:K54">J48/E48</f>
        <v>1098.556183301946</v>
      </c>
      <c r="L48" s="93"/>
      <c r="M48" s="114">
        <v>2966.1016949152545</v>
      </c>
      <c r="N48" s="115">
        <v>0</v>
      </c>
      <c r="O48" s="9"/>
      <c r="P48" s="114"/>
      <c r="Q48" s="115"/>
      <c r="S48" s="109"/>
    </row>
    <row r="49" spans="1:19" ht="15.75">
      <c r="A49" s="264">
        <f t="shared" si="14"/>
        <v>15</v>
      </c>
      <c r="B49" s="274" t="s">
        <v>389</v>
      </c>
      <c r="C49" s="271" t="s">
        <v>29</v>
      </c>
      <c r="D49" s="138">
        <v>1</v>
      </c>
      <c r="E49" s="138">
        <v>1</v>
      </c>
      <c r="F49" s="217">
        <f t="shared" si="15"/>
        <v>392.3414940364093</v>
      </c>
      <c r="G49" s="175">
        <f t="shared" si="16"/>
        <v>392.3414940364093</v>
      </c>
      <c r="H49" s="258">
        <f t="shared" si="17"/>
        <v>0</v>
      </c>
      <c r="I49" s="175">
        <f t="shared" si="18"/>
        <v>0</v>
      </c>
      <c r="J49" s="176">
        <f t="shared" si="19"/>
        <v>392.3414940364093</v>
      </c>
      <c r="K49" s="178">
        <f t="shared" si="20"/>
        <v>392.3414940364093</v>
      </c>
      <c r="L49" s="93"/>
      <c r="M49" s="114">
        <v>1059.322033898305</v>
      </c>
      <c r="N49" s="115">
        <v>0</v>
      </c>
      <c r="O49" s="9"/>
      <c r="P49" s="114"/>
      <c r="Q49" s="115"/>
      <c r="S49" s="109"/>
    </row>
    <row r="50" spans="1:19" ht="15.75">
      <c r="A50" s="264">
        <f t="shared" si="14"/>
        <v>16</v>
      </c>
      <c r="B50" s="274" t="s">
        <v>390</v>
      </c>
      <c r="C50" s="271" t="s">
        <v>395</v>
      </c>
      <c r="D50" s="138">
        <v>1</v>
      </c>
      <c r="E50" s="138">
        <v>100</v>
      </c>
      <c r="F50" s="217">
        <f t="shared" si="15"/>
        <v>7.532956685499059</v>
      </c>
      <c r="G50" s="175">
        <f t="shared" si="16"/>
        <v>753.2956685499059</v>
      </c>
      <c r="H50" s="258">
        <f t="shared" si="17"/>
        <v>0</v>
      </c>
      <c r="I50" s="175">
        <f t="shared" si="18"/>
        <v>0</v>
      </c>
      <c r="J50" s="176">
        <f t="shared" si="19"/>
        <v>753.2956685499059</v>
      </c>
      <c r="K50" s="178">
        <f t="shared" si="20"/>
        <v>7.53295668549906</v>
      </c>
      <c r="L50" s="93"/>
      <c r="M50" s="114">
        <v>20.33898305084746</v>
      </c>
      <c r="N50" s="115">
        <v>0</v>
      </c>
      <c r="O50" s="9"/>
      <c r="P50" s="114"/>
      <c r="Q50" s="115"/>
      <c r="S50" s="109"/>
    </row>
    <row r="51" spans="1:19" ht="15.75">
      <c r="A51" s="264">
        <f t="shared" si="14"/>
        <v>17</v>
      </c>
      <c r="B51" s="274" t="s">
        <v>391</v>
      </c>
      <c r="C51" s="271" t="s">
        <v>342</v>
      </c>
      <c r="D51" s="162">
        <v>1</v>
      </c>
      <c r="E51" s="162">
        <v>40</v>
      </c>
      <c r="F51" s="217">
        <f t="shared" si="15"/>
        <v>7.846829880728186</v>
      </c>
      <c r="G51" s="175">
        <f t="shared" si="16"/>
        <v>313.8731952291274</v>
      </c>
      <c r="H51" s="258">
        <f t="shared" si="17"/>
        <v>0</v>
      </c>
      <c r="I51" s="175">
        <f t="shared" si="18"/>
        <v>0</v>
      </c>
      <c r="J51" s="176">
        <f t="shared" si="19"/>
        <v>313.8731952291274</v>
      </c>
      <c r="K51" s="178">
        <f t="shared" si="20"/>
        <v>7.846829880728185</v>
      </c>
      <c r="L51" s="93"/>
      <c r="M51" s="114">
        <v>21.186440677966104</v>
      </c>
      <c r="N51" s="115">
        <v>0</v>
      </c>
      <c r="O51" s="9"/>
      <c r="P51" s="114"/>
      <c r="Q51" s="115"/>
      <c r="S51" s="109"/>
    </row>
    <row r="52" spans="1:19" ht="15.75">
      <c r="A52" s="264">
        <f t="shared" si="14"/>
        <v>18</v>
      </c>
      <c r="B52" s="274" t="s">
        <v>392</v>
      </c>
      <c r="C52" s="271" t="s">
        <v>29</v>
      </c>
      <c r="D52" s="162">
        <v>1</v>
      </c>
      <c r="E52" s="162">
        <v>1</v>
      </c>
      <c r="F52" s="217">
        <f t="shared" si="15"/>
        <v>392.3414940364093</v>
      </c>
      <c r="G52" s="175">
        <f t="shared" si="16"/>
        <v>392.3414940364093</v>
      </c>
      <c r="H52" s="258">
        <f t="shared" si="17"/>
        <v>0</v>
      </c>
      <c r="I52" s="175">
        <f t="shared" si="18"/>
        <v>0</v>
      </c>
      <c r="J52" s="176">
        <f t="shared" si="19"/>
        <v>392.3414940364093</v>
      </c>
      <c r="K52" s="178">
        <f t="shared" si="20"/>
        <v>392.3414940364093</v>
      </c>
      <c r="L52" s="93"/>
      <c r="M52" s="114">
        <v>1059.322033898305</v>
      </c>
      <c r="N52" s="115">
        <v>0</v>
      </c>
      <c r="O52" s="9"/>
      <c r="P52" s="114"/>
      <c r="Q52" s="115"/>
      <c r="S52" s="109"/>
    </row>
    <row r="53" spans="1:19" ht="15.75">
      <c r="A53" s="264">
        <f t="shared" si="14"/>
        <v>19</v>
      </c>
      <c r="B53" s="274" t="s">
        <v>393</v>
      </c>
      <c r="C53" s="271" t="s">
        <v>396</v>
      </c>
      <c r="D53" s="162">
        <v>1</v>
      </c>
      <c r="E53" s="162">
        <v>2</v>
      </c>
      <c r="F53" s="217">
        <f t="shared" si="15"/>
        <v>37.66478342749529</v>
      </c>
      <c r="G53" s="175">
        <f t="shared" si="16"/>
        <v>75.32956685499057</v>
      </c>
      <c r="H53" s="258">
        <f t="shared" si="17"/>
        <v>0</v>
      </c>
      <c r="I53" s="175">
        <f t="shared" si="18"/>
        <v>0</v>
      </c>
      <c r="J53" s="176">
        <f t="shared" si="19"/>
        <v>75.32956685499057</v>
      </c>
      <c r="K53" s="178">
        <f t="shared" si="20"/>
        <v>37.66478342749529</v>
      </c>
      <c r="L53" s="93"/>
      <c r="M53" s="114">
        <v>101.69491525423729</v>
      </c>
      <c r="N53" s="115">
        <v>0</v>
      </c>
      <c r="O53" s="9"/>
      <c r="P53" s="114"/>
      <c r="Q53" s="115"/>
      <c r="S53" s="109"/>
    </row>
    <row r="54" spans="1:19" ht="16.5" thickBot="1">
      <c r="A54" s="275">
        <f t="shared" si="14"/>
        <v>20</v>
      </c>
      <c r="B54" s="276" t="s">
        <v>394</v>
      </c>
      <c r="C54" s="277" t="s">
        <v>396</v>
      </c>
      <c r="D54" s="179">
        <v>1</v>
      </c>
      <c r="E54" s="179">
        <v>10</v>
      </c>
      <c r="F54" s="218">
        <f t="shared" si="15"/>
        <v>28.248587570621467</v>
      </c>
      <c r="G54" s="180">
        <f t="shared" si="16"/>
        <v>282.48587570621464</v>
      </c>
      <c r="H54" s="259">
        <f t="shared" si="17"/>
        <v>0</v>
      </c>
      <c r="I54" s="180">
        <f t="shared" si="18"/>
        <v>0</v>
      </c>
      <c r="J54" s="181">
        <f t="shared" si="19"/>
        <v>282.48587570621464</v>
      </c>
      <c r="K54" s="182">
        <f t="shared" si="20"/>
        <v>28.248587570621464</v>
      </c>
      <c r="L54" s="93"/>
      <c r="M54" s="116">
        <v>76.27118644067797</v>
      </c>
      <c r="N54" s="117">
        <v>0</v>
      </c>
      <c r="O54" s="9"/>
      <c r="P54" s="116"/>
      <c r="Q54" s="117"/>
      <c r="S54" s="109"/>
    </row>
    <row r="55" spans="2:17" ht="17.25" thickBot="1">
      <c r="B55" s="260"/>
      <c r="F55" s="34"/>
      <c r="G55" s="96">
        <f>SUM(G13:G54)</f>
        <v>92643.59698681734</v>
      </c>
      <c r="H55" s="83"/>
      <c r="I55" s="96">
        <f>SUM(I13:I54)</f>
        <v>5481.481481481481</v>
      </c>
      <c r="J55" s="97"/>
      <c r="K55" s="250"/>
      <c r="M55" s="36"/>
      <c r="N55" s="36"/>
      <c r="P55" s="36"/>
      <c r="Q55" s="36"/>
    </row>
    <row r="56" spans="6:17" ht="16.5" thickBot="1">
      <c r="F56" s="37"/>
      <c r="G56" s="85" t="s">
        <v>20</v>
      </c>
      <c r="H56" s="99">
        <v>0.02</v>
      </c>
      <c r="I56" s="251"/>
      <c r="J56" s="39">
        <f>H56*G55</f>
        <v>1852.8719397363468</v>
      </c>
      <c r="K56" s="250"/>
      <c r="M56" s="36"/>
      <c r="N56" s="36"/>
      <c r="P56" s="36"/>
      <c r="Q56" s="36"/>
    </row>
    <row r="57" spans="6:17" ht="16.5" thickBot="1">
      <c r="F57" s="34"/>
      <c r="G57" s="40"/>
      <c r="H57" s="83"/>
      <c r="I57" s="252"/>
      <c r="J57" s="41"/>
      <c r="K57" s="250"/>
      <c r="M57" s="36"/>
      <c r="N57" s="36"/>
      <c r="P57" s="36"/>
      <c r="Q57" s="36"/>
    </row>
    <row r="58" spans="6:17" ht="16.5" thickBot="1">
      <c r="F58" s="37"/>
      <c r="G58" s="38" t="s">
        <v>21</v>
      </c>
      <c r="H58" s="101"/>
      <c r="I58" s="251"/>
      <c r="J58" s="39">
        <f>SUM(J11:J56)</f>
        <v>99977.95040803518</v>
      </c>
      <c r="K58" s="250"/>
      <c r="M58" s="36"/>
      <c r="N58" s="36"/>
      <c r="P58" s="36"/>
      <c r="Q58" s="36"/>
    </row>
    <row r="59" spans="6:17" ht="16.5" thickBot="1">
      <c r="F59" s="42"/>
      <c r="G59" s="43"/>
      <c r="H59" s="102"/>
      <c r="I59" s="253"/>
      <c r="J59" s="44"/>
      <c r="K59" s="250"/>
      <c r="M59" s="36"/>
      <c r="N59" s="36"/>
      <c r="P59" s="36"/>
      <c r="Q59" s="36"/>
    </row>
    <row r="60" spans="6:17" ht="15.75">
      <c r="F60" s="45"/>
      <c r="G60" s="86" t="s">
        <v>22</v>
      </c>
      <c r="H60" s="103">
        <v>0.07</v>
      </c>
      <c r="I60" s="254"/>
      <c r="J60" s="47">
        <f>J58*H60</f>
        <v>6998.456528562463</v>
      </c>
      <c r="K60" s="250"/>
      <c r="M60" s="36"/>
      <c r="N60" s="36"/>
      <c r="P60" s="36"/>
      <c r="Q60" s="36"/>
    </row>
    <row r="61" spans="6:17" ht="16.5" thickBot="1">
      <c r="F61" s="48"/>
      <c r="G61" s="87" t="s">
        <v>23</v>
      </c>
      <c r="H61" s="104"/>
      <c r="I61" s="255"/>
      <c r="J61" s="50">
        <f>J58+J60</f>
        <v>106976.40693659763</v>
      </c>
      <c r="K61" s="250"/>
      <c r="M61" s="36"/>
      <c r="N61" s="36"/>
      <c r="P61" s="36"/>
      <c r="Q61" s="36"/>
    </row>
    <row r="62" spans="6:17" ht="16.5" thickBot="1">
      <c r="F62" s="51"/>
      <c r="G62" s="88"/>
      <c r="H62" s="105"/>
      <c r="I62" s="256"/>
      <c r="J62" s="53"/>
      <c r="K62" s="250"/>
      <c r="M62" s="36"/>
      <c r="N62" s="36"/>
      <c r="P62" s="36"/>
      <c r="Q62" s="36"/>
    </row>
    <row r="63" spans="6:17" ht="15.75">
      <c r="F63" s="54"/>
      <c r="G63" s="86" t="s">
        <v>24</v>
      </c>
      <c r="H63" s="103">
        <v>0.08</v>
      </c>
      <c r="I63" s="254"/>
      <c r="J63" s="47">
        <f>J61*H63</f>
        <v>8558.112554927811</v>
      </c>
      <c r="K63" s="250"/>
      <c r="M63" s="36"/>
      <c r="N63" s="36"/>
      <c r="P63" s="36"/>
      <c r="Q63" s="36"/>
    </row>
    <row r="64" spans="6:17" ht="16.5" thickBot="1">
      <c r="F64" s="48"/>
      <c r="G64" s="87" t="s">
        <v>23</v>
      </c>
      <c r="H64" s="106"/>
      <c r="I64" s="255"/>
      <c r="J64" s="50">
        <f>J61+J63</f>
        <v>115534.51949152544</v>
      </c>
      <c r="K64" s="250"/>
      <c r="M64" s="36"/>
      <c r="N64" s="36"/>
      <c r="P64" s="36"/>
      <c r="Q64" s="36"/>
    </row>
    <row r="65" spans="6:17" ht="16.5" thickBot="1">
      <c r="F65" s="51"/>
      <c r="G65" s="88"/>
      <c r="H65" s="107"/>
      <c r="I65" s="256"/>
      <c r="J65" s="53"/>
      <c r="K65" s="250"/>
      <c r="M65" s="36"/>
      <c r="N65" s="36"/>
      <c r="P65" s="36"/>
      <c r="Q65" s="36"/>
    </row>
    <row r="66" spans="6:17" ht="15.75">
      <c r="F66" s="54"/>
      <c r="G66" s="89" t="s">
        <v>25</v>
      </c>
      <c r="H66" s="103">
        <v>0.18</v>
      </c>
      <c r="I66" s="254"/>
      <c r="J66" s="55">
        <f>J64*H66</f>
        <v>20796.21350847458</v>
      </c>
      <c r="K66" s="250"/>
      <c r="M66" s="36"/>
      <c r="N66" s="36"/>
      <c r="P66" s="36"/>
      <c r="Q66" s="36"/>
    </row>
    <row r="67" spans="6:17" ht="16.5" thickBot="1">
      <c r="F67" s="48"/>
      <c r="G67" s="90" t="s">
        <v>26</v>
      </c>
      <c r="H67" s="104" t="s">
        <v>9</v>
      </c>
      <c r="I67" s="257"/>
      <c r="J67" s="58">
        <f>J64+J66</f>
        <v>136330.733</v>
      </c>
      <c r="K67" s="250"/>
      <c r="M67" s="36"/>
      <c r="N67" s="36"/>
      <c r="P67" s="36"/>
      <c r="Q67" s="36"/>
    </row>
    <row r="68" spans="13:17" ht="15.75"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</sheetData>
  <sheetProtection algorithmName="SHA-512" hashValue="2EPlK4CnoH4+WbMs2brGSiTreGlnW3iy/P8rH1pZLN9oId91m52kKBD8hPrG3AvSSxufoqaZFL5aU1V1pZtlYQ==" saltValue="K35uA36hm81hDxIGESVU2w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2"/>
  <sheetViews>
    <sheetView showGridLines="0" workbookViewId="0" topLeftCell="A1">
      <pane ySplit="10" topLeftCell="A11" activePane="bottomLeft" state="frozen"/>
      <selection pane="topLeft" activeCell="A292" sqref="A292:XFD292"/>
      <selection pane="bottomLeft" activeCell="U50" sqref="U50"/>
    </sheetView>
  </sheetViews>
  <sheetFormatPr defaultColWidth="9.00390625" defaultRowHeight="15.75"/>
  <cols>
    <col min="1" max="1" width="5.25390625" style="15" customWidth="1"/>
    <col min="2" max="2" width="52.375" style="100" customWidth="1"/>
    <col min="3" max="3" width="9.375" style="15" customWidth="1"/>
    <col min="4" max="4" width="7.25390625" style="15" customWidth="1"/>
    <col min="5" max="5" width="10.625" style="15" customWidth="1"/>
    <col min="6" max="6" width="9.125" style="15" customWidth="1"/>
    <col min="7" max="7" width="16.125" style="15" customWidth="1"/>
    <col min="8" max="8" width="15.00390625" style="15" customWidth="1"/>
    <col min="9" max="9" width="17.50390625" style="15" customWidth="1"/>
    <col min="10" max="10" width="14.875" style="15" customWidth="1"/>
    <col min="11" max="11" width="11.25390625" style="98" customWidth="1"/>
    <col min="12" max="12" width="3.625" style="98" customWidth="1"/>
    <col min="13" max="13" width="10.625" style="15" customWidth="1"/>
    <col min="14" max="14" width="10.25390625" style="15" customWidth="1"/>
    <col min="15" max="15" width="7.375" style="15" customWidth="1"/>
    <col min="16" max="17" width="13.25390625" style="15" customWidth="1"/>
    <col min="18" max="18" width="6.625" style="15" customWidth="1"/>
    <col min="19" max="19" width="10.125" style="15" bestFit="1" customWidth="1"/>
    <col min="20" max="16384" width="9.0039062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91"/>
      <c r="L1" s="91"/>
      <c r="M1" s="14"/>
      <c r="N1" s="14"/>
      <c r="P1" s="14"/>
      <c r="Q1" s="14"/>
    </row>
    <row r="2" spans="1:17" ht="18.75" thickBot="1">
      <c r="A2" s="386" t="s">
        <v>454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92"/>
      <c r="L2" s="92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92"/>
      <c r="L3" s="92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5">
        <f>J135</f>
        <v>0</v>
      </c>
      <c r="I4" s="216">
        <f>H4*J4</f>
        <v>0</v>
      </c>
      <c r="J4" s="79">
        <v>2.7</v>
      </c>
      <c r="K4" s="92"/>
      <c r="L4" s="92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92"/>
      <c r="L5" s="92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62"/>
      <c r="L10" s="80"/>
      <c r="M10" s="231"/>
      <c r="N10" s="232"/>
      <c r="O10" s="30"/>
      <c r="P10" s="231"/>
      <c r="Q10" s="232"/>
    </row>
    <row r="11" spans="1:17" s="94" customFormat="1" ht="23.25" customHeight="1">
      <c r="A11" s="397" t="s">
        <v>98</v>
      </c>
      <c r="B11" s="398"/>
      <c r="C11" s="398"/>
      <c r="D11" s="233"/>
      <c r="E11" s="233"/>
      <c r="F11" s="233"/>
      <c r="G11" s="233"/>
      <c r="H11" s="233"/>
      <c r="I11" s="233"/>
      <c r="J11" s="233"/>
      <c r="K11" s="279"/>
      <c r="L11" s="270"/>
      <c r="M11" s="235"/>
      <c r="N11" s="236"/>
      <c r="O11" s="237"/>
      <c r="P11" s="235"/>
      <c r="Q11" s="236"/>
    </row>
    <row r="12" spans="1:19" ht="15.75">
      <c r="A12" s="264">
        <v>1</v>
      </c>
      <c r="B12" s="280" t="s">
        <v>55</v>
      </c>
      <c r="C12" s="281" t="s">
        <v>27</v>
      </c>
      <c r="D12" s="162">
        <v>1</v>
      </c>
      <c r="E12" s="162">
        <v>101.2</v>
      </c>
      <c r="F12" s="217">
        <f aca="true" t="shared" si="0" ref="F12:F54">M12/$J$4</f>
        <v>4.758333333333333</v>
      </c>
      <c r="G12" s="214">
        <f aca="true" t="shared" si="1" ref="G12:G54">F12*E12</f>
        <v>481.5433333333333</v>
      </c>
      <c r="H12" s="138">
        <f aca="true" t="shared" si="2" ref="H12:H54">N12/$J$4</f>
        <v>1.4814814814814814</v>
      </c>
      <c r="I12" s="214">
        <f aca="true" t="shared" si="3" ref="I12:I54">H12*E12</f>
        <v>149.92592592592592</v>
      </c>
      <c r="J12" s="142">
        <f aca="true" t="shared" si="4" ref="J12:J54">G12+I12</f>
        <v>631.4692592592592</v>
      </c>
      <c r="K12" s="177">
        <f aca="true" t="shared" si="5" ref="K12:K54">J12/E12</f>
        <v>6.239814814814814</v>
      </c>
      <c r="L12" s="9"/>
      <c r="M12" s="114">
        <v>12.8475</v>
      </c>
      <c r="N12" s="115">
        <v>4</v>
      </c>
      <c r="O12" s="9"/>
      <c r="P12" s="114"/>
      <c r="Q12" s="115"/>
      <c r="R12" s="356"/>
      <c r="S12" s="357"/>
    </row>
    <row r="13" spans="1:19" ht="15.75">
      <c r="A13" s="264">
        <f aca="true" t="shared" si="6" ref="A13:A29">A12+1</f>
        <v>2</v>
      </c>
      <c r="B13" s="280" t="s">
        <v>56</v>
      </c>
      <c r="C13" s="281" t="s">
        <v>27</v>
      </c>
      <c r="D13" s="162">
        <v>1</v>
      </c>
      <c r="E13" s="162">
        <v>16.5</v>
      </c>
      <c r="F13" s="217">
        <f t="shared" si="0"/>
        <v>3.276851851851852</v>
      </c>
      <c r="G13" s="214">
        <f t="shared" si="1"/>
        <v>54.06805555555556</v>
      </c>
      <c r="H13" s="138">
        <f t="shared" si="2"/>
        <v>1.4814814814814814</v>
      </c>
      <c r="I13" s="214">
        <f t="shared" si="3"/>
        <v>24.444444444444443</v>
      </c>
      <c r="J13" s="142">
        <f t="shared" si="4"/>
        <v>78.5125</v>
      </c>
      <c r="K13" s="177">
        <f t="shared" si="5"/>
        <v>4.758333333333334</v>
      </c>
      <c r="L13" s="9"/>
      <c r="M13" s="114">
        <v>8.8475</v>
      </c>
      <c r="N13" s="115">
        <v>4</v>
      </c>
      <c r="O13" s="9"/>
      <c r="P13" s="114"/>
      <c r="Q13" s="115"/>
      <c r="R13" s="356"/>
      <c r="S13" s="357"/>
    </row>
    <row r="14" spans="1:19" ht="15.75">
      <c r="A14" s="264">
        <f t="shared" si="6"/>
        <v>3</v>
      </c>
      <c r="B14" s="280" t="s">
        <v>57</v>
      </c>
      <c r="C14" s="281" t="s">
        <v>27</v>
      </c>
      <c r="D14" s="162">
        <v>1</v>
      </c>
      <c r="E14" s="162">
        <v>79.2</v>
      </c>
      <c r="F14" s="217">
        <f t="shared" si="0"/>
        <v>1.6101851851851852</v>
      </c>
      <c r="G14" s="214">
        <f t="shared" si="1"/>
        <v>127.52666666666667</v>
      </c>
      <c r="H14" s="138">
        <f t="shared" si="2"/>
        <v>1.111111111111111</v>
      </c>
      <c r="I14" s="214">
        <f t="shared" si="3"/>
        <v>87.99999999999999</v>
      </c>
      <c r="J14" s="142">
        <f t="shared" si="4"/>
        <v>215.52666666666664</v>
      </c>
      <c r="K14" s="177">
        <f t="shared" si="5"/>
        <v>2.721296296296296</v>
      </c>
      <c r="L14" s="9"/>
      <c r="M14" s="114">
        <v>4.3475</v>
      </c>
      <c r="N14" s="115">
        <v>3</v>
      </c>
      <c r="O14" s="9"/>
      <c r="P14" s="114"/>
      <c r="Q14" s="115"/>
      <c r="R14" s="356"/>
      <c r="S14" s="357"/>
    </row>
    <row r="15" spans="1:19" ht="15.75">
      <c r="A15" s="264">
        <f t="shared" si="6"/>
        <v>4</v>
      </c>
      <c r="B15" s="280" t="s">
        <v>58</v>
      </c>
      <c r="C15" s="281" t="s">
        <v>27</v>
      </c>
      <c r="D15" s="162">
        <v>1</v>
      </c>
      <c r="E15" s="162">
        <v>61.60000000000001</v>
      </c>
      <c r="F15" s="217">
        <f t="shared" si="0"/>
        <v>1.0546296296296296</v>
      </c>
      <c r="G15" s="214">
        <f t="shared" si="1"/>
        <v>64.96518518518519</v>
      </c>
      <c r="H15" s="138">
        <f t="shared" si="2"/>
        <v>0.7407407407407407</v>
      </c>
      <c r="I15" s="214">
        <f t="shared" si="3"/>
        <v>45.62962962962963</v>
      </c>
      <c r="J15" s="142">
        <f t="shared" si="4"/>
        <v>110.59481481481482</v>
      </c>
      <c r="K15" s="177">
        <f t="shared" si="5"/>
        <v>1.7953703703703703</v>
      </c>
      <c r="L15" s="9"/>
      <c r="M15" s="114">
        <v>2.8475</v>
      </c>
      <c r="N15" s="115">
        <v>2</v>
      </c>
      <c r="O15" s="9"/>
      <c r="P15" s="114"/>
      <c r="Q15" s="115"/>
      <c r="R15" s="356"/>
      <c r="S15" s="357"/>
    </row>
    <row r="16" spans="1:19" ht="15.75">
      <c r="A16" s="264">
        <f t="shared" si="6"/>
        <v>5</v>
      </c>
      <c r="B16" s="280" t="s">
        <v>59</v>
      </c>
      <c r="C16" s="281" t="s">
        <v>27</v>
      </c>
      <c r="D16" s="162">
        <v>1</v>
      </c>
      <c r="E16" s="162">
        <v>104.50000000000001</v>
      </c>
      <c r="F16" s="217">
        <f t="shared" si="0"/>
        <v>0.5361111111111111</v>
      </c>
      <c r="G16" s="214">
        <f t="shared" si="1"/>
        <v>56.023611111111116</v>
      </c>
      <c r="H16" s="138">
        <f t="shared" si="2"/>
        <v>0.7407407407407407</v>
      </c>
      <c r="I16" s="214">
        <f t="shared" si="3"/>
        <v>77.40740740740742</v>
      </c>
      <c r="J16" s="142">
        <f t="shared" si="4"/>
        <v>133.43101851851853</v>
      </c>
      <c r="K16" s="177">
        <f t="shared" si="5"/>
        <v>1.2768518518518517</v>
      </c>
      <c r="L16" s="9"/>
      <c r="M16" s="114">
        <v>1.4475</v>
      </c>
      <c r="N16" s="115">
        <v>2</v>
      </c>
      <c r="O16" s="9"/>
      <c r="P16" s="114"/>
      <c r="Q16" s="115"/>
      <c r="R16" s="356"/>
      <c r="S16" s="357"/>
    </row>
    <row r="17" spans="1:19" ht="15.75">
      <c r="A17" s="264">
        <f t="shared" si="6"/>
        <v>6</v>
      </c>
      <c r="B17" s="280" t="s">
        <v>60</v>
      </c>
      <c r="C17" s="281" t="s">
        <v>27</v>
      </c>
      <c r="D17" s="162">
        <v>1</v>
      </c>
      <c r="E17" s="162">
        <v>259.6</v>
      </c>
      <c r="F17" s="217">
        <f t="shared" si="0"/>
        <v>0.3138888888888889</v>
      </c>
      <c r="G17" s="214">
        <f t="shared" si="1"/>
        <v>81.48555555555556</v>
      </c>
      <c r="H17" s="138">
        <f t="shared" si="2"/>
        <v>0.7407407407407407</v>
      </c>
      <c r="I17" s="214">
        <f t="shared" si="3"/>
        <v>192.2962962962963</v>
      </c>
      <c r="J17" s="142">
        <f t="shared" si="4"/>
        <v>273.78185185185185</v>
      </c>
      <c r="K17" s="177">
        <f t="shared" si="5"/>
        <v>1.0546296296296296</v>
      </c>
      <c r="L17" s="9"/>
      <c r="M17" s="114">
        <v>0.8475</v>
      </c>
      <c r="N17" s="115">
        <v>2</v>
      </c>
      <c r="O17" s="9"/>
      <c r="P17" s="114"/>
      <c r="Q17" s="115"/>
      <c r="R17" s="356"/>
      <c r="S17" s="357"/>
    </row>
    <row r="18" spans="1:19" ht="15.75">
      <c r="A18" s="264">
        <f t="shared" si="6"/>
        <v>7</v>
      </c>
      <c r="B18" s="280" t="s">
        <v>61</v>
      </c>
      <c r="C18" s="281" t="s">
        <v>27</v>
      </c>
      <c r="D18" s="162">
        <v>1</v>
      </c>
      <c r="E18" s="162">
        <v>41.800000000000004</v>
      </c>
      <c r="F18" s="217">
        <f>M18/$J$4</f>
        <v>5.499074074074073</v>
      </c>
      <c r="G18" s="214">
        <f>F18*E18</f>
        <v>229.8612962962963</v>
      </c>
      <c r="H18" s="138">
        <f>N18/$J$4</f>
        <v>1.4814814814814814</v>
      </c>
      <c r="I18" s="214">
        <f>H18*E18</f>
        <v>61.92592592592593</v>
      </c>
      <c r="J18" s="142">
        <f>G18+I18</f>
        <v>291.7872222222222</v>
      </c>
      <c r="K18" s="177">
        <f>J18/E18</f>
        <v>6.980555555555555</v>
      </c>
      <c r="L18" s="9"/>
      <c r="M18" s="114">
        <v>14.8475</v>
      </c>
      <c r="N18" s="115">
        <v>4</v>
      </c>
      <c r="O18" s="9"/>
      <c r="P18" s="114"/>
      <c r="Q18" s="115"/>
      <c r="R18" s="356"/>
      <c r="S18" s="357"/>
    </row>
    <row r="19" spans="1:19" ht="15.75">
      <c r="A19" s="264">
        <f t="shared" si="6"/>
        <v>8</v>
      </c>
      <c r="B19" s="280" t="s">
        <v>62</v>
      </c>
      <c r="C19" s="281" t="s">
        <v>27</v>
      </c>
      <c r="D19" s="162">
        <v>1</v>
      </c>
      <c r="E19" s="162">
        <v>60.50000000000001</v>
      </c>
      <c r="F19" s="217">
        <f>M19/$J$4</f>
        <v>2.906481481481481</v>
      </c>
      <c r="G19" s="214">
        <f>F19*E19</f>
        <v>175.84212962962962</v>
      </c>
      <c r="H19" s="138">
        <f>N19/$J$4</f>
        <v>1.111111111111111</v>
      </c>
      <c r="I19" s="214">
        <f>H19*E19</f>
        <v>67.22222222222221</v>
      </c>
      <c r="J19" s="142">
        <f>G19+I19</f>
        <v>243.06435185185182</v>
      </c>
      <c r="K19" s="177">
        <f>J19/E19</f>
        <v>4.0175925925925915</v>
      </c>
      <c r="L19" s="9"/>
      <c r="M19" s="114">
        <v>7.8475</v>
      </c>
      <c r="N19" s="115">
        <v>3</v>
      </c>
      <c r="O19" s="9"/>
      <c r="P19" s="114"/>
      <c r="Q19" s="115"/>
      <c r="R19" s="356"/>
      <c r="S19" s="357"/>
    </row>
    <row r="20" spans="1:19" ht="15.75">
      <c r="A20" s="264">
        <f t="shared" si="6"/>
        <v>9</v>
      </c>
      <c r="B20" s="280" t="s">
        <v>63</v>
      </c>
      <c r="C20" s="281" t="s">
        <v>27</v>
      </c>
      <c r="D20" s="162">
        <v>1</v>
      </c>
      <c r="E20" s="162">
        <v>94.60000000000001</v>
      </c>
      <c r="F20" s="217">
        <f t="shared" si="0"/>
        <v>1.499074074074074</v>
      </c>
      <c r="G20" s="214">
        <f t="shared" si="1"/>
        <v>141.81240740740742</v>
      </c>
      <c r="H20" s="138">
        <f t="shared" si="2"/>
        <v>0.7407407407407407</v>
      </c>
      <c r="I20" s="214">
        <f t="shared" si="3"/>
        <v>70.07407407407408</v>
      </c>
      <c r="J20" s="142">
        <f t="shared" si="4"/>
        <v>211.8864814814815</v>
      </c>
      <c r="K20" s="177">
        <f t="shared" si="5"/>
        <v>2.2398148148148147</v>
      </c>
      <c r="L20" s="9"/>
      <c r="M20" s="114">
        <v>4.0475</v>
      </c>
      <c r="N20" s="115">
        <v>2</v>
      </c>
      <c r="O20" s="9"/>
      <c r="P20" s="114"/>
      <c r="Q20" s="115"/>
      <c r="R20" s="356"/>
      <c r="S20" s="357"/>
    </row>
    <row r="21" spans="1:19" ht="15.75">
      <c r="A21" s="264">
        <f t="shared" si="6"/>
        <v>10</v>
      </c>
      <c r="B21" s="280" t="s">
        <v>64</v>
      </c>
      <c r="C21" s="281" t="s">
        <v>27</v>
      </c>
      <c r="D21" s="162">
        <v>1</v>
      </c>
      <c r="E21" s="162">
        <v>106.7</v>
      </c>
      <c r="F21" s="217">
        <f t="shared" si="0"/>
        <v>0.8324074074074074</v>
      </c>
      <c r="G21" s="214">
        <f t="shared" si="1"/>
        <v>88.81787037037037</v>
      </c>
      <c r="H21" s="138">
        <f t="shared" si="2"/>
        <v>0.7407407407407407</v>
      </c>
      <c r="I21" s="214">
        <f t="shared" si="3"/>
        <v>79.03703703703704</v>
      </c>
      <c r="J21" s="142">
        <f t="shared" si="4"/>
        <v>167.8549074074074</v>
      </c>
      <c r="K21" s="177">
        <f t="shared" si="5"/>
        <v>1.5731481481481482</v>
      </c>
      <c r="L21" s="9"/>
      <c r="M21" s="114">
        <v>2.2475</v>
      </c>
      <c r="N21" s="115">
        <v>2</v>
      </c>
      <c r="O21" s="9"/>
      <c r="P21" s="114"/>
      <c r="Q21" s="115"/>
      <c r="R21" s="356"/>
      <c r="S21" s="357"/>
    </row>
    <row r="22" spans="1:19" ht="15.75">
      <c r="A22" s="264">
        <f t="shared" si="6"/>
        <v>11</v>
      </c>
      <c r="B22" s="280" t="s">
        <v>65</v>
      </c>
      <c r="C22" s="281" t="s">
        <v>27</v>
      </c>
      <c r="D22" s="162">
        <v>1</v>
      </c>
      <c r="E22" s="162">
        <v>572</v>
      </c>
      <c r="F22" s="217">
        <f t="shared" si="0"/>
        <v>0.46203703703703697</v>
      </c>
      <c r="G22" s="214">
        <f t="shared" si="1"/>
        <v>264.2851851851851</v>
      </c>
      <c r="H22" s="138">
        <f t="shared" si="2"/>
        <v>0.7407407407407407</v>
      </c>
      <c r="I22" s="214">
        <f t="shared" si="3"/>
        <v>423.7037037037037</v>
      </c>
      <c r="J22" s="142">
        <f t="shared" si="4"/>
        <v>687.9888888888888</v>
      </c>
      <c r="K22" s="177">
        <f t="shared" si="5"/>
        <v>1.2027777777777777</v>
      </c>
      <c r="L22" s="9"/>
      <c r="M22" s="114">
        <v>1.2474999999999998</v>
      </c>
      <c r="N22" s="115">
        <v>2</v>
      </c>
      <c r="O22" s="9"/>
      <c r="P22" s="114"/>
      <c r="Q22" s="115"/>
      <c r="R22" s="356"/>
      <c r="S22" s="357"/>
    </row>
    <row r="23" spans="1:19" ht="15.75">
      <c r="A23" s="264">
        <f t="shared" si="6"/>
        <v>12</v>
      </c>
      <c r="B23" s="280" t="s">
        <v>66</v>
      </c>
      <c r="C23" s="281" t="s">
        <v>27</v>
      </c>
      <c r="D23" s="162">
        <v>1</v>
      </c>
      <c r="E23" s="162">
        <v>38</v>
      </c>
      <c r="F23" s="217">
        <f t="shared" si="0"/>
        <v>1.0546296296296296</v>
      </c>
      <c r="G23" s="214">
        <f t="shared" si="1"/>
        <v>40.07592592592592</v>
      </c>
      <c r="H23" s="138">
        <f t="shared" si="2"/>
        <v>0.37037037037037035</v>
      </c>
      <c r="I23" s="214">
        <f t="shared" si="3"/>
        <v>14.074074074074073</v>
      </c>
      <c r="J23" s="142">
        <f t="shared" si="4"/>
        <v>54.14999999999999</v>
      </c>
      <c r="K23" s="177">
        <f t="shared" si="5"/>
        <v>1.4249999999999998</v>
      </c>
      <c r="L23" s="9"/>
      <c r="M23" s="114">
        <v>2.8475</v>
      </c>
      <c r="N23" s="115">
        <v>1</v>
      </c>
      <c r="O23" s="9"/>
      <c r="P23" s="114"/>
      <c r="Q23" s="115"/>
      <c r="R23" s="356"/>
      <c r="S23" s="357"/>
    </row>
    <row r="24" spans="1:19" ht="15.75">
      <c r="A24" s="264">
        <f t="shared" si="6"/>
        <v>13</v>
      </c>
      <c r="B24" s="280" t="s">
        <v>67</v>
      </c>
      <c r="C24" s="281" t="s">
        <v>27</v>
      </c>
      <c r="D24" s="162">
        <v>1</v>
      </c>
      <c r="E24" s="162">
        <v>55</v>
      </c>
      <c r="F24" s="217">
        <f t="shared" si="0"/>
        <v>0.7953703703703703</v>
      </c>
      <c r="G24" s="214">
        <f t="shared" si="1"/>
        <v>43.74537037037037</v>
      </c>
      <c r="H24" s="138">
        <f t="shared" si="2"/>
        <v>0.37037037037037035</v>
      </c>
      <c r="I24" s="214">
        <f t="shared" si="3"/>
        <v>20.37037037037037</v>
      </c>
      <c r="J24" s="142">
        <f t="shared" si="4"/>
        <v>64.11574074074073</v>
      </c>
      <c r="K24" s="177">
        <f t="shared" si="5"/>
        <v>1.1657407407407405</v>
      </c>
      <c r="L24" s="9"/>
      <c r="M24" s="114">
        <v>2.1475</v>
      </c>
      <c r="N24" s="115">
        <v>1</v>
      </c>
      <c r="O24" s="9"/>
      <c r="P24" s="114"/>
      <c r="Q24" s="115"/>
      <c r="R24" s="356"/>
      <c r="S24" s="357"/>
    </row>
    <row r="25" spans="1:19" ht="15.75">
      <c r="A25" s="264">
        <f t="shared" si="6"/>
        <v>14</v>
      </c>
      <c r="B25" s="280" t="s">
        <v>68</v>
      </c>
      <c r="C25" s="281" t="s">
        <v>27</v>
      </c>
      <c r="D25" s="162">
        <v>1</v>
      </c>
      <c r="E25" s="162">
        <v>96</v>
      </c>
      <c r="F25" s="217">
        <f t="shared" si="0"/>
        <v>0.5731481481481481</v>
      </c>
      <c r="G25" s="214">
        <f t="shared" si="1"/>
        <v>55.02222222222221</v>
      </c>
      <c r="H25" s="138">
        <f t="shared" si="2"/>
        <v>0.37037037037037035</v>
      </c>
      <c r="I25" s="214">
        <f t="shared" si="3"/>
        <v>35.55555555555556</v>
      </c>
      <c r="J25" s="142">
        <f t="shared" si="4"/>
        <v>90.57777777777777</v>
      </c>
      <c r="K25" s="177">
        <f t="shared" si="5"/>
        <v>0.9435185185185184</v>
      </c>
      <c r="L25" s="9"/>
      <c r="M25" s="114">
        <v>1.5474999999999999</v>
      </c>
      <c r="N25" s="115">
        <v>1</v>
      </c>
      <c r="O25" s="9"/>
      <c r="P25" s="114"/>
      <c r="Q25" s="115"/>
      <c r="R25" s="356"/>
      <c r="S25" s="357"/>
    </row>
    <row r="26" spans="1:19" ht="15.75">
      <c r="A26" s="264">
        <f t="shared" si="6"/>
        <v>15</v>
      </c>
      <c r="B26" s="280" t="s">
        <v>69</v>
      </c>
      <c r="C26" s="281" t="s">
        <v>27</v>
      </c>
      <c r="D26" s="162">
        <v>1</v>
      </c>
      <c r="E26" s="162">
        <v>97</v>
      </c>
      <c r="F26" s="217">
        <f t="shared" si="0"/>
        <v>0.46203703703703697</v>
      </c>
      <c r="G26" s="214">
        <f t="shared" si="1"/>
        <v>44.81759259259258</v>
      </c>
      <c r="H26" s="138">
        <f t="shared" si="2"/>
        <v>0.37037037037037035</v>
      </c>
      <c r="I26" s="214">
        <f t="shared" si="3"/>
        <v>35.925925925925924</v>
      </c>
      <c r="J26" s="142">
        <f t="shared" si="4"/>
        <v>80.7435185185185</v>
      </c>
      <c r="K26" s="177">
        <f t="shared" si="5"/>
        <v>0.8324074074074073</v>
      </c>
      <c r="L26" s="9"/>
      <c r="M26" s="114">
        <v>1.2474999999999998</v>
      </c>
      <c r="N26" s="115">
        <v>1</v>
      </c>
      <c r="O26" s="9"/>
      <c r="P26" s="114"/>
      <c r="Q26" s="115"/>
      <c r="R26" s="356"/>
      <c r="S26" s="357"/>
    </row>
    <row r="27" spans="1:19" ht="15.75">
      <c r="A27" s="264">
        <f t="shared" si="6"/>
        <v>16</v>
      </c>
      <c r="B27" s="280" t="s">
        <v>70</v>
      </c>
      <c r="C27" s="281" t="s">
        <v>27</v>
      </c>
      <c r="D27" s="162">
        <v>1</v>
      </c>
      <c r="E27" s="162">
        <v>520</v>
      </c>
      <c r="F27" s="226">
        <f>M27/$J$4</f>
        <v>0.3138888888888889</v>
      </c>
      <c r="G27" s="214">
        <f>F27*E27</f>
        <v>163.22222222222223</v>
      </c>
      <c r="H27" s="138">
        <f>N27/$J$4</f>
        <v>0.37037037037037035</v>
      </c>
      <c r="I27" s="214">
        <f>H27*E27</f>
        <v>192.59259259259258</v>
      </c>
      <c r="J27" s="142">
        <f>G27+I27</f>
        <v>355.8148148148148</v>
      </c>
      <c r="K27" s="177">
        <f>J27/E27</f>
        <v>0.6842592592592592</v>
      </c>
      <c r="L27" s="9"/>
      <c r="M27" s="114">
        <v>0.8475</v>
      </c>
      <c r="N27" s="115">
        <v>1</v>
      </c>
      <c r="O27" s="9"/>
      <c r="P27" s="114"/>
      <c r="Q27" s="115"/>
      <c r="R27" s="356"/>
      <c r="S27" s="357"/>
    </row>
    <row r="28" spans="1:19" ht="15.75">
      <c r="A28" s="264">
        <f t="shared" si="6"/>
        <v>17</v>
      </c>
      <c r="B28" s="280" t="s">
        <v>71</v>
      </c>
      <c r="C28" s="281" t="s">
        <v>15</v>
      </c>
      <c r="D28" s="162">
        <v>1</v>
      </c>
      <c r="E28" s="162">
        <v>12</v>
      </c>
      <c r="F28" s="217">
        <f t="shared" si="0"/>
        <v>12.90648148148148</v>
      </c>
      <c r="G28" s="214">
        <f t="shared" si="1"/>
        <v>154.87777777777777</v>
      </c>
      <c r="H28" s="138">
        <f t="shared" si="2"/>
        <v>1.111111111111111</v>
      </c>
      <c r="I28" s="214">
        <f t="shared" si="3"/>
        <v>13.333333333333332</v>
      </c>
      <c r="J28" s="142">
        <f t="shared" si="4"/>
        <v>168.2111111111111</v>
      </c>
      <c r="K28" s="177">
        <f t="shared" si="5"/>
        <v>14.017592592592592</v>
      </c>
      <c r="L28" s="9"/>
      <c r="M28" s="114">
        <v>34.8475</v>
      </c>
      <c r="N28" s="115">
        <v>3</v>
      </c>
      <c r="O28" s="9"/>
      <c r="P28" s="114"/>
      <c r="Q28" s="115" t="s">
        <v>469</v>
      </c>
      <c r="R28" s="356"/>
      <c r="S28" s="357"/>
    </row>
    <row r="29" spans="1:19" ht="15.75">
      <c r="A29" s="264">
        <f t="shared" si="6"/>
        <v>18</v>
      </c>
      <c r="B29" s="280" t="s">
        <v>72</v>
      </c>
      <c r="C29" s="281" t="s">
        <v>15</v>
      </c>
      <c r="D29" s="162">
        <v>1</v>
      </c>
      <c r="E29" s="162">
        <v>26</v>
      </c>
      <c r="F29" s="217">
        <f t="shared" si="0"/>
        <v>11.054629629629629</v>
      </c>
      <c r="G29" s="214">
        <f t="shared" si="1"/>
        <v>287.42037037037034</v>
      </c>
      <c r="H29" s="138">
        <f t="shared" si="2"/>
        <v>1.111111111111111</v>
      </c>
      <c r="I29" s="214">
        <f t="shared" si="3"/>
        <v>28.888888888888886</v>
      </c>
      <c r="J29" s="142">
        <f t="shared" si="4"/>
        <v>316.3092592592592</v>
      </c>
      <c r="K29" s="177">
        <f t="shared" si="5"/>
        <v>12.165740740740738</v>
      </c>
      <c r="L29" s="9"/>
      <c r="M29" s="114">
        <v>29.8475</v>
      </c>
      <c r="N29" s="115">
        <v>3</v>
      </c>
      <c r="O29" s="9"/>
      <c r="P29" s="114"/>
      <c r="Q29" s="115"/>
      <c r="R29" s="356"/>
      <c r="S29" s="357"/>
    </row>
    <row r="30" spans="1:19" ht="15.75">
      <c r="A30" s="264">
        <f aca="true" t="shared" si="7" ref="A30:A37">A29+1</f>
        <v>19</v>
      </c>
      <c r="B30" s="280" t="s">
        <v>73</v>
      </c>
      <c r="C30" s="281" t="s">
        <v>15</v>
      </c>
      <c r="D30" s="162">
        <v>1</v>
      </c>
      <c r="E30" s="162">
        <v>4</v>
      </c>
      <c r="F30" s="217">
        <f t="shared" si="0"/>
        <v>9.202777777777778</v>
      </c>
      <c r="G30" s="214">
        <f t="shared" si="1"/>
        <v>36.81111111111111</v>
      </c>
      <c r="H30" s="138">
        <f t="shared" si="2"/>
        <v>1.111111111111111</v>
      </c>
      <c r="I30" s="214">
        <f t="shared" si="3"/>
        <v>4.444444444444444</v>
      </c>
      <c r="J30" s="142">
        <f t="shared" si="4"/>
        <v>41.25555555555555</v>
      </c>
      <c r="K30" s="177">
        <f t="shared" si="5"/>
        <v>10.313888888888888</v>
      </c>
      <c r="L30" s="9"/>
      <c r="M30" s="114">
        <v>24.8475</v>
      </c>
      <c r="N30" s="115">
        <v>3</v>
      </c>
      <c r="O30" s="9"/>
      <c r="P30" s="114"/>
      <c r="Q30" s="115"/>
      <c r="R30" s="356"/>
      <c r="S30" s="357"/>
    </row>
    <row r="31" spans="1:19" ht="15.75">
      <c r="A31" s="264">
        <f t="shared" si="7"/>
        <v>20</v>
      </c>
      <c r="B31" s="280" t="s">
        <v>74</v>
      </c>
      <c r="C31" s="281" t="s">
        <v>15</v>
      </c>
      <c r="D31" s="162">
        <v>1</v>
      </c>
      <c r="E31" s="162">
        <v>15</v>
      </c>
      <c r="F31" s="217">
        <f t="shared" si="0"/>
        <v>6.239814814814815</v>
      </c>
      <c r="G31" s="214">
        <f t="shared" si="1"/>
        <v>93.59722222222221</v>
      </c>
      <c r="H31" s="138">
        <f t="shared" si="2"/>
        <v>0.7407407407407407</v>
      </c>
      <c r="I31" s="214">
        <f t="shared" si="3"/>
        <v>11.11111111111111</v>
      </c>
      <c r="J31" s="142">
        <f t="shared" si="4"/>
        <v>104.70833333333333</v>
      </c>
      <c r="K31" s="177">
        <f t="shared" si="5"/>
        <v>6.980555555555555</v>
      </c>
      <c r="L31" s="9"/>
      <c r="M31" s="114">
        <v>16.8475</v>
      </c>
      <c r="N31" s="115">
        <v>2</v>
      </c>
      <c r="O31" s="9"/>
      <c r="P31" s="114"/>
      <c r="Q31" s="115"/>
      <c r="R31" s="356"/>
      <c r="S31" s="357"/>
    </row>
    <row r="32" spans="1:19" ht="15.75">
      <c r="A32" s="264">
        <f t="shared" si="7"/>
        <v>21</v>
      </c>
      <c r="B32" s="280" t="s">
        <v>75</v>
      </c>
      <c r="C32" s="281" t="s">
        <v>15</v>
      </c>
      <c r="D32" s="162">
        <v>1</v>
      </c>
      <c r="E32" s="162">
        <v>12</v>
      </c>
      <c r="F32" s="217">
        <f t="shared" si="0"/>
        <v>3.647222222222222</v>
      </c>
      <c r="G32" s="214">
        <f t="shared" si="1"/>
        <v>43.766666666666666</v>
      </c>
      <c r="H32" s="138">
        <f t="shared" si="2"/>
        <v>0.7407407407407407</v>
      </c>
      <c r="I32" s="214">
        <f t="shared" si="3"/>
        <v>8.88888888888889</v>
      </c>
      <c r="J32" s="142">
        <f t="shared" si="4"/>
        <v>52.65555555555555</v>
      </c>
      <c r="K32" s="177">
        <f t="shared" si="5"/>
        <v>4.387962962962963</v>
      </c>
      <c r="L32" s="9"/>
      <c r="M32" s="114">
        <v>9.8475</v>
      </c>
      <c r="N32" s="115">
        <v>2</v>
      </c>
      <c r="O32" s="9"/>
      <c r="P32" s="114"/>
      <c r="Q32" s="115"/>
      <c r="R32" s="356"/>
      <c r="S32" s="357"/>
    </row>
    <row r="33" spans="1:19" ht="15.75">
      <c r="A33" s="264">
        <f t="shared" si="7"/>
        <v>22</v>
      </c>
      <c r="B33" s="280" t="s">
        <v>76</v>
      </c>
      <c r="C33" s="281" t="s">
        <v>15</v>
      </c>
      <c r="D33" s="162">
        <v>1</v>
      </c>
      <c r="E33" s="162">
        <v>18</v>
      </c>
      <c r="F33" s="217">
        <f t="shared" si="0"/>
        <v>2.906481481481481</v>
      </c>
      <c r="G33" s="214">
        <f t="shared" si="1"/>
        <v>52.31666666666666</v>
      </c>
      <c r="H33" s="138">
        <f t="shared" si="2"/>
        <v>0.7407407407407407</v>
      </c>
      <c r="I33" s="214">
        <f t="shared" si="3"/>
        <v>13.333333333333332</v>
      </c>
      <c r="J33" s="142">
        <f t="shared" si="4"/>
        <v>65.64999999999999</v>
      </c>
      <c r="K33" s="177">
        <f t="shared" si="5"/>
        <v>3.6472222222222217</v>
      </c>
      <c r="L33" s="9"/>
      <c r="M33" s="114">
        <v>7.8475</v>
      </c>
      <c r="N33" s="115">
        <v>2</v>
      </c>
      <c r="O33" s="9"/>
      <c r="P33" s="114"/>
      <c r="Q33" s="115"/>
      <c r="R33" s="356"/>
      <c r="S33" s="357"/>
    </row>
    <row r="34" spans="1:19" ht="15.75">
      <c r="A34" s="264">
        <f t="shared" si="7"/>
        <v>23</v>
      </c>
      <c r="B34" s="280" t="s">
        <v>77</v>
      </c>
      <c r="C34" s="281" t="s">
        <v>15</v>
      </c>
      <c r="D34" s="162">
        <v>1</v>
      </c>
      <c r="E34" s="162">
        <v>6</v>
      </c>
      <c r="F34" s="217">
        <f t="shared" si="0"/>
        <v>55.499074074074066</v>
      </c>
      <c r="G34" s="214">
        <f t="shared" si="1"/>
        <v>332.9944444444444</v>
      </c>
      <c r="H34" s="138">
        <f t="shared" si="2"/>
        <v>7.4074074074074066</v>
      </c>
      <c r="I34" s="214">
        <f t="shared" si="3"/>
        <v>44.44444444444444</v>
      </c>
      <c r="J34" s="142">
        <f t="shared" si="4"/>
        <v>377.43888888888887</v>
      </c>
      <c r="K34" s="177">
        <f t="shared" si="5"/>
        <v>62.90648148148148</v>
      </c>
      <c r="L34" s="9"/>
      <c r="M34" s="114">
        <v>149.8475</v>
      </c>
      <c r="N34" s="115">
        <v>20</v>
      </c>
      <c r="O34" s="9"/>
      <c r="P34" s="114"/>
      <c r="Q34" s="115"/>
      <c r="R34" s="356"/>
      <c r="S34" s="357"/>
    </row>
    <row r="35" spans="1:19" ht="15.75">
      <c r="A35" s="264">
        <f t="shared" si="7"/>
        <v>24</v>
      </c>
      <c r="B35" s="280" t="s">
        <v>78</v>
      </c>
      <c r="C35" s="281" t="s">
        <v>15</v>
      </c>
      <c r="D35" s="162">
        <v>1</v>
      </c>
      <c r="E35" s="162">
        <v>1</v>
      </c>
      <c r="F35" s="217">
        <f t="shared" si="0"/>
        <v>57.35092592592592</v>
      </c>
      <c r="G35" s="214">
        <f t="shared" si="1"/>
        <v>57.35092592592592</v>
      </c>
      <c r="H35" s="138">
        <f t="shared" si="2"/>
        <v>7.4074074074074066</v>
      </c>
      <c r="I35" s="214">
        <f t="shared" si="3"/>
        <v>7.4074074074074066</v>
      </c>
      <c r="J35" s="142">
        <f t="shared" si="4"/>
        <v>64.75833333333333</v>
      </c>
      <c r="K35" s="177">
        <f t="shared" si="5"/>
        <v>64.75833333333333</v>
      </c>
      <c r="L35" s="9"/>
      <c r="M35" s="114">
        <v>154.8475</v>
      </c>
      <c r="N35" s="115">
        <v>20</v>
      </c>
      <c r="O35" s="9"/>
      <c r="P35" s="114"/>
      <c r="Q35" s="115"/>
      <c r="R35" s="356"/>
      <c r="S35" s="357"/>
    </row>
    <row r="36" spans="1:19" ht="15.75">
      <c r="A36" s="264">
        <f t="shared" si="7"/>
        <v>25</v>
      </c>
      <c r="B36" s="280" t="s">
        <v>79</v>
      </c>
      <c r="C36" s="281" t="s">
        <v>15</v>
      </c>
      <c r="D36" s="162">
        <v>1</v>
      </c>
      <c r="E36" s="162">
        <v>1</v>
      </c>
      <c r="F36" s="217">
        <f t="shared" si="0"/>
        <v>203.64722222222218</v>
      </c>
      <c r="G36" s="214">
        <f t="shared" si="1"/>
        <v>203.64722222222218</v>
      </c>
      <c r="H36" s="138">
        <f t="shared" si="2"/>
        <v>7.4074074074074066</v>
      </c>
      <c r="I36" s="214">
        <f t="shared" si="3"/>
        <v>7.4074074074074066</v>
      </c>
      <c r="J36" s="142">
        <f t="shared" si="4"/>
        <v>211.0546296296296</v>
      </c>
      <c r="K36" s="177">
        <f t="shared" si="5"/>
        <v>211.0546296296296</v>
      </c>
      <c r="L36" s="9"/>
      <c r="M36" s="114">
        <v>549.8475</v>
      </c>
      <c r="N36" s="115">
        <v>20</v>
      </c>
      <c r="O36" s="9"/>
      <c r="P36" s="114"/>
      <c r="Q36" s="115"/>
      <c r="R36" s="356"/>
      <c r="S36" s="357"/>
    </row>
    <row r="37" spans="1:19" ht="15.75">
      <c r="A37" s="264">
        <f t="shared" si="7"/>
        <v>26</v>
      </c>
      <c r="B37" s="280" t="s">
        <v>80</v>
      </c>
      <c r="C37" s="281" t="s">
        <v>15</v>
      </c>
      <c r="D37" s="162">
        <v>1</v>
      </c>
      <c r="E37" s="162">
        <v>2</v>
      </c>
      <c r="F37" s="217">
        <f t="shared" si="0"/>
        <v>36.980555555555554</v>
      </c>
      <c r="G37" s="214">
        <f t="shared" si="1"/>
        <v>73.96111111111111</v>
      </c>
      <c r="H37" s="138">
        <f t="shared" si="2"/>
        <v>7.4074074074074066</v>
      </c>
      <c r="I37" s="214">
        <f t="shared" si="3"/>
        <v>14.814814814814813</v>
      </c>
      <c r="J37" s="142">
        <f t="shared" si="4"/>
        <v>88.77592592592592</v>
      </c>
      <c r="K37" s="177">
        <f t="shared" si="5"/>
        <v>44.38796296296296</v>
      </c>
      <c r="L37" s="9"/>
      <c r="M37" s="114">
        <v>99.8475</v>
      </c>
      <c r="N37" s="115">
        <v>20</v>
      </c>
      <c r="O37" s="9"/>
      <c r="P37" s="114"/>
      <c r="Q37" s="115"/>
      <c r="R37" s="356"/>
      <c r="S37" s="357"/>
    </row>
    <row r="38" spans="1:19" ht="15.75">
      <c r="A38" s="264">
        <f>A37+1</f>
        <v>27</v>
      </c>
      <c r="B38" s="280" t="s">
        <v>81</v>
      </c>
      <c r="C38" s="281" t="s">
        <v>15</v>
      </c>
      <c r="D38" s="162">
        <v>1</v>
      </c>
      <c r="E38" s="162">
        <v>2</v>
      </c>
      <c r="F38" s="217">
        <f t="shared" si="0"/>
        <v>36.980555555555554</v>
      </c>
      <c r="G38" s="214">
        <f t="shared" si="1"/>
        <v>73.96111111111111</v>
      </c>
      <c r="H38" s="138">
        <f t="shared" si="2"/>
        <v>14.814814814814813</v>
      </c>
      <c r="I38" s="214">
        <f t="shared" si="3"/>
        <v>29.629629629629626</v>
      </c>
      <c r="J38" s="142">
        <f t="shared" si="4"/>
        <v>103.59074074074073</v>
      </c>
      <c r="K38" s="177">
        <f t="shared" si="5"/>
        <v>51.795370370370364</v>
      </c>
      <c r="L38" s="9"/>
      <c r="M38" s="114">
        <v>99.8475</v>
      </c>
      <c r="N38" s="115">
        <v>40</v>
      </c>
      <c r="O38" s="9"/>
      <c r="P38" s="114"/>
      <c r="Q38" s="115"/>
      <c r="R38" s="356"/>
      <c r="S38" s="357"/>
    </row>
    <row r="39" spans="1:19" ht="15.75">
      <c r="A39" s="264">
        <f>A38+1</f>
        <v>28</v>
      </c>
      <c r="B39" s="280" t="s">
        <v>82</v>
      </c>
      <c r="C39" s="281" t="s">
        <v>15</v>
      </c>
      <c r="D39" s="162">
        <v>1</v>
      </c>
      <c r="E39" s="162">
        <v>2</v>
      </c>
      <c r="F39" s="217">
        <f t="shared" si="0"/>
        <v>2777.7212962962963</v>
      </c>
      <c r="G39" s="214">
        <f t="shared" si="1"/>
        <v>5555.4425925925925</v>
      </c>
      <c r="H39" s="138">
        <f t="shared" si="2"/>
        <v>185.18518518518516</v>
      </c>
      <c r="I39" s="214">
        <f t="shared" si="3"/>
        <v>370.3703703703703</v>
      </c>
      <c r="J39" s="142">
        <f t="shared" si="4"/>
        <v>5925.812962962963</v>
      </c>
      <c r="K39" s="177">
        <f t="shared" si="5"/>
        <v>2962.9064814814815</v>
      </c>
      <c r="L39" s="9"/>
      <c r="M39" s="114">
        <v>7499.8475</v>
      </c>
      <c r="N39" s="115">
        <v>500</v>
      </c>
      <c r="O39" s="9"/>
      <c r="P39" s="114"/>
      <c r="Q39" s="115"/>
      <c r="R39" s="356"/>
      <c r="S39" s="357"/>
    </row>
    <row r="40" spans="1:19" s="94" customFormat="1" ht="23.25" customHeight="1">
      <c r="A40" s="397" t="s">
        <v>18</v>
      </c>
      <c r="B40" s="398"/>
      <c r="C40" s="398"/>
      <c r="D40" s="161"/>
      <c r="E40" s="161"/>
      <c r="F40" s="161"/>
      <c r="G40" s="233"/>
      <c r="H40" s="161"/>
      <c r="I40" s="233"/>
      <c r="J40" s="233"/>
      <c r="K40" s="279"/>
      <c r="L40" s="9"/>
      <c r="M40" s="169">
        <v>-0.1525</v>
      </c>
      <c r="N40" s="170"/>
      <c r="P40" s="169"/>
      <c r="Q40" s="170"/>
      <c r="R40" s="356"/>
      <c r="S40" s="357"/>
    </row>
    <row r="41" spans="1:19" ht="15.75">
      <c r="A41" s="264">
        <f>A39+1</f>
        <v>29</v>
      </c>
      <c r="B41" s="280" t="s">
        <v>83</v>
      </c>
      <c r="C41" s="281" t="s">
        <v>15</v>
      </c>
      <c r="D41" s="162">
        <v>1</v>
      </c>
      <c r="E41" s="162">
        <v>31.25</v>
      </c>
      <c r="F41" s="226">
        <f t="shared" si="0"/>
        <v>1.425</v>
      </c>
      <c r="G41" s="214">
        <f t="shared" si="1"/>
        <v>44.53125</v>
      </c>
      <c r="H41" s="138">
        <f t="shared" si="2"/>
        <v>1.111111111111111</v>
      </c>
      <c r="I41" s="214">
        <f t="shared" si="3"/>
        <v>34.722222222222214</v>
      </c>
      <c r="J41" s="142">
        <f t="shared" si="4"/>
        <v>79.25347222222221</v>
      </c>
      <c r="K41" s="177">
        <f t="shared" si="5"/>
        <v>2.536111111111111</v>
      </c>
      <c r="L41" s="9"/>
      <c r="M41" s="114">
        <v>3.8475</v>
      </c>
      <c r="N41" s="115">
        <v>3</v>
      </c>
      <c r="O41" s="9"/>
      <c r="P41" s="114"/>
      <c r="Q41" s="115"/>
      <c r="R41" s="356"/>
      <c r="S41" s="357"/>
    </row>
    <row r="42" spans="1:19" ht="15.75">
      <c r="A42" s="264">
        <f>A41+1</f>
        <v>30</v>
      </c>
      <c r="B42" s="280" t="s">
        <v>84</v>
      </c>
      <c r="C42" s="281" t="s">
        <v>15</v>
      </c>
      <c r="D42" s="162">
        <v>1</v>
      </c>
      <c r="E42" s="162">
        <v>37.5</v>
      </c>
      <c r="F42" s="226">
        <f t="shared" si="0"/>
        <v>1.9805555555555554</v>
      </c>
      <c r="G42" s="214">
        <f t="shared" si="1"/>
        <v>74.27083333333333</v>
      </c>
      <c r="H42" s="138">
        <f t="shared" si="2"/>
        <v>1.111111111111111</v>
      </c>
      <c r="I42" s="214">
        <f t="shared" si="3"/>
        <v>41.66666666666666</v>
      </c>
      <c r="J42" s="142">
        <f t="shared" si="4"/>
        <v>115.93749999999999</v>
      </c>
      <c r="K42" s="177">
        <f t="shared" si="5"/>
        <v>3.0916666666666663</v>
      </c>
      <c r="L42" s="9"/>
      <c r="M42" s="114">
        <v>5.3475</v>
      </c>
      <c r="N42" s="115">
        <v>3</v>
      </c>
      <c r="O42" s="9"/>
      <c r="P42" s="114"/>
      <c r="Q42" s="115"/>
      <c r="R42" s="356"/>
      <c r="S42" s="357"/>
    </row>
    <row r="43" spans="1:19" ht="15.75">
      <c r="A43" s="264">
        <f>A42+1</f>
        <v>31</v>
      </c>
      <c r="B43" s="280" t="s">
        <v>85</v>
      </c>
      <c r="C43" s="281" t="s">
        <v>15</v>
      </c>
      <c r="D43" s="162">
        <v>1</v>
      </c>
      <c r="E43" s="162">
        <v>131.25</v>
      </c>
      <c r="F43" s="217">
        <f t="shared" si="0"/>
        <v>2.906481481481481</v>
      </c>
      <c r="G43" s="214">
        <f t="shared" si="1"/>
        <v>381.4756944444444</v>
      </c>
      <c r="H43" s="138">
        <f t="shared" si="2"/>
        <v>1.111111111111111</v>
      </c>
      <c r="I43" s="214">
        <f t="shared" si="3"/>
        <v>145.83333333333331</v>
      </c>
      <c r="J43" s="142">
        <f t="shared" si="4"/>
        <v>527.3090277777777</v>
      </c>
      <c r="K43" s="177">
        <f t="shared" si="5"/>
        <v>4.017592592592592</v>
      </c>
      <c r="L43" s="9"/>
      <c r="M43" s="114">
        <v>7.8475</v>
      </c>
      <c r="N43" s="115">
        <v>3</v>
      </c>
      <c r="O43" s="9"/>
      <c r="P43" s="114"/>
      <c r="Q43" s="115"/>
      <c r="R43" s="356"/>
      <c r="S43" s="357"/>
    </row>
    <row r="44" spans="1:19" ht="15.75">
      <c r="A44" s="264">
        <f>A42+1</f>
        <v>31</v>
      </c>
      <c r="B44" s="280" t="s">
        <v>86</v>
      </c>
      <c r="C44" s="281" t="s">
        <v>15</v>
      </c>
      <c r="D44" s="162">
        <v>1</v>
      </c>
      <c r="E44" s="162">
        <v>67.5</v>
      </c>
      <c r="F44" s="217">
        <f t="shared" si="0"/>
        <v>2.906481481481481</v>
      </c>
      <c r="G44" s="214">
        <f t="shared" si="1"/>
        <v>196.18749999999997</v>
      </c>
      <c r="H44" s="138">
        <f t="shared" si="2"/>
        <v>1.111111111111111</v>
      </c>
      <c r="I44" s="214">
        <f t="shared" si="3"/>
        <v>74.99999999999999</v>
      </c>
      <c r="J44" s="142">
        <f t="shared" si="4"/>
        <v>271.18749999999994</v>
      </c>
      <c r="K44" s="177">
        <f t="shared" si="5"/>
        <v>4.0175925925925915</v>
      </c>
      <c r="L44" s="9"/>
      <c r="M44" s="114">
        <v>7.8475</v>
      </c>
      <c r="N44" s="115">
        <v>3</v>
      </c>
      <c r="O44" s="9"/>
      <c r="P44" s="114"/>
      <c r="Q44" s="115"/>
      <c r="R44" s="356"/>
      <c r="S44" s="357"/>
    </row>
    <row r="45" spans="1:19" ht="15.75">
      <c r="A45" s="264">
        <f>A42+1</f>
        <v>31</v>
      </c>
      <c r="B45" s="280" t="s">
        <v>87</v>
      </c>
      <c r="C45" s="281" t="s">
        <v>15</v>
      </c>
      <c r="D45" s="162">
        <v>1</v>
      </c>
      <c r="E45" s="162">
        <v>130</v>
      </c>
      <c r="F45" s="226">
        <f t="shared" si="0"/>
        <v>3.647222222222222</v>
      </c>
      <c r="G45" s="214">
        <f t="shared" si="1"/>
        <v>474.13888888888886</v>
      </c>
      <c r="H45" s="138">
        <f t="shared" si="2"/>
        <v>1.111111111111111</v>
      </c>
      <c r="I45" s="214">
        <f t="shared" si="3"/>
        <v>144.44444444444443</v>
      </c>
      <c r="J45" s="142">
        <f t="shared" si="4"/>
        <v>618.5833333333333</v>
      </c>
      <c r="K45" s="177">
        <f t="shared" si="5"/>
        <v>4.758333333333333</v>
      </c>
      <c r="L45" s="9"/>
      <c r="M45" s="114">
        <v>9.8475</v>
      </c>
      <c r="N45" s="115">
        <v>3</v>
      </c>
      <c r="O45" s="9"/>
      <c r="P45" s="114"/>
      <c r="Q45" s="115"/>
      <c r="R45" s="356"/>
      <c r="S45" s="357"/>
    </row>
    <row r="46" spans="1:19" ht="15.75">
      <c r="A46" s="264">
        <f aca="true" t="shared" si="8" ref="A46:A55">A45+1</f>
        <v>32</v>
      </c>
      <c r="B46" s="280" t="s">
        <v>88</v>
      </c>
      <c r="C46" s="281" t="s">
        <v>15</v>
      </c>
      <c r="D46" s="162">
        <v>1</v>
      </c>
      <c r="E46" s="162">
        <v>105</v>
      </c>
      <c r="F46" s="226">
        <f t="shared" si="0"/>
        <v>1.425</v>
      </c>
      <c r="G46" s="214">
        <f t="shared" si="1"/>
        <v>149.625</v>
      </c>
      <c r="H46" s="138">
        <f t="shared" si="2"/>
        <v>1.4814814814814814</v>
      </c>
      <c r="I46" s="214">
        <f t="shared" si="3"/>
        <v>155.55555555555554</v>
      </c>
      <c r="J46" s="142">
        <f t="shared" si="4"/>
        <v>305.18055555555554</v>
      </c>
      <c r="K46" s="177">
        <f t="shared" si="5"/>
        <v>2.906481481481481</v>
      </c>
      <c r="L46" s="9"/>
      <c r="M46" s="114">
        <v>3.8475</v>
      </c>
      <c r="N46" s="115">
        <v>4</v>
      </c>
      <c r="O46" s="9"/>
      <c r="P46" s="114"/>
      <c r="Q46" s="115"/>
      <c r="R46" s="356"/>
      <c r="S46" s="357"/>
    </row>
    <row r="47" spans="1:19" ht="15.75">
      <c r="A47" s="264">
        <f t="shared" si="8"/>
        <v>33</v>
      </c>
      <c r="B47" s="280" t="s">
        <v>89</v>
      </c>
      <c r="C47" s="281" t="s">
        <v>15</v>
      </c>
      <c r="D47" s="162">
        <v>1</v>
      </c>
      <c r="E47" s="162">
        <v>145</v>
      </c>
      <c r="F47" s="226">
        <f t="shared" si="0"/>
        <v>1.9805555555555554</v>
      </c>
      <c r="G47" s="214">
        <f t="shared" si="1"/>
        <v>287.18055555555554</v>
      </c>
      <c r="H47" s="138">
        <f t="shared" si="2"/>
        <v>1.111111111111111</v>
      </c>
      <c r="I47" s="214">
        <f t="shared" si="3"/>
        <v>161.1111111111111</v>
      </c>
      <c r="J47" s="142">
        <f t="shared" si="4"/>
        <v>448.29166666666663</v>
      </c>
      <c r="K47" s="177">
        <f t="shared" si="5"/>
        <v>3.0916666666666663</v>
      </c>
      <c r="L47" s="9"/>
      <c r="M47" s="114">
        <v>5.3475</v>
      </c>
      <c r="N47" s="115">
        <v>3</v>
      </c>
      <c r="O47" s="9"/>
      <c r="P47" s="114"/>
      <c r="Q47" s="115"/>
      <c r="R47" s="356"/>
      <c r="S47" s="357"/>
    </row>
    <row r="48" spans="1:19" ht="15.75">
      <c r="A48" s="264">
        <f t="shared" si="8"/>
        <v>34</v>
      </c>
      <c r="B48" s="282" t="s">
        <v>90</v>
      </c>
      <c r="C48" s="281" t="s">
        <v>15</v>
      </c>
      <c r="D48" s="162">
        <v>1</v>
      </c>
      <c r="E48" s="162">
        <v>121.25</v>
      </c>
      <c r="F48" s="217">
        <f t="shared" si="0"/>
        <v>2.906481481481481</v>
      </c>
      <c r="G48" s="214">
        <f t="shared" si="1"/>
        <v>352.4108796296296</v>
      </c>
      <c r="H48" s="138">
        <f t="shared" si="2"/>
        <v>1.111111111111111</v>
      </c>
      <c r="I48" s="214">
        <f t="shared" si="3"/>
        <v>134.7222222222222</v>
      </c>
      <c r="J48" s="142">
        <f t="shared" si="4"/>
        <v>487.13310185185185</v>
      </c>
      <c r="K48" s="177">
        <f t="shared" si="5"/>
        <v>4.017592592592592</v>
      </c>
      <c r="L48" s="9"/>
      <c r="M48" s="114">
        <v>7.8475</v>
      </c>
      <c r="N48" s="115">
        <v>3</v>
      </c>
      <c r="O48" s="9"/>
      <c r="P48" s="114"/>
      <c r="Q48" s="115"/>
      <c r="R48" s="356"/>
      <c r="S48" s="357"/>
    </row>
    <row r="49" spans="1:19" ht="15.75">
      <c r="A49" s="264">
        <f t="shared" si="8"/>
        <v>35</v>
      </c>
      <c r="B49" s="282" t="s">
        <v>91</v>
      </c>
      <c r="C49" s="281" t="s">
        <v>15</v>
      </c>
      <c r="D49" s="162">
        <v>1</v>
      </c>
      <c r="E49" s="162">
        <v>83.75</v>
      </c>
      <c r="F49" s="217">
        <f t="shared" si="0"/>
        <v>1.425</v>
      </c>
      <c r="G49" s="214">
        <f t="shared" si="1"/>
        <v>119.34375</v>
      </c>
      <c r="H49" s="138">
        <f t="shared" si="2"/>
        <v>1.111111111111111</v>
      </c>
      <c r="I49" s="214">
        <f t="shared" si="3"/>
        <v>93.05555555555554</v>
      </c>
      <c r="J49" s="142">
        <f t="shared" si="4"/>
        <v>212.39930555555554</v>
      </c>
      <c r="K49" s="177">
        <f t="shared" si="5"/>
        <v>2.536111111111111</v>
      </c>
      <c r="L49" s="9"/>
      <c r="M49" s="114">
        <v>3.8475</v>
      </c>
      <c r="N49" s="115">
        <v>3</v>
      </c>
      <c r="O49" s="9"/>
      <c r="P49" s="114"/>
      <c r="Q49" s="115"/>
      <c r="R49" s="356"/>
      <c r="S49" s="357"/>
    </row>
    <row r="50" spans="1:19" ht="15.75">
      <c r="A50" s="264">
        <f t="shared" si="8"/>
        <v>36</v>
      </c>
      <c r="B50" s="282" t="s">
        <v>92</v>
      </c>
      <c r="C50" s="281" t="s">
        <v>15</v>
      </c>
      <c r="D50" s="162">
        <v>1</v>
      </c>
      <c r="E50" s="162">
        <v>97.5</v>
      </c>
      <c r="F50" s="217">
        <f t="shared" si="0"/>
        <v>1.9805555555555554</v>
      </c>
      <c r="G50" s="214">
        <f t="shared" si="1"/>
        <v>193.10416666666666</v>
      </c>
      <c r="H50" s="138">
        <f t="shared" si="2"/>
        <v>1.111111111111111</v>
      </c>
      <c r="I50" s="214">
        <f t="shared" si="3"/>
        <v>108.33333333333331</v>
      </c>
      <c r="J50" s="142">
        <f t="shared" si="4"/>
        <v>301.4375</v>
      </c>
      <c r="K50" s="177">
        <f t="shared" si="5"/>
        <v>3.091666666666667</v>
      </c>
      <c r="L50" s="9"/>
      <c r="M50" s="114">
        <v>5.3475</v>
      </c>
      <c r="N50" s="115">
        <v>3</v>
      </c>
      <c r="O50" s="9"/>
      <c r="P50" s="114"/>
      <c r="Q50" s="115"/>
      <c r="R50" s="356"/>
      <c r="S50" s="357"/>
    </row>
    <row r="51" spans="1:19" ht="15.75">
      <c r="A51" s="264">
        <f t="shared" si="8"/>
        <v>37</v>
      </c>
      <c r="B51" s="282" t="s">
        <v>93</v>
      </c>
      <c r="C51" s="281" t="s">
        <v>15</v>
      </c>
      <c r="D51" s="162">
        <v>1</v>
      </c>
      <c r="E51" s="162">
        <v>111.25</v>
      </c>
      <c r="F51" s="217">
        <f t="shared" si="0"/>
        <v>2.906481481481481</v>
      </c>
      <c r="G51" s="214">
        <f t="shared" si="1"/>
        <v>323.3460648148148</v>
      </c>
      <c r="H51" s="138">
        <f t="shared" si="2"/>
        <v>1.111111111111111</v>
      </c>
      <c r="I51" s="214">
        <f t="shared" si="3"/>
        <v>123.61111111111109</v>
      </c>
      <c r="J51" s="142">
        <f t="shared" si="4"/>
        <v>446.95717592592587</v>
      </c>
      <c r="K51" s="177">
        <f t="shared" si="5"/>
        <v>4.017592592592592</v>
      </c>
      <c r="L51" s="9"/>
      <c r="M51" s="114">
        <v>7.8475</v>
      </c>
      <c r="N51" s="115">
        <v>3</v>
      </c>
      <c r="O51" s="9"/>
      <c r="P51" s="114"/>
      <c r="Q51" s="115"/>
      <c r="R51" s="356"/>
      <c r="S51" s="357"/>
    </row>
    <row r="52" spans="1:19" ht="15.75">
      <c r="A52" s="264">
        <f t="shared" si="8"/>
        <v>38</v>
      </c>
      <c r="B52" s="282" t="s">
        <v>94</v>
      </c>
      <c r="C52" s="281" t="s">
        <v>15</v>
      </c>
      <c r="D52" s="162">
        <v>1</v>
      </c>
      <c r="E52" s="162">
        <v>45</v>
      </c>
      <c r="F52" s="217">
        <f t="shared" si="0"/>
        <v>3.647222222222222</v>
      </c>
      <c r="G52" s="214">
        <f t="shared" si="1"/>
        <v>164.125</v>
      </c>
      <c r="H52" s="138">
        <f t="shared" si="2"/>
        <v>5.555555555555555</v>
      </c>
      <c r="I52" s="214">
        <f t="shared" si="3"/>
        <v>250</v>
      </c>
      <c r="J52" s="142">
        <f t="shared" si="4"/>
        <v>414.125</v>
      </c>
      <c r="K52" s="177">
        <f t="shared" si="5"/>
        <v>9.202777777777778</v>
      </c>
      <c r="L52" s="9"/>
      <c r="M52" s="114">
        <v>9.8475</v>
      </c>
      <c r="N52" s="115">
        <v>15</v>
      </c>
      <c r="O52" s="9"/>
      <c r="P52" s="114"/>
      <c r="Q52" s="115"/>
      <c r="R52" s="356"/>
      <c r="S52" s="357"/>
    </row>
    <row r="53" spans="1:19" ht="15.75">
      <c r="A53" s="264">
        <f t="shared" si="8"/>
        <v>39</v>
      </c>
      <c r="B53" s="282" t="s">
        <v>95</v>
      </c>
      <c r="C53" s="281" t="s">
        <v>15</v>
      </c>
      <c r="D53" s="162">
        <v>1</v>
      </c>
      <c r="E53" s="162">
        <v>17</v>
      </c>
      <c r="F53" s="217">
        <f t="shared" si="0"/>
        <v>18.462037037037035</v>
      </c>
      <c r="G53" s="214">
        <f t="shared" si="1"/>
        <v>313.8546296296296</v>
      </c>
      <c r="H53" s="138">
        <f t="shared" si="2"/>
        <v>5.555555555555555</v>
      </c>
      <c r="I53" s="214">
        <f t="shared" si="3"/>
        <v>94.44444444444444</v>
      </c>
      <c r="J53" s="142">
        <f t="shared" si="4"/>
        <v>408.29907407407404</v>
      </c>
      <c r="K53" s="177">
        <f t="shared" si="5"/>
        <v>24.017592592592592</v>
      </c>
      <c r="L53" s="9"/>
      <c r="M53" s="114">
        <v>49.8475</v>
      </c>
      <c r="N53" s="115">
        <v>15</v>
      </c>
      <c r="O53" s="9"/>
      <c r="P53" s="114"/>
      <c r="Q53" s="115"/>
      <c r="R53" s="356"/>
      <c r="S53" s="357"/>
    </row>
    <row r="54" spans="1:19" ht="15.75">
      <c r="A54" s="264">
        <f t="shared" si="8"/>
        <v>40</v>
      </c>
      <c r="B54" s="282" t="s">
        <v>96</v>
      </c>
      <c r="C54" s="281" t="s">
        <v>15</v>
      </c>
      <c r="D54" s="162">
        <v>1</v>
      </c>
      <c r="E54" s="162">
        <v>15</v>
      </c>
      <c r="F54" s="226">
        <f t="shared" si="0"/>
        <v>18.462037037037035</v>
      </c>
      <c r="G54" s="214">
        <f t="shared" si="1"/>
        <v>276.93055555555554</v>
      </c>
      <c r="H54" s="138">
        <f t="shared" si="2"/>
        <v>5.555555555555555</v>
      </c>
      <c r="I54" s="214">
        <f t="shared" si="3"/>
        <v>83.33333333333333</v>
      </c>
      <c r="J54" s="142">
        <f t="shared" si="4"/>
        <v>360.26388888888886</v>
      </c>
      <c r="K54" s="177">
        <f t="shared" si="5"/>
        <v>24.01759259259259</v>
      </c>
      <c r="L54" s="9"/>
      <c r="M54" s="114">
        <v>49.8475</v>
      </c>
      <c r="N54" s="115">
        <v>15</v>
      </c>
      <c r="O54" s="9"/>
      <c r="P54" s="114"/>
      <c r="Q54" s="115"/>
      <c r="R54" s="356"/>
      <c r="S54" s="357"/>
    </row>
    <row r="55" spans="1:19" ht="16.5" thickBot="1">
      <c r="A55" s="275">
        <f t="shared" si="8"/>
        <v>41</v>
      </c>
      <c r="B55" s="283" t="s">
        <v>97</v>
      </c>
      <c r="C55" s="284" t="s">
        <v>15</v>
      </c>
      <c r="D55" s="187">
        <v>1</v>
      </c>
      <c r="E55" s="187">
        <v>15</v>
      </c>
      <c r="F55" s="278">
        <f>M55/$J$4</f>
        <v>9.202777777777778</v>
      </c>
      <c r="G55" s="213">
        <f>F55*E55</f>
        <v>138.04166666666666</v>
      </c>
      <c r="H55" s="179">
        <f>N55/$J$4</f>
        <v>11.11111111111111</v>
      </c>
      <c r="I55" s="213">
        <f>H55*E55</f>
        <v>166.66666666666666</v>
      </c>
      <c r="J55" s="150">
        <f>G55+I55</f>
        <v>304.7083333333333</v>
      </c>
      <c r="K55" s="189">
        <f>J55/E55</f>
        <v>20.313888888888886</v>
      </c>
      <c r="L55" s="9"/>
      <c r="M55" s="116">
        <v>24.8475</v>
      </c>
      <c r="N55" s="117">
        <v>30</v>
      </c>
      <c r="O55" s="9"/>
      <c r="P55" s="116"/>
      <c r="Q55" s="117"/>
      <c r="R55" s="356"/>
      <c r="S55" s="357"/>
    </row>
    <row r="56" spans="6:17" ht="16.5" thickBot="1">
      <c r="F56" s="34"/>
      <c r="G56" s="96">
        <f>SUM(G12:G55)</f>
        <v>12567.828287037037</v>
      </c>
      <c r="H56" s="83"/>
      <c r="I56" s="96">
        <f>SUM(I12:I55)</f>
        <v>3944.759259259259</v>
      </c>
      <c r="J56" s="97"/>
      <c r="K56" s="250"/>
      <c r="L56" s="9"/>
      <c r="M56" s="36"/>
      <c r="N56" s="36"/>
      <c r="P56" s="36"/>
      <c r="Q56" s="36"/>
    </row>
    <row r="57" spans="6:17" ht="16.5" thickBot="1">
      <c r="F57" s="37"/>
      <c r="G57" s="85" t="s">
        <v>20</v>
      </c>
      <c r="H57" s="99">
        <v>0.02</v>
      </c>
      <c r="I57" s="251"/>
      <c r="J57" s="39">
        <f>H57*G56</f>
        <v>251.35656574074073</v>
      </c>
      <c r="K57" s="250"/>
      <c r="L57" s="9"/>
      <c r="M57" s="36"/>
      <c r="N57" s="36"/>
      <c r="P57" s="36"/>
      <c r="Q57" s="36"/>
    </row>
    <row r="58" spans="6:17" ht="16.5" thickBot="1">
      <c r="F58" s="34"/>
      <c r="G58" s="40"/>
      <c r="H58" s="83"/>
      <c r="I58" s="252"/>
      <c r="J58" s="41"/>
      <c r="K58" s="250"/>
      <c r="L58" s="9"/>
      <c r="M58" s="36"/>
      <c r="N58" s="36"/>
      <c r="P58" s="36"/>
      <c r="Q58" s="36"/>
    </row>
    <row r="59" spans="6:17" ht="16.5" thickBot="1">
      <c r="F59" s="37"/>
      <c r="G59" s="38" t="s">
        <v>21</v>
      </c>
      <c r="H59" s="101"/>
      <c r="I59" s="251"/>
      <c r="J59" s="39">
        <f>SUM(J12:J57)</f>
        <v>16763.944112037032</v>
      </c>
      <c r="K59" s="250"/>
      <c r="L59" s="9"/>
      <c r="M59" s="36"/>
      <c r="N59" s="36"/>
      <c r="P59" s="36"/>
      <c r="Q59" s="36"/>
    </row>
    <row r="60" spans="6:17" ht="16.5" thickBot="1">
      <c r="F60" s="42"/>
      <c r="G60" s="43"/>
      <c r="H60" s="102"/>
      <c r="I60" s="253"/>
      <c r="J60" s="44"/>
      <c r="K60" s="250"/>
      <c r="L60" s="9"/>
      <c r="M60" s="36"/>
      <c r="N60" s="36"/>
      <c r="P60" s="36"/>
      <c r="Q60" s="36"/>
    </row>
    <row r="61" spans="6:17" ht="15.75">
      <c r="F61" s="45"/>
      <c r="G61" s="86" t="s">
        <v>22</v>
      </c>
      <c r="H61" s="103">
        <v>0.07</v>
      </c>
      <c r="I61" s="254"/>
      <c r="J61" s="47">
        <f>J59*H61</f>
        <v>1173.4760878425923</v>
      </c>
      <c r="K61" s="250"/>
      <c r="L61" s="9"/>
      <c r="M61" s="36"/>
      <c r="N61" s="36"/>
      <c r="P61" s="36"/>
      <c r="Q61" s="36"/>
    </row>
    <row r="62" spans="6:17" ht="16.5" thickBot="1">
      <c r="F62" s="48"/>
      <c r="G62" s="87" t="s">
        <v>23</v>
      </c>
      <c r="H62" s="104"/>
      <c r="I62" s="255"/>
      <c r="J62" s="50">
        <f>J59+J61</f>
        <v>17937.420199879623</v>
      </c>
      <c r="K62" s="250"/>
      <c r="L62" s="9"/>
      <c r="M62" s="36"/>
      <c r="N62" s="36"/>
      <c r="P62" s="36"/>
      <c r="Q62" s="36"/>
    </row>
    <row r="63" spans="6:17" ht="16.5" thickBot="1">
      <c r="F63" s="51"/>
      <c r="G63" s="88"/>
      <c r="H63" s="105"/>
      <c r="I63" s="256"/>
      <c r="J63" s="53"/>
      <c r="K63" s="250"/>
      <c r="L63" s="9"/>
      <c r="M63" s="36"/>
      <c r="N63" s="36"/>
      <c r="P63" s="36"/>
      <c r="Q63" s="36"/>
    </row>
    <row r="64" spans="6:17" ht="15.75">
      <c r="F64" s="54"/>
      <c r="G64" s="86" t="s">
        <v>24</v>
      </c>
      <c r="H64" s="103">
        <v>0.08</v>
      </c>
      <c r="I64" s="254"/>
      <c r="J64" s="47">
        <f>J62*H64</f>
        <v>1434.9936159903698</v>
      </c>
      <c r="K64" s="250"/>
      <c r="L64" s="9"/>
      <c r="M64" s="36"/>
      <c r="N64" s="36"/>
      <c r="P64" s="36"/>
      <c r="Q64" s="36"/>
    </row>
    <row r="65" spans="6:17" ht="16.5" thickBot="1">
      <c r="F65" s="48"/>
      <c r="G65" s="87" t="s">
        <v>23</v>
      </c>
      <c r="H65" s="106"/>
      <c r="I65" s="255"/>
      <c r="J65" s="50">
        <f>J62+J64</f>
        <v>19372.413815869993</v>
      </c>
      <c r="K65" s="250"/>
      <c r="M65" s="36"/>
      <c r="N65" s="36"/>
      <c r="P65" s="36"/>
      <c r="Q65" s="36"/>
    </row>
    <row r="66" spans="6:17" ht="16.5" thickBot="1">
      <c r="F66" s="51"/>
      <c r="G66" s="88"/>
      <c r="H66" s="107"/>
      <c r="I66" s="256"/>
      <c r="J66" s="53"/>
      <c r="K66" s="250"/>
      <c r="M66" s="36"/>
      <c r="N66" s="36"/>
      <c r="P66" s="36"/>
      <c r="Q66" s="36"/>
    </row>
    <row r="67" spans="6:17" ht="15.75">
      <c r="F67" s="54"/>
      <c r="G67" s="89" t="s">
        <v>25</v>
      </c>
      <c r="H67" s="103">
        <v>0.18</v>
      </c>
      <c r="I67" s="254"/>
      <c r="J67" s="55">
        <f>J65*H67</f>
        <v>3487.0344868565985</v>
      </c>
      <c r="K67" s="250"/>
      <c r="M67" s="36"/>
      <c r="N67" s="36"/>
      <c r="P67" s="36"/>
      <c r="Q67" s="36"/>
    </row>
    <row r="68" spans="6:17" ht="16.5" thickBot="1">
      <c r="F68" s="48"/>
      <c r="G68" s="90" t="s">
        <v>26</v>
      </c>
      <c r="H68" s="104" t="s">
        <v>9</v>
      </c>
      <c r="I68" s="257"/>
      <c r="J68" s="58">
        <f>J656+J67</f>
        <v>3487.0344868565985</v>
      </c>
      <c r="K68" s="250"/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  <row r="72" spans="13:17" ht="15.75">
      <c r="M72" s="36"/>
      <c r="N72" s="36"/>
      <c r="P72" s="36"/>
      <c r="Q72" s="36"/>
    </row>
  </sheetData>
  <sheetProtection algorithmName="SHA-512" hashValue="lzxhR/JQDfUoyKEDYRRS2OC82cUqWMIzcjbvXpEO1dl/TkCKzAGuOclEQ2/2ZSoxlg7S/N+UjockM9OQyBRJ/Q==" saltValue="QF/wYLiI+SzX0IzbYxiiOA==" spinCount="100000" sheet="1" objects="1" scenarios="1"/>
  <mergeCells count="21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A11:C11"/>
    <mergeCell ref="A40:C40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W69"/>
  <sheetViews>
    <sheetView showGridLines="0" zoomScalePageLayoutView="115" workbookViewId="0" topLeftCell="A1">
      <pane ySplit="9" topLeftCell="A10" activePane="bottomLeft" state="frozen"/>
      <selection pane="topLeft" activeCell="A292" sqref="A292:XFD292"/>
      <selection pane="bottomLeft" activeCell="I35" sqref="I35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9.0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10.125" style="15" bestFit="1" customWidth="1"/>
    <col min="22" max="22" width="8.875" style="15" customWidth="1"/>
    <col min="23" max="23" width="9.50390625" style="15" bestFit="1" customWidth="1"/>
    <col min="24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455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5">
        <f>J135</f>
        <v>0</v>
      </c>
      <c r="I4" s="216">
        <f>H4*J4</f>
        <v>0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s="33" customFormat="1" ht="15.75">
      <c r="A11" s="286"/>
      <c r="B11" s="287" t="s">
        <v>36</v>
      </c>
      <c r="C11" s="288"/>
      <c r="D11" s="289"/>
      <c r="E11" s="290"/>
      <c r="F11" s="291"/>
      <c r="G11" s="291"/>
      <c r="H11" s="291"/>
      <c r="I11" s="291"/>
      <c r="J11" s="291"/>
      <c r="K11" s="292"/>
      <c r="L11" s="293"/>
      <c r="M11" s="294"/>
      <c r="N11" s="295"/>
      <c r="O11" s="270"/>
      <c r="P11" s="294"/>
      <c r="Q11" s="295"/>
    </row>
    <row r="12" spans="1:23" ht="15.75">
      <c r="A12" s="264">
        <v>1</v>
      </c>
      <c r="B12" s="296" t="s">
        <v>398</v>
      </c>
      <c r="C12" s="297" t="s">
        <v>53</v>
      </c>
      <c r="D12" s="138">
        <v>1</v>
      </c>
      <c r="E12" s="336">
        <v>1</v>
      </c>
      <c r="F12" s="217">
        <f aca="true" t="shared" si="0" ref="F12:F26">M12/$J$4</f>
        <v>499.99999999999994</v>
      </c>
      <c r="G12" s="214">
        <f aca="true" t="shared" si="1" ref="G12:G26">F12*E12</f>
        <v>499.99999999999994</v>
      </c>
      <c r="H12" s="138">
        <f aca="true" t="shared" si="2" ref="H12:H26">N12/$J$4</f>
        <v>11.11111111111111</v>
      </c>
      <c r="I12" s="214">
        <f aca="true" t="shared" si="3" ref="I12:I26">H12*E12</f>
        <v>11.11111111111111</v>
      </c>
      <c r="J12" s="142">
        <f aca="true" t="shared" si="4" ref="J12:J26">G12+I12</f>
        <v>511.11111111111103</v>
      </c>
      <c r="K12" s="148">
        <f aca="true" t="shared" si="5" ref="K12:K26">J12/E12</f>
        <v>511.11111111111103</v>
      </c>
      <c r="L12" s="28"/>
      <c r="M12" s="118">
        <v>1350</v>
      </c>
      <c r="N12" s="119">
        <v>30</v>
      </c>
      <c r="O12" s="9"/>
      <c r="P12" s="118"/>
      <c r="Q12" s="119"/>
      <c r="U12" s="109"/>
      <c r="W12" s="109"/>
    </row>
    <row r="13" spans="1:23" ht="15.75">
      <c r="A13" s="264">
        <f aca="true" t="shared" si="6" ref="A13:A26">A12+1</f>
        <v>2</v>
      </c>
      <c r="B13" s="296" t="s">
        <v>399</v>
      </c>
      <c r="C13" s="297" t="s">
        <v>53</v>
      </c>
      <c r="D13" s="138">
        <v>1</v>
      </c>
      <c r="E13" s="336">
        <v>8</v>
      </c>
      <c r="F13" s="217">
        <f t="shared" si="0"/>
        <v>248.14814814814812</v>
      </c>
      <c r="G13" s="214">
        <f t="shared" si="1"/>
        <v>1985.185185185185</v>
      </c>
      <c r="H13" s="138">
        <f t="shared" si="2"/>
        <v>9.25925925925926</v>
      </c>
      <c r="I13" s="214">
        <f t="shared" si="3"/>
        <v>74.07407407407408</v>
      </c>
      <c r="J13" s="142">
        <f t="shared" si="4"/>
        <v>2059.259259259259</v>
      </c>
      <c r="K13" s="148">
        <f t="shared" si="5"/>
        <v>257.4074074074074</v>
      </c>
      <c r="L13" s="28"/>
      <c r="M13" s="118">
        <v>670</v>
      </c>
      <c r="N13" s="119">
        <v>25</v>
      </c>
      <c r="O13" s="9"/>
      <c r="P13" s="118"/>
      <c r="Q13" s="119"/>
      <c r="U13" s="109"/>
      <c r="W13" s="109"/>
    </row>
    <row r="14" spans="1:23" ht="15.75">
      <c r="A14" s="264">
        <f t="shared" si="6"/>
        <v>3</v>
      </c>
      <c r="B14" s="296" t="s">
        <v>400</v>
      </c>
      <c r="C14" s="297" t="s">
        <v>54</v>
      </c>
      <c r="D14" s="138">
        <v>1</v>
      </c>
      <c r="E14" s="336">
        <v>8</v>
      </c>
      <c r="F14" s="217">
        <f>M14/$J$4</f>
        <v>20.37037037037037</v>
      </c>
      <c r="G14" s="214">
        <f t="shared" si="1"/>
        <v>162.96296296296296</v>
      </c>
      <c r="H14" s="138">
        <f>N14/$J$4</f>
        <v>8.888888888888888</v>
      </c>
      <c r="I14" s="214">
        <f t="shared" si="3"/>
        <v>71.1111111111111</v>
      </c>
      <c r="J14" s="142">
        <f t="shared" si="4"/>
        <v>234.07407407407408</v>
      </c>
      <c r="K14" s="148">
        <f t="shared" si="5"/>
        <v>29.25925925925926</v>
      </c>
      <c r="L14" s="28"/>
      <c r="M14" s="118">
        <v>55</v>
      </c>
      <c r="N14" s="119">
        <v>24</v>
      </c>
      <c r="O14" s="9"/>
      <c r="P14" s="118"/>
      <c r="Q14" s="119"/>
      <c r="U14" s="109"/>
      <c r="W14" s="109"/>
    </row>
    <row r="15" spans="1:23" ht="15.75">
      <c r="A15" s="264">
        <f t="shared" si="6"/>
        <v>4</v>
      </c>
      <c r="B15" s="296" t="s">
        <v>401</v>
      </c>
      <c r="C15" s="297" t="s">
        <v>54</v>
      </c>
      <c r="D15" s="138">
        <v>1</v>
      </c>
      <c r="E15" s="336">
        <v>4</v>
      </c>
      <c r="F15" s="217">
        <f t="shared" si="0"/>
        <v>32</v>
      </c>
      <c r="G15" s="214">
        <f t="shared" si="1"/>
        <v>128</v>
      </c>
      <c r="H15" s="138">
        <f t="shared" si="2"/>
        <v>9.25925925925926</v>
      </c>
      <c r="I15" s="214">
        <f t="shared" si="3"/>
        <v>37.03703703703704</v>
      </c>
      <c r="J15" s="142">
        <f t="shared" si="4"/>
        <v>165.03703703703704</v>
      </c>
      <c r="K15" s="148">
        <f t="shared" si="5"/>
        <v>41.25925925925926</v>
      </c>
      <c r="L15" s="28"/>
      <c r="M15" s="118">
        <v>86.4</v>
      </c>
      <c r="N15" s="119">
        <v>25</v>
      </c>
      <c r="O15" s="9"/>
      <c r="P15" s="118"/>
      <c r="Q15" s="119"/>
      <c r="U15" s="109"/>
      <c r="W15" s="109"/>
    </row>
    <row r="16" spans="1:23" ht="15.75">
      <c r="A16" s="264">
        <f t="shared" si="6"/>
        <v>5</v>
      </c>
      <c r="B16" s="296" t="s">
        <v>402</v>
      </c>
      <c r="C16" s="297" t="s">
        <v>54</v>
      </c>
      <c r="D16" s="138">
        <v>1</v>
      </c>
      <c r="E16" s="336">
        <v>10</v>
      </c>
      <c r="F16" s="217">
        <f t="shared" si="0"/>
        <v>29.000000000000004</v>
      </c>
      <c r="G16" s="214">
        <f t="shared" si="1"/>
        <v>290.00000000000006</v>
      </c>
      <c r="H16" s="138">
        <f t="shared" si="2"/>
        <v>7.4074074074074066</v>
      </c>
      <c r="I16" s="214">
        <f t="shared" si="3"/>
        <v>74.07407407407406</v>
      </c>
      <c r="J16" s="166">
        <f t="shared" si="4"/>
        <v>364.07407407407413</v>
      </c>
      <c r="K16" s="148">
        <f t="shared" si="5"/>
        <v>36.40740740740741</v>
      </c>
      <c r="L16" s="28"/>
      <c r="M16" s="118">
        <v>78.30000000000001</v>
      </c>
      <c r="N16" s="119">
        <v>20</v>
      </c>
      <c r="O16" s="9"/>
      <c r="P16" s="118"/>
      <c r="Q16" s="119"/>
      <c r="U16" s="109"/>
      <c r="W16" s="109"/>
    </row>
    <row r="17" spans="1:23" ht="15.75">
      <c r="A17" s="264">
        <f t="shared" si="6"/>
        <v>6</v>
      </c>
      <c r="B17" s="296" t="s">
        <v>403</v>
      </c>
      <c r="C17" s="297" t="s">
        <v>53</v>
      </c>
      <c r="D17" s="138">
        <v>1</v>
      </c>
      <c r="E17" s="336">
        <v>1</v>
      </c>
      <c r="F17" s="217">
        <f t="shared" si="0"/>
        <v>340</v>
      </c>
      <c r="G17" s="214">
        <f t="shared" si="1"/>
        <v>340</v>
      </c>
      <c r="H17" s="138">
        <f t="shared" si="2"/>
        <v>111.1111111111111</v>
      </c>
      <c r="I17" s="214">
        <f t="shared" si="3"/>
        <v>111.1111111111111</v>
      </c>
      <c r="J17" s="142">
        <f t="shared" si="4"/>
        <v>451.1111111111111</v>
      </c>
      <c r="K17" s="148">
        <f t="shared" si="5"/>
        <v>451.1111111111111</v>
      </c>
      <c r="L17" s="28"/>
      <c r="M17" s="118">
        <v>918.0000000000001</v>
      </c>
      <c r="N17" s="119">
        <v>300</v>
      </c>
      <c r="O17" s="9"/>
      <c r="P17" s="118"/>
      <c r="Q17" s="119"/>
      <c r="U17" s="109"/>
      <c r="W17" s="109"/>
    </row>
    <row r="18" spans="1:23" ht="15.75">
      <c r="A18" s="264">
        <f t="shared" si="6"/>
        <v>7</v>
      </c>
      <c r="B18" s="296" t="s">
        <v>404</v>
      </c>
      <c r="C18" s="297" t="s">
        <v>53</v>
      </c>
      <c r="D18" s="138">
        <v>1</v>
      </c>
      <c r="E18" s="336">
        <v>1</v>
      </c>
      <c r="F18" s="217">
        <f t="shared" si="0"/>
        <v>85</v>
      </c>
      <c r="G18" s="214">
        <f t="shared" si="1"/>
        <v>85</v>
      </c>
      <c r="H18" s="138">
        <f t="shared" si="2"/>
        <v>14.814814814814813</v>
      </c>
      <c r="I18" s="214">
        <f t="shared" si="3"/>
        <v>14.814814814814813</v>
      </c>
      <c r="J18" s="142">
        <f t="shared" si="4"/>
        <v>99.81481481481481</v>
      </c>
      <c r="K18" s="148">
        <f t="shared" si="5"/>
        <v>99.81481481481481</v>
      </c>
      <c r="L18" s="28"/>
      <c r="M18" s="118">
        <v>229.50000000000003</v>
      </c>
      <c r="N18" s="119">
        <v>40</v>
      </c>
      <c r="O18" s="9"/>
      <c r="P18" s="118"/>
      <c r="Q18" s="119"/>
      <c r="U18" s="109"/>
      <c r="W18" s="109"/>
    </row>
    <row r="19" spans="1:23" ht="15.75">
      <c r="A19" s="264">
        <f t="shared" si="6"/>
        <v>8</v>
      </c>
      <c r="B19" s="296" t="s">
        <v>37</v>
      </c>
      <c r="C19" s="297" t="s">
        <v>54</v>
      </c>
      <c r="D19" s="138">
        <v>1</v>
      </c>
      <c r="E19" s="336">
        <v>73</v>
      </c>
      <c r="F19" s="217">
        <f t="shared" si="0"/>
        <v>3.7037037037037033</v>
      </c>
      <c r="G19" s="214">
        <f t="shared" si="1"/>
        <v>270.3703703703703</v>
      </c>
      <c r="H19" s="138">
        <f t="shared" si="2"/>
        <v>1.8518518518518516</v>
      </c>
      <c r="I19" s="214">
        <f t="shared" si="3"/>
        <v>135.18518518518516</v>
      </c>
      <c r="J19" s="142">
        <f t="shared" si="4"/>
        <v>405.5555555555555</v>
      </c>
      <c r="K19" s="148">
        <f t="shared" si="5"/>
        <v>5.5555555555555545</v>
      </c>
      <c r="L19" s="28"/>
      <c r="M19" s="118">
        <v>10</v>
      </c>
      <c r="N19" s="119">
        <v>5</v>
      </c>
      <c r="O19" s="9"/>
      <c r="P19" s="118"/>
      <c r="Q19" s="119"/>
      <c r="U19" s="109"/>
      <c r="W19" s="109"/>
    </row>
    <row r="20" spans="1:23" ht="15.75">
      <c r="A20" s="264">
        <f t="shared" si="6"/>
        <v>9</v>
      </c>
      <c r="B20" s="296" t="s">
        <v>405</v>
      </c>
      <c r="C20" s="297" t="s">
        <v>54</v>
      </c>
      <c r="D20" s="138">
        <v>1</v>
      </c>
      <c r="E20" s="336">
        <v>14</v>
      </c>
      <c r="F20" s="217">
        <f>M20/$J$4</f>
        <v>555.5555555555555</v>
      </c>
      <c r="G20" s="214">
        <f t="shared" si="1"/>
        <v>7777.777777777777</v>
      </c>
      <c r="H20" s="138">
        <f t="shared" si="2"/>
        <v>14.814814814814813</v>
      </c>
      <c r="I20" s="214">
        <f t="shared" si="3"/>
        <v>207.4074074074074</v>
      </c>
      <c r="J20" s="142">
        <f t="shared" si="4"/>
        <v>7985.185185185184</v>
      </c>
      <c r="K20" s="148">
        <f t="shared" si="5"/>
        <v>570.3703703703703</v>
      </c>
      <c r="L20" s="28"/>
      <c r="M20" s="118">
        <v>1500</v>
      </c>
      <c r="N20" s="119">
        <v>40</v>
      </c>
      <c r="O20" s="9"/>
      <c r="P20" s="118"/>
      <c r="Q20" s="119"/>
      <c r="U20" s="109"/>
      <c r="W20" s="109"/>
    </row>
    <row r="21" spans="1:23" ht="26.25">
      <c r="A21" s="264">
        <f t="shared" si="6"/>
        <v>10</v>
      </c>
      <c r="B21" s="296" t="s">
        <v>406</v>
      </c>
      <c r="C21" s="297" t="s">
        <v>54</v>
      </c>
      <c r="D21" s="138">
        <v>1</v>
      </c>
      <c r="E21" s="336">
        <v>66</v>
      </c>
      <c r="F21" s="217">
        <f t="shared" si="0"/>
        <v>88</v>
      </c>
      <c r="G21" s="214">
        <f t="shared" si="1"/>
        <v>5808</v>
      </c>
      <c r="H21" s="138">
        <f t="shared" si="2"/>
        <v>29.629629629629626</v>
      </c>
      <c r="I21" s="214">
        <f t="shared" si="3"/>
        <v>1955.5555555555554</v>
      </c>
      <c r="J21" s="142">
        <f t="shared" si="4"/>
        <v>7763.555555555556</v>
      </c>
      <c r="K21" s="148">
        <f t="shared" si="5"/>
        <v>117.62962962962963</v>
      </c>
      <c r="L21" s="28"/>
      <c r="M21" s="118">
        <v>237.60000000000002</v>
      </c>
      <c r="N21" s="119">
        <v>80</v>
      </c>
      <c r="O21" s="9"/>
      <c r="P21" s="118"/>
      <c r="Q21" s="119"/>
      <c r="U21" s="109"/>
      <c r="W21" s="109"/>
    </row>
    <row r="22" spans="1:23" ht="15.75">
      <c r="A22" s="264">
        <f t="shared" si="6"/>
        <v>11</v>
      </c>
      <c r="B22" s="296" t="s">
        <v>407</v>
      </c>
      <c r="C22" s="297" t="s">
        <v>54</v>
      </c>
      <c r="D22" s="138">
        <v>1</v>
      </c>
      <c r="E22" s="336">
        <v>14</v>
      </c>
      <c r="F22" s="217">
        <f t="shared" si="0"/>
        <v>109.99999999999999</v>
      </c>
      <c r="G22" s="214">
        <f t="shared" si="1"/>
        <v>1539.9999999999998</v>
      </c>
      <c r="H22" s="138">
        <f t="shared" si="2"/>
        <v>18.51851851851852</v>
      </c>
      <c r="I22" s="214">
        <f t="shared" si="3"/>
        <v>259.25925925925924</v>
      </c>
      <c r="J22" s="142">
        <f t="shared" si="4"/>
        <v>1799.2592592592591</v>
      </c>
      <c r="K22" s="148">
        <f t="shared" si="5"/>
        <v>128.5185185185185</v>
      </c>
      <c r="L22" s="28"/>
      <c r="M22" s="118">
        <v>297</v>
      </c>
      <c r="N22" s="119">
        <v>50</v>
      </c>
      <c r="O22" s="9"/>
      <c r="P22" s="118"/>
      <c r="Q22" s="119"/>
      <c r="U22" s="109"/>
      <c r="W22" s="109"/>
    </row>
    <row r="23" spans="1:23" ht="15.75">
      <c r="A23" s="264">
        <f t="shared" si="6"/>
        <v>12</v>
      </c>
      <c r="B23" s="296" t="s">
        <v>408</v>
      </c>
      <c r="C23" s="297" t="s">
        <v>53</v>
      </c>
      <c r="D23" s="162">
        <v>1</v>
      </c>
      <c r="E23" s="336">
        <v>3</v>
      </c>
      <c r="F23" s="226">
        <f t="shared" si="0"/>
        <v>1280</v>
      </c>
      <c r="G23" s="164">
        <f t="shared" si="1"/>
        <v>3840</v>
      </c>
      <c r="H23" s="162">
        <f t="shared" si="2"/>
        <v>185.18518518518516</v>
      </c>
      <c r="I23" s="164">
        <f t="shared" si="3"/>
        <v>555.5555555555554</v>
      </c>
      <c r="J23" s="166">
        <f t="shared" si="4"/>
        <v>4395.555555555556</v>
      </c>
      <c r="K23" s="197">
        <f t="shared" si="5"/>
        <v>1465.1851851851852</v>
      </c>
      <c r="L23" s="110"/>
      <c r="M23" s="118">
        <v>3456</v>
      </c>
      <c r="N23" s="119">
        <v>500</v>
      </c>
      <c r="O23" s="9"/>
      <c r="P23" s="118"/>
      <c r="Q23" s="119"/>
      <c r="U23" s="109"/>
      <c r="W23" s="109"/>
    </row>
    <row r="24" spans="1:23" ht="15.75">
      <c r="A24" s="264">
        <f t="shared" si="6"/>
        <v>13</v>
      </c>
      <c r="B24" s="296" t="s">
        <v>38</v>
      </c>
      <c r="C24" s="297" t="s">
        <v>54</v>
      </c>
      <c r="D24" s="162">
        <v>1</v>
      </c>
      <c r="E24" s="336">
        <v>12</v>
      </c>
      <c r="F24" s="226">
        <f t="shared" si="0"/>
        <v>119.99999999999999</v>
      </c>
      <c r="G24" s="164">
        <f t="shared" si="1"/>
        <v>1439.9999999999998</v>
      </c>
      <c r="H24" s="162">
        <f t="shared" si="2"/>
        <v>18.51851851851852</v>
      </c>
      <c r="I24" s="164">
        <f t="shared" si="3"/>
        <v>222.22222222222223</v>
      </c>
      <c r="J24" s="166">
        <f t="shared" si="4"/>
        <v>1662.222222222222</v>
      </c>
      <c r="K24" s="197">
        <f t="shared" si="5"/>
        <v>138.5185185185185</v>
      </c>
      <c r="L24" s="110"/>
      <c r="M24" s="118">
        <v>324</v>
      </c>
      <c r="N24" s="119">
        <v>50</v>
      </c>
      <c r="O24" s="9"/>
      <c r="P24" s="118"/>
      <c r="Q24" s="119"/>
      <c r="U24" s="109"/>
      <c r="W24" s="109"/>
    </row>
    <row r="25" spans="1:23" ht="15.75">
      <c r="A25" s="264">
        <f t="shared" si="6"/>
        <v>14</v>
      </c>
      <c r="B25" s="296" t="s">
        <v>409</v>
      </c>
      <c r="C25" s="297" t="s">
        <v>35</v>
      </c>
      <c r="D25" s="162">
        <v>1</v>
      </c>
      <c r="E25" s="336">
        <v>8350</v>
      </c>
      <c r="F25" s="226">
        <f t="shared" si="0"/>
        <v>0.5</v>
      </c>
      <c r="G25" s="164">
        <f t="shared" si="1"/>
        <v>4175</v>
      </c>
      <c r="H25" s="162">
        <f t="shared" si="2"/>
        <v>0.24074074074074073</v>
      </c>
      <c r="I25" s="164">
        <f t="shared" si="3"/>
        <v>2010.185185185185</v>
      </c>
      <c r="J25" s="166">
        <f t="shared" si="4"/>
        <v>6185.185185185185</v>
      </c>
      <c r="K25" s="197">
        <f t="shared" si="5"/>
        <v>0.7407407407407407</v>
      </c>
      <c r="L25" s="110"/>
      <c r="M25" s="118">
        <v>1.35</v>
      </c>
      <c r="N25" s="119">
        <v>0.65</v>
      </c>
      <c r="O25" s="9"/>
      <c r="P25" s="118"/>
      <c r="Q25" s="119"/>
      <c r="U25" s="109"/>
      <c r="W25" s="109"/>
    </row>
    <row r="26" spans="1:23" ht="15.75">
      <c r="A26" s="264">
        <f t="shared" si="6"/>
        <v>15</v>
      </c>
      <c r="B26" s="296" t="s">
        <v>39</v>
      </c>
      <c r="C26" s="297" t="s">
        <v>35</v>
      </c>
      <c r="D26" s="138">
        <v>1</v>
      </c>
      <c r="E26" s="336">
        <v>24</v>
      </c>
      <c r="F26" s="217">
        <f t="shared" si="0"/>
        <v>1</v>
      </c>
      <c r="G26" s="214">
        <f t="shared" si="1"/>
        <v>24</v>
      </c>
      <c r="H26" s="138">
        <f t="shared" si="2"/>
        <v>1.111111111111111</v>
      </c>
      <c r="I26" s="214">
        <f t="shared" si="3"/>
        <v>26.666666666666664</v>
      </c>
      <c r="J26" s="142">
        <f t="shared" si="4"/>
        <v>50.666666666666664</v>
      </c>
      <c r="K26" s="148">
        <f t="shared" si="5"/>
        <v>2.111111111111111</v>
      </c>
      <c r="L26" s="28"/>
      <c r="M26" s="118">
        <v>2.7</v>
      </c>
      <c r="N26" s="119">
        <v>3</v>
      </c>
      <c r="O26" s="9"/>
      <c r="P26" s="118"/>
      <c r="Q26" s="119"/>
      <c r="U26" s="109"/>
      <c r="W26" s="109"/>
    </row>
    <row r="27" spans="1:17" s="33" customFormat="1" ht="18">
      <c r="A27" s="286"/>
      <c r="B27" s="298" t="s">
        <v>40</v>
      </c>
      <c r="C27" s="288"/>
      <c r="D27" s="335"/>
      <c r="E27" s="337"/>
      <c r="F27" s="190"/>
      <c r="G27" s="291"/>
      <c r="H27" s="190"/>
      <c r="I27" s="291"/>
      <c r="J27" s="291"/>
      <c r="K27" s="292"/>
      <c r="L27" s="32"/>
      <c r="M27" s="200"/>
      <c r="N27" s="201"/>
      <c r="O27" s="9"/>
      <c r="P27" s="200"/>
      <c r="Q27" s="201"/>
    </row>
    <row r="28" spans="1:23" ht="15.75">
      <c r="A28" s="264">
        <f>A26+1</f>
        <v>16</v>
      </c>
      <c r="B28" s="296" t="s">
        <v>41</v>
      </c>
      <c r="C28" s="297" t="s">
        <v>54</v>
      </c>
      <c r="D28" s="138">
        <v>1</v>
      </c>
      <c r="E28" s="336">
        <v>64</v>
      </c>
      <c r="F28" s="217">
        <f aca="true" t="shared" si="7" ref="F28:F34">M28/$J$4</f>
        <v>24.000000000000004</v>
      </c>
      <c r="G28" s="214">
        <f aca="true" t="shared" si="8" ref="G28:G34">F28*E28</f>
        <v>1536.0000000000002</v>
      </c>
      <c r="H28" s="138">
        <f aca="true" t="shared" si="9" ref="H28:H34">N28/$J$4</f>
        <v>2.5925925925925926</v>
      </c>
      <c r="I28" s="214">
        <f aca="true" t="shared" si="10" ref="I28:I34">H28*E28</f>
        <v>165.92592592592592</v>
      </c>
      <c r="J28" s="142">
        <f aca="true" t="shared" si="11" ref="J28:J34">G28+I28</f>
        <v>1701.925925925926</v>
      </c>
      <c r="K28" s="148">
        <f aca="true" t="shared" si="12" ref="K28:K34">J28/E28</f>
        <v>26.592592592592595</v>
      </c>
      <c r="L28" s="28"/>
      <c r="M28" s="118">
        <v>64.80000000000001</v>
      </c>
      <c r="N28" s="119">
        <v>7</v>
      </c>
      <c r="O28" s="9"/>
      <c r="P28" s="118"/>
      <c r="Q28" s="119"/>
      <c r="U28" s="109"/>
      <c r="W28" s="109"/>
    </row>
    <row r="29" spans="1:23" ht="15.75">
      <c r="A29" s="264">
        <f aca="true" t="shared" si="13" ref="A29:A34">A28+1</f>
        <v>17</v>
      </c>
      <c r="B29" s="296" t="s">
        <v>42</v>
      </c>
      <c r="C29" s="297" t="s">
        <v>54</v>
      </c>
      <c r="D29" s="138">
        <v>1</v>
      </c>
      <c r="E29" s="336">
        <v>25</v>
      </c>
      <c r="F29" s="217">
        <f t="shared" si="7"/>
        <v>24.000000000000004</v>
      </c>
      <c r="G29" s="214">
        <f t="shared" si="8"/>
        <v>600.0000000000001</v>
      </c>
      <c r="H29" s="138">
        <f t="shared" si="9"/>
        <v>2.5925925925925926</v>
      </c>
      <c r="I29" s="214">
        <f t="shared" si="10"/>
        <v>64.81481481481481</v>
      </c>
      <c r="J29" s="142">
        <f t="shared" si="11"/>
        <v>664.8148148148149</v>
      </c>
      <c r="K29" s="148">
        <f t="shared" si="12"/>
        <v>26.592592592592595</v>
      </c>
      <c r="L29" s="28"/>
      <c r="M29" s="118">
        <v>64.80000000000001</v>
      </c>
      <c r="N29" s="119">
        <v>7</v>
      </c>
      <c r="O29" s="9"/>
      <c r="P29" s="118"/>
      <c r="Q29" s="119"/>
      <c r="U29" s="109"/>
      <c r="W29" s="109"/>
    </row>
    <row r="30" spans="1:23" ht="15.75">
      <c r="A30" s="264">
        <f t="shared" si="13"/>
        <v>18</v>
      </c>
      <c r="B30" s="296" t="s">
        <v>43</v>
      </c>
      <c r="C30" s="297" t="s">
        <v>54</v>
      </c>
      <c r="D30" s="138">
        <v>1</v>
      </c>
      <c r="E30" s="336">
        <v>15</v>
      </c>
      <c r="F30" s="217">
        <f t="shared" si="7"/>
        <v>43</v>
      </c>
      <c r="G30" s="214">
        <f t="shared" si="8"/>
        <v>645</v>
      </c>
      <c r="H30" s="138">
        <f t="shared" si="9"/>
        <v>3.7037037037037033</v>
      </c>
      <c r="I30" s="214">
        <f t="shared" si="10"/>
        <v>55.55555555555555</v>
      </c>
      <c r="J30" s="166">
        <f t="shared" si="11"/>
        <v>700.5555555555555</v>
      </c>
      <c r="K30" s="148">
        <f t="shared" si="12"/>
        <v>46.7037037037037</v>
      </c>
      <c r="L30" s="28"/>
      <c r="M30" s="118">
        <v>116.10000000000001</v>
      </c>
      <c r="N30" s="119">
        <v>10</v>
      </c>
      <c r="O30" s="9"/>
      <c r="P30" s="118"/>
      <c r="Q30" s="119"/>
      <c r="U30" s="109"/>
      <c r="W30" s="109"/>
    </row>
    <row r="31" spans="1:23" ht="15.75">
      <c r="A31" s="264">
        <f t="shared" si="13"/>
        <v>19</v>
      </c>
      <c r="B31" s="296" t="s">
        <v>44</v>
      </c>
      <c r="C31" s="297" t="s">
        <v>35</v>
      </c>
      <c r="D31" s="138">
        <v>1</v>
      </c>
      <c r="E31" s="336">
        <v>1200</v>
      </c>
      <c r="F31" s="217">
        <f t="shared" si="7"/>
        <v>0.6</v>
      </c>
      <c r="G31" s="214">
        <f t="shared" si="8"/>
        <v>720</v>
      </c>
      <c r="H31" s="138">
        <f t="shared" si="9"/>
        <v>0.25925925925925924</v>
      </c>
      <c r="I31" s="214">
        <f t="shared" si="10"/>
        <v>311.1111111111111</v>
      </c>
      <c r="J31" s="142">
        <f t="shared" si="11"/>
        <v>1031.111111111111</v>
      </c>
      <c r="K31" s="148">
        <f t="shared" si="12"/>
        <v>0.8592592592592593</v>
      </c>
      <c r="L31" s="28"/>
      <c r="M31" s="118">
        <v>1.62</v>
      </c>
      <c r="N31" s="119">
        <v>0.7</v>
      </c>
      <c r="O31" s="9"/>
      <c r="P31" s="118"/>
      <c r="Q31" s="119"/>
      <c r="U31" s="109"/>
      <c r="W31" s="109"/>
    </row>
    <row r="32" spans="1:23" ht="15.75">
      <c r="A32" s="264">
        <f t="shared" si="13"/>
        <v>20</v>
      </c>
      <c r="B32" s="296" t="s">
        <v>45</v>
      </c>
      <c r="C32" s="297" t="s">
        <v>53</v>
      </c>
      <c r="D32" s="138">
        <v>1</v>
      </c>
      <c r="E32" s="336">
        <v>1</v>
      </c>
      <c r="F32" s="217">
        <f t="shared" si="7"/>
        <v>640</v>
      </c>
      <c r="G32" s="214">
        <f t="shared" si="8"/>
        <v>640</v>
      </c>
      <c r="H32" s="138">
        <f t="shared" si="9"/>
        <v>74.07407407407408</v>
      </c>
      <c r="I32" s="214">
        <f t="shared" si="10"/>
        <v>74.07407407407408</v>
      </c>
      <c r="J32" s="142">
        <f t="shared" si="11"/>
        <v>714.0740740740741</v>
      </c>
      <c r="K32" s="148">
        <f t="shared" si="12"/>
        <v>714.0740740740741</v>
      </c>
      <c r="L32" s="28"/>
      <c r="M32" s="118">
        <v>1728</v>
      </c>
      <c r="N32" s="119">
        <v>200</v>
      </c>
      <c r="O32" s="9"/>
      <c r="P32" s="118"/>
      <c r="Q32" s="119"/>
      <c r="U32" s="109"/>
      <c r="W32" s="109"/>
    </row>
    <row r="33" spans="1:23" ht="15.75">
      <c r="A33" s="264">
        <f t="shared" si="13"/>
        <v>21</v>
      </c>
      <c r="B33" s="296" t="s">
        <v>46</v>
      </c>
      <c r="C33" s="297" t="s">
        <v>53</v>
      </c>
      <c r="D33" s="138">
        <v>1</v>
      </c>
      <c r="E33" s="336">
        <v>1</v>
      </c>
      <c r="F33" s="217">
        <f t="shared" si="7"/>
        <v>54.99999999999999</v>
      </c>
      <c r="G33" s="214">
        <f t="shared" si="8"/>
        <v>54.99999999999999</v>
      </c>
      <c r="H33" s="138">
        <f t="shared" si="9"/>
        <v>7.4074074074074066</v>
      </c>
      <c r="I33" s="214">
        <f t="shared" si="10"/>
        <v>7.4074074074074066</v>
      </c>
      <c r="J33" s="142">
        <f t="shared" si="11"/>
        <v>62.4074074074074</v>
      </c>
      <c r="K33" s="148">
        <f t="shared" si="12"/>
        <v>62.4074074074074</v>
      </c>
      <c r="L33" s="28"/>
      <c r="M33" s="118">
        <v>148.5</v>
      </c>
      <c r="N33" s="119">
        <v>20</v>
      </c>
      <c r="O33" s="9"/>
      <c r="P33" s="118"/>
      <c r="Q33" s="119"/>
      <c r="U33" s="109"/>
      <c r="W33" s="109"/>
    </row>
    <row r="34" spans="1:23" ht="15.75">
      <c r="A34" s="264">
        <f t="shared" si="13"/>
        <v>22</v>
      </c>
      <c r="B34" s="296" t="s">
        <v>47</v>
      </c>
      <c r="C34" s="297" t="s">
        <v>53</v>
      </c>
      <c r="D34" s="138">
        <v>1</v>
      </c>
      <c r="E34" s="336">
        <v>2</v>
      </c>
      <c r="F34" s="217">
        <f t="shared" si="7"/>
        <v>24.000000000000004</v>
      </c>
      <c r="G34" s="214">
        <f t="shared" si="8"/>
        <v>48.00000000000001</v>
      </c>
      <c r="H34" s="138">
        <f t="shared" si="9"/>
        <v>7.4074074074074066</v>
      </c>
      <c r="I34" s="214">
        <f t="shared" si="10"/>
        <v>14.814814814814813</v>
      </c>
      <c r="J34" s="142">
        <f t="shared" si="11"/>
        <v>62.814814814814824</v>
      </c>
      <c r="K34" s="148">
        <f t="shared" si="12"/>
        <v>31.407407407407412</v>
      </c>
      <c r="L34" s="28"/>
      <c r="M34" s="118">
        <v>64.80000000000001</v>
      </c>
      <c r="N34" s="119">
        <v>20</v>
      </c>
      <c r="O34" s="9"/>
      <c r="P34" s="118"/>
      <c r="Q34" s="119"/>
      <c r="U34" s="109"/>
      <c r="W34" s="109"/>
    </row>
    <row r="35" spans="1:17" s="33" customFormat="1" ht="18">
      <c r="A35" s="286"/>
      <c r="B35" s="299" t="s">
        <v>48</v>
      </c>
      <c r="C35" s="288"/>
      <c r="D35" s="335"/>
      <c r="E35" s="337"/>
      <c r="F35" s="190"/>
      <c r="G35" s="291"/>
      <c r="H35" s="190"/>
      <c r="I35" s="291"/>
      <c r="J35" s="291"/>
      <c r="K35" s="292"/>
      <c r="L35" s="32"/>
      <c r="M35" s="200"/>
      <c r="N35" s="201"/>
      <c r="O35" s="9"/>
      <c r="P35" s="200"/>
      <c r="Q35" s="201"/>
    </row>
    <row r="36" spans="1:17" ht="15.75">
      <c r="A36" s="264">
        <f>A34+1</f>
        <v>23</v>
      </c>
      <c r="B36" s="300" t="s">
        <v>49</v>
      </c>
      <c r="C36" s="297"/>
      <c r="D36" s="138"/>
      <c r="E36" s="336"/>
      <c r="F36" s="217"/>
      <c r="G36" s="214"/>
      <c r="H36" s="138"/>
      <c r="I36" s="214"/>
      <c r="J36" s="142"/>
      <c r="K36" s="148"/>
      <c r="L36" s="28"/>
      <c r="M36" s="118"/>
      <c r="N36" s="119"/>
      <c r="O36" s="9"/>
      <c r="P36" s="118"/>
      <c r="Q36" s="119"/>
    </row>
    <row r="37" spans="1:23" ht="31.9" customHeight="1">
      <c r="A37" s="264">
        <f>A36+1</f>
        <v>24</v>
      </c>
      <c r="B37" s="296" t="s">
        <v>410</v>
      </c>
      <c r="C37" s="297" t="s">
        <v>53</v>
      </c>
      <c r="D37" s="138">
        <v>1</v>
      </c>
      <c r="E37" s="338">
        <v>40</v>
      </c>
      <c r="F37" s="217">
        <f aca="true" t="shared" si="14" ref="F37:F45">M37/$J$4</f>
        <v>22</v>
      </c>
      <c r="G37" s="214">
        <f aca="true" t="shared" si="15" ref="G37:G45">F37*E37</f>
        <v>880</v>
      </c>
      <c r="H37" s="138">
        <f aca="true" t="shared" si="16" ref="H37:H45">N37/$J$4</f>
        <v>5.555555555555555</v>
      </c>
      <c r="I37" s="214">
        <f aca="true" t="shared" si="17" ref="I37:I45">H37*E37</f>
        <v>222.22222222222223</v>
      </c>
      <c r="J37" s="142">
        <f aca="true" t="shared" si="18" ref="J37:J45">G37+I37</f>
        <v>1102.2222222222222</v>
      </c>
      <c r="K37" s="148">
        <f aca="true" t="shared" si="19" ref="K37:K45">J37/E37</f>
        <v>27.555555555555554</v>
      </c>
      <c r="L37" s="28"/>
      <c r="M37" s="118">
        <v>59.400000000000006</v>
      </c>
      <c r="N37" s="119">
        <v>15</v>
      </c>
      <c r="O37" s="9"/>
      <c r="P37" s="118"/>
      <c r="Q37" s="119"/>
      <c r="U37" s="109"/>
      <c r="W37" s="109"/>
    </row>
    <row r="38" spans="1:23" ht="15.75">
      <c r="A38" s="264">
        <f aca="true" t="shared" si="20" ref="A38:A43">A37+1</f>
        <v>25</v>
      </c>
      <c r="B38" s="296" t="s">
        <v>411</v>
      </c>
      <c r="C38" s="297" t="s">
        <v>53</v>
      </c>
      <c r="D38" s="138">
        <v>1</v>
      </c>
      <c r="E38" s="338">
        <v>1</v>
      </c>
      <c r="F38" s="217">
        <f t="shared" si="14"/>
        <v>270</v>
      </c>
      <c r="G38" s="214">
        <f t="shared" si="15"/>
        <v>270</v>
      </c>
      <c r="H38" s="138">
        <f t="shared" si="16"/>
        <v>14.814814814814813</v>
      </c>
      <c r="I38" s="214">
        <f t="shared" si="17"/>
        <v>14.814814814814813</v>
      </c>
      <c r="J38" s="142">
        <f t="shared" si="18"/>
        <v>284.81481481481484</v>
      </c>
      <c r="K38" s="148">
        <f t="shared" si="19"/>
        <v>284.81481481481484</v>
      </c>
      <c r="L38" s="28"/>
      <c r="M38" s="118">
        <v>729</v>
      </c>
      <c r="N38" s="119">
        <v>40</v>
      </c>
      <c r="O38" s="9"/>
      <c r="P38" s="118"/>
      <c r="Q38" s="119"/>
      <c r="U38" s="109"/>
      <c r="W38" s="109"/>
    </row>
    <row r="39" spans="1:23" ht="15.75">
      <c r="A39" s="264">
        <f t="shared" si="20"/>
        <v>26</v>
      </c>
      <c r="B39" s="296" t="s">
        <v>412</v>
      </c>
      <c r="C39" s="297" t="s">
        <v>53</v>
      </c>
      <c r="D39" s="138">
        <v>1</v>
      </c>
      <c r="E39" s="338">
        <v>1</v>
      </c>
      <c r="F39" s="217">
        <f t="shared" si="14"/>
        <v>2200</v>
      </c>
      <c r="G39" s="214">
        <f t="shared" si="15"/>
        <v>2200</v>
      </c>
      <c r="H39" s="138">
        <f t="shared" si="16"/>
        <v>74.07407407407408</v>
      </c>
      <c r="I39" s="214">
        <f t="shared" si="17"/>
        <v>74.07407407407408</v>
      </c>
      <c r="J39" s="142">
        <f t="shared" si="18"/>
        <v>2274.074074074074</v>
      </c>
      <c r="K39" s="148">
        <f t="shared" si="19"/>
        <v>2274.074074074074</v>
      </c>
      <c r="L39" s="28"/>
      <c r="M39" s="118">
        <v>5940</v>
      </c>
      <c r="N39" s="119">
        <v>200</v>
      </c>
      <c r="O39" s="9"/>
      <c r="P39" s="118"/>
      <c r="Q39" s="119"/>
      <c r="U39" s="109"/>
      <c r="W39" s="109"/>
    </row>
    <row r="40" spans="1:23" ht="15.75">
      <c r="A40" s="264">
        <f t="shared" si="20"/>
        <v>27</v>
      </c>
      <c r="B40" s="296" t="s">
        <v>413</v>
      </c>
      <c r="C40" s="297" t="s">
        <v>53</v>
      </c>
      <c r="D40" s="138">
        <v>1</v>
      </c>
      <c r="E40" s="338">
        <v>1</v>
      </c>
      <c r="F40" s="217">
        <f t="shared" si="14"/>
        <v>95</v>
      </c>
      <c r="G40" s="214">
        <f t="shared" si="15"/>
        <v>95</v>
      </c>
      <c r="H40" s="138">
        <f t="shared" si="16"/>
        <v>18.51851851851852</v>
      </c>
      <c r="I40" s="214">
        <f t="shared" si="17"/>
        <v>18.51851851851852</v>
      </c>
      <c r="J40" s="142">
        <f t="shared" si="18"/>
        <v>113.51851851851852</v>
      </c>
      <c r="K40" s="148">
        <f t="shared" si="19"/>
        <v>113.51851851851852</v>
      </c>
      <c r="L40" s="28"/>
      <c r="M40" s="118">
        <v>256.5</v>
      </c>
      <c r="N40" s="119">
        <v>50</v>
      </c>
      <c r="O40" s="9"/>
      <c r="P40" s="118"/>
      <c r="Q40" s="119"/>
      <c r="U40" s="109"/>
      <c r="W40" s="109"/>
    </row>
    <row r="41" spans="1:23" ht="15.75">
      <c r="A41" s="264">
        <f t="shared" si="20"/>
        <v>28</v>
      </c>
      <c r="B41" s="296" t="s">
        <v>414</v>
      </c>
      <c r="C41" s="297" t="s">
        <v>53</v>
      </c>
      <c r="D41" s="138">
        <v>1</v>
      </c>
      <c r="E41" s="338">
        <v>1</v>
      </c>
      <c r="F41" s="217">
        <f t="shared" si="14"/>
        <v>109.99999999999999</v>
      </c>
      <c r="G41" s="214">
        <f t="shared" si="15"/>
        <v>109.99999999999999</v>
      </c>
      <c r="H41" s="138">
        <f t="shared" si="16"/>
        <v>9.25925925925926</v>
      </c>
      <c r="I41" s="214">
        <f t="shared" si="17"/>
        <v>9.25925925925926</v>
      </c>
      <c r="J41" s="142">
        <f t="shared" si="18"/>
        <v>119.25925925925924</v>
      </c>
      <c r="K41" s="148">
        <f t="shared" si="19"/>
        <v>119.25925925925924</v>
      </c>
      <c r="L41" s="28"/>
      <c r="M41" s="118">
        <v>297</v>
      </c>
      <c r="N41" s="119">
        <v>25</v>
      </c>
      <c r="O41" s="9"/>
      <c r="P41" s="118"/>
      <c r="Q41" s="119"/>
      <c r="U41" s="109"/>
      <c r="W41" s="109"/>
    </row>
    <row r="42" spans="1:23" ht="15.75">
      <c r="A42" s="264">
        <f>A41+1</f>
        <v>29</v>
      </c>
      <c r="B42" s="296" t="s">
        <v>415</v>
      </c>
      <c r="C42" s="297" t="s">
        <v>53</v>
      </c>
      <c r="D42" s="138">
        <v>1</v>
      </c>
      <c r="E42" s="338">
        <v>1</v>
      </c>
      <c r="F42" s="217">
        <f t="shared" si="14"/>
        <v>2600</v>
      </c>
      <c r="G42" s="214">
        <f t="shared" si="15"/>
        <v>2600</v>
      </c>
      <c r="H42" s="138">
        <f t="shared" si="16"/>
        <v>92.59259259259258</v>
      </c>
      <c r="I42" s="214">
        <f t="shared" si="17"/>
        <v>92.59259259259258</v>
      </c>
      <c r="J42" s="142">
        <f t="shared" si="18"/>
        <v>2692.5925925925926</v>
      </c>
      <c r="K42" s="148">
        <f t="shared" si="19"/>
        <v>2692.5925925925926</v>
      </c>
      <c r="L42" s="28"/>
      <c r="M42" s="118">
        <v>7020.000000000001</v>
      </c>
      <c r="N42" s="119">
        <v>250</v>
      </c>
      <c r="O42" s="9"/>
      <c r="P42" s="118"/>
      <c r="Q42" s="119"/>
      <c r="U42" s="109"/>
      <c r="W42" s="109"/>
    </row>
    <row r="43" spans="1:23" ht="15.75">
      <c r="A43" s="264">
        <f t="shared" si="20"/>
        <v>30</v>
      </c>
      <c r="B43" s="296" t="s">
        <v>416</v>
      </c>
      <c r="C43" s="297" t="s">
        <v>53</v>
      </c>
      <c r="D43" s="138">
        <v>1</v>
      </c>
      <c r="E43" s="338">
        <v>1</v>
      </c>
      <c r="F43" s="217">
        <f t="shared" si="14"/>
        <v>219.99999999999997</v>
      </c>
      <c r="G43" s="214">
        <f t="shared" si="15"/>
        <v>219.99999999999997</v>
      </c>
      <c r="H43" s="138">
        <f t="shared" si="16"/>
        <v>18.51851851851852</v>
      </c>
      <c r="I43" s="214">
        <f t="shared" si="17"/>
        <v>18.51851851851852</v>
      </c>
      <c r="J43" s="142">
        <f t="shared" si="18"/>
        <v>238.51851851851848</v>
      </c>
      <c r="K43" s="148">
        <f t="shared" si="19"/>
        <v>238.51851851851848</v>
      </c>
      <c r="L43" s="28"/>
      <c r="M43" s="118">
        <v>594</v>
      </c>
      <c r="N43" s="119">
        <v>50</v>
      </c>
      <c r="O43" s="9"/>
      <c r="P43" s="118"/>
      <c r="Q43" s="119"/>
      <c r="U43" s="109"/>
      <c r="W43" s="109"/>
    </row>
    <row r="44" spans="1:23" ht="15.75">
      <c r="A44" s="264">
        <f aca="true" t="shared" si="21" ref="A44:A52">A43+1</f>
        <v>31</v>
      </c>
      <c r="B44" s="296" t="s">
        <v>417</v>
      </c>
      <c r="C44" s="297" t="s">
        <v>53</v>
      </c>
      <c r="D44" s="138">
        <v>1</v>
      </c>
      <c r="E44" s="338">
        <v>2</v>
      </c>
      <c r="F44" s="217">
        <f t="shared" si="14"/>
        <v>457</v>
      </c>
      <c r="G44" s="214">
        <f t="shared" si="15"/>
        <v>914</v>
      </c>
      <c r="H44" s="138">
        <f t="shared" si="16"/>
        <v>37.03703703703704</v>
      </c>
      <c r="I44" s="214">
        <f t="shared" si="17"/>
        <v>74.07407407407408</v>
      </c>
      <c r="J44" s="142">
        <f t="shared" si="18"/>
        <v>988.0740740740741</v>
      </c>
      <c r="K44" s="148">
        <f t="shared" si="19"/>
        <v>494.03703703703707</v>
      </c>
      <c r="L44" s="28"/>
      <c r="M44" s="118">
        <v>1233.9</v>
      </c>
      <c r="N44" s="119">
        <v>100</v>
      </c>
      <c r="O44" s="9"/>
      <c r="P44" s="118"/>
      <c r="Q44" s="119"/>
      <c r="U44" s="109"/>
      <c r="W44" s="109"/>
    </row>
    <row r="45" spans="1:23" ht="15.75">
      <c r="A45" s="264">
        <f t="shared" si="21"/>
        <v>32</v>
      </c>
      <c r="B45" s="296" t="s">
        <v>418</v>
      </c>
      <c r="C45" s="297" t="s">
        <v>53</v>
      </c>
      <c r="D45" s="138">
        <v>1</v>
      </c>
      <c r="E45" s="338">
        <v>4</v>
      </c>
      <c r="F45" s="217">
        <f t="shared" si="14"/>
        <v>879.9999999999999</v>
      </c>
      <c r="G45" s="214">
        <f t="shared" si="15"/>
        <v>3519.9999999999995</v>
      </c>
      <c r="H45" s="138">
        <f t="shared" si="16"/>
        <v>74.07407407407408</v>
      </c>
      <c r="I45" s="214">
        <f t="shared" si="17"/>
        <v>296.2962962962963</v>
      </c>
      <c r="J45" s="142">
        <f t="shared" si="18"/>
        <v>3816.2962962962956</v>
      </c>
      <c r="K45" s="148">
        <f t="shared" si="19"/>
        <v>954.0740740740739</v>
      </c>
      <c r="L45" s="28"/>
      <c r="M45" s="118">
        <v>2376</v>
      </c>
      <c r="N45" s="119">
        <v>200</v>
      </c>
      <c r="O45" s="9"/>
      <c r="P45" s="118"/>
      <c r="Q45" s="119"/>
      <c r="U45" s="109"/>
      <c r="W45" s="109"/>
    </row>
    <row r="46" spans="1:23" ht="15.75">
      <c r="A46" s="264">
        <f t="shared" si="21"/>
        <v>33</v>
      </c>
      <c r="B46" s="296" t="s">
        <v>419</v>
      </c>
      <c r="C46" s="297" t="s">
        <v>53</v>
      </c>
      <c r="D46" s="138">
        <v>1</v>
      </c>
      <c r="E46" s="338">
        <v>1</v>
      </c>
      <c r="F46" s="217">
        <f>M46/$J$4</f>
        <v>449.99999999999994</v>
      </c>
      <c r="G46" s="214">
        <f>F46*E46</f>
        <v>449.99999999999994</v>
      </c>
      <c r="H46" s="138">
        <f>N46/$J$4</f>
        <v>55.55555555555555</v>
      </c>
      <c r="I46" s="214">
        <f>H46*E46</f>
        <v>55.55555555555555</v>
      </c>
      <c r="J46" s="142">
        <f>G46+I46</f>
        <v>505.5555555555555</v>
      </c>
      <c r="K46" s="148">
        <f>J46/E46</f>
        <v>505.5555555555555</v>
      </c>
      <c r="L46" s="28"/>
      <c r="M46" s="118">
        <v>1215</v>
      </c>
      <c r="N46" s="119">
        <v>150</v>
      </c>
      <c r="O46" s="9"/>
      <c r="P46" s="118"/>
      <c r="Q46" s="119"/>
      <c r="U46" s="109"/>
      <c r="W46" s="109"/>
    </row>
    <row r="47" spans="1:17" ht="15.75">
      <c r="A47" s="264">
        <f t="shared" si="21"/>
        <v>34</v>
      </c>
      <c r="B47" s="300" t="s">
        <v>50</v>
      </c>
      <c r="C47" s="297"/>
      <c r="D47" s="138"/>
      <c r="E47" s="338"/>
      <c r="F47" s="217"/>
      <c r="G47" s="214"/>
      <c r="H47" s="138"/>
      <c r="I47" s="214"/>
      <c r="J47" s="142"/>
      <c r="K47" s="148"/>
      <c r="L47" s="28"/>
      <c r="M47" s="118"/>
      <c r="N47" s="119"/>
      <c r="O47" s="9"/>
      <c r="P47" s="118"/>
      <c r="Q47" s="119"/>
    </row>
    <row r="48" spans="1:23" ht="26.25">
      <c r="A48" s="264">
        <f t="shared" si="21"/>
        <v>35</v>
      </c>
      <c r="B48" s="296" t="s">
        <v>420</v>
      </c>
      <c r="C48" s="297" t="s">
        <v>53</v>
      </c>
      <c r="D48" s="138">
        <v>1</v>
      </c>
      <c r="E48" s="338">
        <v>29</v>
      </c>
      <c r="F48" s="217">
        <f>M48/$J$4</f>
        <v>22</v>
      </c>
      <c r="G48" s="214">
        <f>F48*E48</f>
        <v>638</v>
      </c>
      <c r="H48" s="138">
        <f>N48/$J$4</f>
        <v>5.555555555555555</v>
      </c>
      <c r="I48" s="214">
        <f>H48*E48</f>
        <v>161.11111111111111</v>
      </c>
      <c r="J48" s="142">
        <f>G48+I48</f>
        <v>799.1111111111111</v>
      </c>
      <c r="K48" s="148">
        <f>J48/E48</f>
        <v>27.555555555555554</v>
      </c>
      <c r="L48" s="28"/>
      <c r="M48" s="118">
        <v>59.400000000000006</v>
      </c>
      <c r="N48" s="119">
        <v>15</v>
      </c>
      <c r="O48" s="9"/>
      <c r="P48" s="118"/>
      <c r="Q48" s="119"/>
      <c r="U48" s="109"/>
      <c r="W48" s="109"/>
    </row>
    <row r="49" spans="1:17" ht="15.75">
      <c r="A49" s="264">
        <f t="shared" si="21"/>
        <v>36</v>
      </c>
      <c r="B49" s="300" t="s">
        <v>51</v>
      </c>
      <c r="C49" s="297"/>
      <c r="D49" s="138"/>
      <c r="E49" s="338"/>
      <c r="F49" s="217"/>
      <c r="G49" s="214"/>
      <c r="H49" s="138"/>
      <c r="I49" s="214"/>
      <c r="J49" s="142"/>
      <c r="K49" s="148"/>
      <c r="L49" s="28"/>
      <c r="M49" s="118"/>
      <c r="N49" s="119"/>
      <c r="O49" s="9"/>
      <c r="P49" s="118"/>
      <c r="Q49" s="119"/>
    </row>
    <row r="50" spans="1:23" ht="26.25">
      <c r="A50" s="264">
        <f t="shared" si="21"/>
        <v>37</v>
      </c>
      <c r="B50" s="296" t="s">
        <v>420</v>
      </c>
      <c r="C50" s="297" t="s">
        <v>53</v>
      </c>
      <c r="D50" s="138">
        <v>1</v>
      </c>
      <c r="E50" s="338">
        <v>11</v>
      </c>
      <c r="F50" s="217">
        <f>M50/$J$4</f>
        <v>22</v>
      </c>
      <c r="G50" s="214">
        <f>F50*E50</f>
        <v>242</v>
      </c>
      <c r="H50" s="138">
        <f>N50/$J$4</f>
        <v>5.555555555555555</v>
      </c>
      <c r="I50" s="214">
        <f>H50*E50</f>
        <v>61.11111111111111</v>
      </c>
      <c r="J50" s="142">
        <f>G50+I50</f>
        <v>303.1111111111111</v>
      </c>
      <c r="K50" s="148">
        <f>J50/E50</f>
        <v>27.555555555555554</v>
      </c>
      <c r="L50" s="28"/>
      <c r="M50" s="118">
        <v>59.400000000000006</v>
      </c>
      <c r="N50" s="119">
        <v>15</v>
      </c>
      <c r="O50" s="9"/>
      <c r="P50" s="118"/>
      <c r="Q50" s="119"/>
      <c r="U50" s="109"/>
      <c r="W50" s="109"/>
    </row>
    <row r="51" spans="1:17" ht="15.75">
      <c r="A51" s="264">
        <f t="shared" si="21"/>
        <v>38</v>
      </c>
      <c r="B51" s="300" t="s">
        <v>52</v>
      </c>
      <c r="C51" s="297"/>
      <c r="D51" s="138"/>
      <c r="E51" s="338"/>
      <c r="F51" s="217"/>
      <c r="G51" s="214"/>
      <c r="H51" s="138"/>
      <c r="I51" s="214"/>
      <c r="J51" s="142"/>
      <c r="K51" s="148"/>
      <c r="L51" s="28"/>
      <c r="M51" s="118"/>
      <c r="N51" s="119"/>
      <c r="O51" s="9"/>
      <c r="P51" s="118"/>
      <c r="Q51" s="119"/>
    </row>
    <row r="52" spans="1:23" ht="27" thickBot="1">
      <c r="A52" s="275">
        <f t="shared" si="21"/>
        <v>39</v>
      </c>
      <c r="B52" s="301" t="s">
        <v>420</v>
      </c>
      <c r="C52" s="302" t="s">
        <v>53</v>
      </c>
      <c r="D52" s="179">
        <v>1</v>
      </c>
      <c r="E52" s="339">
        <v>6</v>
      </c>
      <c r="F52" s="218">
        <f>M52/$J$4</f>
        <v>22</v>
      </c>
      <c r="G52" s="213">
        <f>F52*E52</f>
        <v>132</v>
      </c>
      <c r="H52" s="179">
        <f>N52/$J$4</f>
        <v>5.555555555555555</v>
      </c>
      <c r="I52" s="213">
        <f>H52*E52</f>
        <v>33.33333333333333</v>
      </c>
      <c r="J52" s="150">
        <f>G52+I52</f>
        <v>165.33333333333331</v>
      </c>
      <c r="K52" s="151">
        <f>J52/E52</f>
        <v>27.555555555555554</v>
      </c>
      <c r="L52" s="28"/>
      <c r="M52" s="159">
        <v>59.400000000000006</v>
      </c>
      <c r="N52" s="160">
        <v>15</v>
      </c>
      <c r="O52" s="9"/>
      <c r="P52" s="159"/>
      <c r="Q52" s="160"/>
      <c r="U52" s="109"/>
      <c r="W52" s="109"/>
    </row>
    <row r="53" spans="6:17" ht="16.5" thickBot="1">
      <c r="F53" s="34"/>
      <c r="G53" s="96">
        <f>SUM(G12:G52)</f>
        <v>44881.29629629629</v>
      </c>
      <c r="H53" s="83"/>
      <c r="I53" s="96">
        <f>SUM(I12:I52)</f>
        <v>7590.555555555555</v>
      </c>
      <c r="J53" s="97"/>
      <c r="K53" s="303"/>
      <c r="M53" s="36"/>
      <c r="N53" s="36"/>
      <c r="P53" s="36"/>
      <c r="Q53" s="36"/>
    </row>
    <row r="54" spans="6:17" ht="16.5" thickBot="1">
      <c r="F54" s="37"/>
      <c r="G54" s="85" t="s">
        <v>20</v>
      </c>
      <c r="H54" s="219">
        <v>0.02</v>
      </c>
      <c r="I54" s="251"/>
      <c r="J54" s="39">
        <f>H54*G53</f>
        <v>897.6259259259259</v>
      </c>
      <c r="K54" s="303"/>
      <c r="M54" s="36"/>
      <c r="N54" s="36"/>
      <c r="P54" s="36"/>
      <c r="Q54" s="36"/>
    </row>
    <row r="55" spans="6:17" ht="16.5" thickBot="1">
      <c r="F55" s="34"/>
      <c r="G55" s="40"/>
      <c r="H55" s="220"/>
      <c r="I55" s="252"/>
      <c r="J55" s="41"/>
      <c r="K55" s="303"/>
      <c r="M55" s="36"/>
      <c r="N55" s="36"/>
      <c r="P55" s="36"/>
      <c r="Q55" s="36"/>
    </row>
    <row r="56" spans="6:17" ht="16.5" thickBot="1">
      <c r="F56" s="37"/>
      <c r="G56" s="38" t="s">
        <v>21</v>
      </c>
      <c r="H56" s="219"/>
      <c r="I56" s="251"/>
      <c r="J56" s="39">
        <f>SUM(J11:J54)</f>
        <v>53369.47777777778</v>
      </c>
      <c r="K56" s="303"/>
      <c r="M56" s="36"/>
      <c r="N56" s="36"/>
      <c r="P56" s="36"/>
      <c r="Q56" s="36"/>
    </row>
    <row r="57" spans="6:17" ht="16.5" thickBot="1">
      <c r="F57" s="42"/>
      <c r="G57" s="43"/>
      <c r="H57" s="221"/>
      <c r="I57" s="253"/>
      <c r="J57" s="44"/>
      <c r="K57" s="303"/>
      <c r="M57" s="36"/>
      <c r="N57" s="36"/>
      <c r="P57" s="36"/>
      <c r="Q57" s="36"/>
    </row>
    <row r="58" spans="6:17" ht="15.75">
      <c r="F58" s="45"/>
      <c r="G58" s="86" t="s">
        <v>22</v>
      </c>
      <c r="H58" s="222">
        <v>0.07</v>
      </c>
      <c r="I58" s="254"/>
      <c r="J58" s="47">
        <f>J56*H58</f>
        <v>3735.8634444444447</v>
      </c>
      <c r="K58" s="303"/>
      <c r="M58" s="36"/>
      <c r="N58" s="36"/>
      <c r="P58" s="36"/>
      <c r="Q58" s="36"/>
    </row>
    <row r="59" spans="6:17" ht="16.5" thickBot="1">
      <c r="F59" s="48"/>
      <c r="G59" s="87" t="s">
        <v>23</v>
      </c>
      <c r="H59" s="223"/>
      <c r="I59" s="255"/>
      <c r="J59" s="50">
        <f>J56+J58</f>
        <v>57105.341222222225</v>
      </c>
      <c r="K59" s="303"/>
      <c r="M59" s="36"/>
      <c r="N59" s="36"/>
      <c r="P59" s="36"/>
      <c r="Q59" s="36"/>
    </row>
    <row r="60" spans="6:17" ht="16.5" thickBot="1">
      <c r="F60" s="51"/>
      <c r="G60" s="88"/>
      <c r="H60" s="224"/>
      <c r="I60" s="256"/>
      <c r="J60" s="53"/>
      <c r="K60" s="303"/>
      <c r="M60" s="36"/>
      <c r="N60" s="36"/>
      <c r="P60" s="36"/>
      <c r="Q60" s="36"/>
    </row>
    <row r="61" spans="6:17" ht="15.75">
      <c r="F61" s="54"/>
      <c r="G61" s="86" t="s">
        <v>24</v>
      </c>
      <c r="H61" s="222">
        <v>0.08</v>
      </c>
      <c r="I61" s="254"/>
      <c r="J61" s="47">
        <f>J59*H61</f>
        <v>4568.427297777778</v>
      </c>
      <c r="K61" s="303"/>
      <c r="M61" s="36"/>
      <c r="N61" s="36"/>
      <c r="P61" s="36"/>
      <c r="Q61" s="36"/>
    </row>
    <row r="62" spans="6:17" ht="16.5" thickBot="1">
      <c r="F62" s="48"/>
      <c r="G62" s="87" t="s">
        <v>23</v>
      </c>
      <c r="H62" s="223"/>
      <c r="I62" s="255"/>
      <c r="J62" s="50">
        <f>J59+J61</f>
        <v>61673.768520000005</v>
      </c>
      <c r="K62" s="303"/>
      <c r="M62" s="36"/>
      <c r="N62" s="36"/>
      <c r="P62" s="36"/>
      <c r="Q62" s="36"/>
    </row>
    <row r="63" spans="6:17" ht="16.5" thickBot="1">
      <c r="F63" s="51"/>
      <c r="G63" s="88"/>
      <c r="H63" s="224"/>
      <c r="I63" s="256"/>
      <c r="J63" s="53"/>
      <c r="K63" s="303"/>
      <c r="M63" s="36"/>
      <c r="N63" s="36"/>
      <c r="P63" s="36"/>
      <c r="Q63" s="36"/>
    </row>
    <row r="64" spans="6:17" ht="15.75">
      <c r="F64" s="54"/>
      <c r="G64" s="89" t="s">
        <v>25</v>
      </c>
      <c r="H64" s="222">
        <v>0.18</v>
      </c>
      <c r="I64" s="254"/>
      <c r="J64" s="55">
        <f>J62*H64</f>
        <v>11101.278333600001</v>
      </c>
      <c r="K64" s="303"/>
      <c r="M64" s="36"/>
      <c r="N64" s="36"/>
      <c r="P64" s="36"/>
      <c r="Q64" s="36"/>
    </row>
    <row r="65" spans="6:17" ht="16.5" thickBot="1">
      <c r="F65" s="48"/>
      <c r="G65" s="90" t="s">
        <v>26</v>
      </c>
      <c r="H65" s="225" t="s">
        <v>9</v>
      </c>
      <c r="I65" s="257"/>
      <c r="J65" s="58">
        <f>J62+J64</f>
        <v>72775.04685360001</v>
      </c>
      <c r="K65" s="303"/>
      <c r="M65" s="36"/>
      <c r="N65" s="36"/>
      <c r="P65" s="36"/>
      <c r="Q65" s="36"/>
    </row>
    <row r="66" spans="13:17" ht="15.75">
      <c r="M66" s="36"/>
      <c r="N66" s="36"/>
      <c r="P66" s="36"/>
      <c r="Q66" s="36"/>
    </row>
    <row r="67" spans="13:17" ht="15.75">
      <c r="M67" s="36"/>
      <c r="N67" s="36"/>
      <c r="P67" s="36"/>
      <c r="Q67" s="36"/>
    </row>
    <row r="68" spans="10:17" ht="15.75">
      <c r="J68" s="59"/>
      <c r="M68" s="36"/>
      <c r="N68" s="36"/>
      <c r="P68" s="36"/>
      <c r="Q68" s="36"/>
    </row>
    <row r="69" spans="13:17" ht="15.75">
      <c r="M69" s="36"/>
      <c r="N69" s="36"/>
      <c r="P69" s="36"/>
      <c r="Q69" s="36"/>
    </row>
  </sheetData>
  <sheetProtection algorithmName="SHA-512" hashValue="3+6Gw3zcCKYzJEnLVD3xKPl3S48r18ad4ZZ3j6fcFQbaTlNBgt9TmNj0Jgeysm19gsmmjISoQ+z3Fq6SRdF6ow==" saltValue="M0zgufRf84ORFelMqlPvJQ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C7:C8"/>
    <mergeCell ref="D7:E7"/>
    <mergeCell ref="F7:G7"/>
    <mergeCell ref="A6:F6"/>
    <mergeCell ref="A7:A8"/>
    <mergeCell ref="B7:B8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42"/>
  <sheetViews>
    <sheetView showGridLines="0" zoomScalePageLayoutView="115" workbookViewId="0" topLeftCell="A1">
      <pane ySplit="9" topLeftCell="A10" activePane="bottomLeft" state="frozen"/>
      <selection pane="topLeft" activeCell="A292" sqref="A292:XFD292"/>
      <selection pane="bottomLeft" activeCell="T18" sqref="T18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456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5">
        <f>J131</f>
        <v>0</v>
      </c>
      <c r="I4" s="216">
        <f>H4*J4</f>
        <v>0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61"/>
      <c r="B10" s="228"/>
      <c r="C10" s="229"/>
      <c r="D10" s="228"/>
      <c r="E10" s="228"/>
      <c r="F10" s="228"/>
      <c r="G10" s="228"/>
      <c r="H10" s="228"/>
      <c r="I10" s="228"/>
      <c r="J10" s="228"/>
      <c r="K10" s="285"/>
      <c r="L10" s="80"/>
      <c r="M10" s="231"/>
      <c r="N10" s="232"/>
      <c r="O10" s="30"/>
      <c r="P10" s="231"/>
      <c r="Q10" s="232"/>
    </row>
    <row r="11" spans="1:17" s="33" customFormat="1" ht="16.5" thickBot="1">
      <c r="A11" s="286"/>
      <c r="B11" s="287" t="s">
        <v>36</v>
      </c>
      <c r="C11" s="288"/>
      <c r="D11" s="288"/>
      <c r="E11" s="291"/>
      <c r="F11" s="291"/>
      <c r="G11" s="291"/>
      <c r="H11" s="291"/>
      <c r="I11" s="291"/>
      <c r="J11" s="291"/>
      <c r="K11" s="292"/>
      <c r="L11" s="293"/>
      <c r="M11" s="294"/>
      <c r="N11" s="295"/>
      <c r="O11" s="270"/>
      <c r="P11" s="294"/>
      <c r="Q11" s="295"/>
    </row>
    <row r="12" spans="1:21" ht="79.5" thickBot="1">
      <c r="A12" s="264">
        <v>1</v>
      </c>
      <c r="B12" s="296" t="s">
        <v>100</v>
      </c>
      <c r="C12" s="297" t="s">
        <v>35</v>
      </c>
      <c r="D12" s="138">
        <v>1</v>
      </c>
      <c r="E12" s="336">
        <v>623.7</v>
      </c>
      <c r="F12" s="217">
        <f>M12/$J$4</f>
        <v>17.18</v>
      </c>
      <c r="G12" s="214">
        <f aca="true" t="shared" si="0" ref="G12:G25">F12*E12</f>
        <v>10715.166000000001</v>
      </c>
      <c r="H12" s="138">
        <f aca="true" t="shared" si="1" ref="H12:H25">N12/$J$4</f>
        <v>3.7037037037037033</v>
      </c>
      <c r="I12" s="214">
        <f aca="true" t="shared" si="2" ref="I12:I25">H12*E12</f>
        <v>2310</v>
      </c>
      <c r="J12" s="142">
        <f aca="true" t="shared" si="3" ref="J12:J25">G12+I12</f>
        <v>13025.166000000001</v>
      </c>
      <c r="K12" s="148">
        <f aca="true" t="shared" si="4" ref="K12:K25">J12/E12</f>
        <v>20.883703703703706</v>
      </c>
      <c r="L12" s="28"/>
      <c r="M12" s="118">
        <v>46.386</v>
      </c>
      <c r="N12" s="119">
        <v>10</v>
      </c>
      <c r="O12" s="9"/>
      <c r="P12" s="352" t="s">
        <v>462</v>
      </c>
      <c r="Q12" s="119"/>
      <c r="U12" s="109"/>
    </row>
    <row r="13" spans="1:21" ht="79.5" thickBot="1">
      <c r="A13" s="264">
        <f aca="true" t="shared" si="5" ref="A13:A25">A12+1</f>
        <v>2</v>
      </c>
      <c r="B13" s="296" t="s">
        <v>101</v>
      </c>
      <c r="C13" s="297" t="s">
        <v>35</v>
      </c>
      <c r="D13" s="138">
        <v>1</v>
      </c>
      <c r="E13" s="336">
        <v>136.4</v>
      </c>
      <c r="F13" s="217">
        <f aca="true" t="shared" si="6" ref="F13:F25">M13/$J$4</f>
        <v>23.13</v>
      </c>
      <c r="G13" s="214">
        <f t="shared" si="0"/>
        <v>3154.932</v>
      </c>
      <c r="H13" s="138">
        <f t="shared" si="1"/>
        <v>3.7037037037037033</v>
      </c>
      <c r="I13" s="214">
        <f t="shared" si="2"/>
        <v>505.18518518518516</v>
      </c>
      <c r="J13" s="142">
        <f t="shared" si="3"/>
        <v>3660.117185185185</v>
      </c>
      <c r="K13" s="148">
        <f t="shared" si="4"/>
        <v>26.8337037037037</v>
      </c>
      <c r="L13" s="28"/>
      <c r="M13" s="118">
        <v>62.451</v>
      </c>
      <c r="N13" s="119">
        <v>10</v>
      </c>
      <c r="O13" s="9"/>
      <c r="P13" s="352" t="s">
        <v>462</v>
      </c>
      <c r="Q13" s="119"/>
      <c r="U13" s="109"/>
    </row>
    <row r="14" spans="1:21" ht="79.5" thickBot="1">
      <c r="A14" s="264">
        <f t="shared" si="5"/>
        <v>3</v>
      </c>
      <c r="B14" s="296" t="s">
        <v>102</v>
      </c>
      <c r="C14" s="297" t="s">
        <v>35</v>
      </c>
      <c r="D14" s="138">
        <v>1</v>
      </c>
      <c r="E14" s="336">
        <v>143</v>
      </c>
      <c r="F14" s="217">
        <f t="shared" si="6"/>
        <v>27.63</v>
      </c>
      <c r="G14" s="214">
        <f t="shared" si="0"/>
        <v>3951.0899999999997</v>
      </c>
      <c r="H14" s="138">
        <f t="shared" si="1"/>
        <v>3.7037037037037033</v>
      </c>
      <c r="I14" s="214">
        <f t="shared" si="2"/>
        <v>529.6296296296296</v>
      </c>
      <c r="J14" s="142">
        <f t="shared" si="3"/>
        <v>4480.71962962963</v>
      </c>
      <c r="K14" s="148">
        <f t="shared" si="4"/>
        <v>31.333703703703705</v>
      </c>
      <c r="L14" s="28"/>
      <c r="M14" s="118">
        <v>74.601</v>
      </c>
      <c r="N14" s="119">
        <v>10</v>
      </c>
      <c r="O14" s="9"/>
      <c r="P14" s="352" t="s">
        <v>462</v>
      </c>
      <c r="Q14" s="119"/>
      <c r="U14" s="109"/>
    </row>
    <row r="15" spans="1:21" ht="79.5" thickBot="1">
      <c r="A15" s="264">
        <f t="shared" si="5"/>
        <v>4</v>
      </c>
      <c r="B15" s="296" t="s">
        <v>103</v>
      </c>
      <c r="C15" s="297" t="s">
        <v>35</v>
      </c>
      <c r="D15" s="138">
        <v>1</v>
      </c>
      <c r="E15" s="336">
        <v>138.60000000000002</v>
      </c>
      <c r="F15" s="217">
        <f>M15/$J$4</f>
        <v>37.12</v>
      </c>
      <c r="G15" s="214">
        <f t="shared" si="0"/>
        <v>5144.832</v>
      </c>
      <c r="H15" s="138">
        <f>N15/$J$4</f>
        <v>3.7037037037037033</v>
      </c>
      <c r="I15" s="214">
        <f t="shared" si="2"/>
        <v>513.3333333333334</v>
      </c>
      <c r="J15" s="142">
        <f t="shared" si="3"/>
        <v>5658.165333333333</v>
      </c>
      <c r="K15" s="148">
        <f t="shared" si="4"/>
        <v>40.8237037037037</v>
      </c>
      <c r="L15" s="28"/>
      <c r="M15" s="118">
        <v>100.224</v>
      </c>
      <c r="N15" s="119">
        <v>10</v>
      </c>
      <c r="O15" s="9"/>
      <c r="P15" s="352" t="s">
        <v>462</v>
      </c>
      <c r="Q15" s="119"/>
      <c r="U15" s="109"/>
    </row>
    <row r="16" spans="1:21" ht="79.5" thickBot="1">
      <c r="A16" s="264">
        <f t="shared" si="5"/>
        <v>5</v>
      </c>
      <c r="B16" s="296" t="s">
        <v>104</v>
      </c>
      <c r="C16" s="297" t="s">
        <v>35</v>
      </c>
      <c r="D16" s="138">
        <v>1</v>
      </c>
      <c r="E16" s="336">
        <v>126.50000000000001</v>
      </c>
      <c r="F16" s="217">
        <f t="shared" si="6"/>
        <v>58.89</v>
      </c>
      <c r="G16" s="214">
        <f t="shared" si="0"/>
        <v>7449.585000000001</v>
      </c>
      <c r="H16" s="138">
        <f t="shared" si="1"/>
        <v>3.7037037037037033</v>
      </c>
      <c r="I16" s="214">
        <f t="shared" si="2"/>
        <v>468.51851851851853</v>
      </c>
      <c r="J16" s="166">
        <f t="shared" si="3"/>
        <v>7918.103518518519</v>
      </c>
      <c r="K16" s="148">
        <f t="shared" si="4"/>
        <v>62.5937037037037</v>
      </c>
      <c r="L16" s="28"/>
      <c r="M16" s="118">
        <v>159.00300000000001</v>
      </c>
      <c r="N16" s="119">
        <v>10</v>
      </c>
      <c r="O16" s="9"/>
      <c r="P16" s="352" t="s">
        <v>462</v>
      </c>
      <c r="Q16" s="119"/>
      <c r="U16" s="109"/>
    </row>
    <row r="17" spans="1:21" ht="79.5" thickBot="1">
      <c r="A17" s="264">
        <f t="shared" si="5"/>
        <v>6</v>
      </c>
      <c r="B17" s="296" t="s">
        <v>105</v>
      </c>
      <c r="C17" s="297" t="s">
        <v>35</v>
      </c>
      <c r="D17" s="138">
        <v>1</v>
      </c>
      <c r="E17" s="336">
        <v>79.2</v>
      </c>
      <c r="F17" s="217">
        <f t="shared" si="6"/>
        <v>77.03</v>
      </c>
      <c r="G17" s="214">
        <f t="shared" si="0"/>
        <v>6100.776000000001</v>
      </c>
      <c r="H17" s="138">
        <f t="shared" si="1"/>
        <v>3.7037037037037033</v>
      </c>
      <c r="I17" s="214">
        <f t="shared" si="2"/>
        <v>293.3333333333333</v>
      </c>
      <c r="J17" s="142">
        <f t="shared" si="3"/>
        <v>6394.109333333334</v>
      </c>
      <c r="K17" s="148">
        <f t="shared" si="4"/>
        <v>80.73370370370371</v>
      </c>
      <c r="L17" s="28"/>
      <c r="M17" s="118">
        <v>207.98100000000002</v>
      </c>
      <c r="N17" s="119">
        <v>10</v>
      </c>
      <c r="O17" s="9"/>
      <c r="P17" s="352" t="s">
        <v>462</v>
      </c>
      <c r="Q17" s="119"/>
      <c r="U17" s="109"/>
    </row>
    <row r="18" spans="1:21" ht="78.75">
      <c r="A18" s="264">
        <f t="shared" si="5"/>
        <v>7</v>
      </c>
      <c r="B18" s="296" t="s">
        <v>106</v>
      </c>
      <c r="C18" s="297" t="s">
        <v>35</v>
      </c>
      <c r="D18" s="138">
        <v>1</v>
      </c>
      <c r="E18" s="336">
        <v>149.60000000000002</v>
      </c>
      <c r="F18" s="217">
        <f t="shared" si="6"/>
        <v>109.67</v>
      </c>
      <c r="G18" s="214">
        <f t="shared" si="0"/>
        <v>16406.632</v>
      </c>
      <c r="H18" s="138">
        <f t="shared" si="1"/>
        <v>3.7037037037037033</v>
      </c>
      <c r="I18" s="214">
        <f t="shared" si="2"/>
        <v>554.0740740740741</v>
      </c>
      <c r="J18" s="142">
        <f t="shared" si="3"/>
        <v>16960.706074074074</v>
      </c>
      <c r="K18" s="148">
        <f t="shared" si="4"/>
        <v>113.37370370370368</v>
      </c>
      <c r="L18" s="28"/>
      <c r="M18" s="118">
        <v>296.10900000000004</v>
      </c>
      <c r="N18" s="119">
        <v>10</v>
      </c>
      <c r="O18" s="9"/>
      <c r="P18" s="352" t="s">
        <v>462</v>
      </c>
      <c r="Q18" s="119"/>
      <c r="U18" s="109"/>
    </row>
    <row r="19" spans="1:21" ht="22.5">
      <c r="A19" s="264">
        <f t="shared" si="5"/>
        <v>8</v>
      </c>
      <c r="B19" s="296" t="s">
        <v>107</v>
      </c>
      <c r="C19" s="297" t="s">
        <v>114</v>
      </c>
      <c r="D19" s="138">
        <v>1</v>
      </c>
      <c r="E19" s="336">
        <v>2</v>
      </c>
      <c r="F19" s="217">
        <f t="shared" si="6"/>
        <v>76.85</v>
      </c>
      <c r="G19" s="214">
        <f t="shared" si="0"/>
        <v>153.7</v>
      </c>
      <c r="H19" s="138">
        <f t="shared" si="1"/>
        <v>9.25925925925926</v>
      </c>
      <c r="I19" s="214">
        <f t="shared" si="2"/>
        <v>18.51851851851852</v>
      </c>
      <c r="J19" s="142">
        <f t="shared" si="3"/>
        <v>172.21851851851852</v>
      </c>
      <c r="K19" s="148">
        <f t="shared" si="4"/>
        <v>86.10925925925926</v>
      </c>
      <c r="L19" s="28"/>
      <c r="M19" s="118">
        <v>207.495</v>
      </c>
      <c r="N19" s="119">
        <v>25</v>
      </c>
      <c r="O19" s="9"/>
      <c r="P19" s="114" t="s">
        <v>463</v>
      </c>
      <c r="Q19" s="119"/>
      <c r="U19" s="109"/>
    </row>
    <row r="20" spans="1:21" ht="22.5">
      <c r="A20" s="264">
        <f t="shared" si="5"/>
        <v>9</v>
      </c>
      <c r="B20" s="296" t="s">
        <v>108</v>
      </c>
      <c r="C20" s="297" t="s">
        <v>114</v>
      </c>
      <c r="D20" s="138">
        <v>1</v>
      </c>
      <c r="E20" s="336">
        <v>3</v>
      </c>
      <c r="F20" s="217">
        <f t="shared" si="6"/>
        <v>76.85</v>
      </c>
      <c r="G20" s="214">
        <f t="shared" si="0"/>
        <v>230.54999999999998</v>
      </c>
      <c r="H20" s="138">
        <f t="shared" si="1"/>
        <v>9.25925925925926</v>
      </c>
      <c r="I20" s="214">
        <f t="shared" si="2"/>
        <v>27.77777777777778</v>
      </c>
      <c r="J20" s="142">
        <f t="shared" si="3"/>
        <v>258.3277777777778</v>
      </c>
      <c r="K20" s="148">
        <f t="shared" si="4"/>
        <v>86.10925925925926</v>
      </c>
      <c r="L20" s="28"/>
      <c r="M20" s="118">
        <v>207.495</v>
      </c>
      <c r="N20" s="119">
        <v>25</v>
      </c>
      <c r="O20" s="9"/>
      <c r="P20" s="114" t="s">
        <v>463</v>
      </c>
      <c r="Q20" s="119"/>
      <c r="U20" s="109"/>
    </row>
    <row r="21" spans="1:21" ht="15.75" customHeight="1">
      <c r="A21" s="264">
        <f t="shared" si="5"/>
        <v>10</v>
      </c>
      <c r="B21" s="296" t="s">
        <v>109</v>
      </c>
      <c r="C21" s="297" t="s">
        <v>114</v>
      </c>
      <c r="D21" s="138">
        <v>1</v>
      </c>
      <c r="E21" s="336">
        <v>1</v>
      </c>
      <c r="F21" s="217">
        <f t="shared" si="6"/>
        <v>100</v>
      </c>
      <c r="G21" s="214">
        <f t="shared" si="0"/>
        <v>100</v>
      </c>
      <c r="H21" s="138">
        <f t="shared" si="1"/>
        <v>5.555555555555555</v>
      </c>
      <c r="I21" s="214">
        <f t="shared" si="2"/>
        <v>5.555555555555555</v>
      </c>
      <c r="J21" s="142">
        <f t="shared" si="3"/>
        <v>105.55555555555556</v>
      </c>
      <c r="K21" s="148">
        <f t="shared" si="4"/>
        <v>105.55555555555556</v>
      </c>
      <c r="L21" s="28"/>
      <c r="M21" s="118">
        <v>270</v>
      </c>
      <c r="N21" s="119">
        <v>15</v>
      </c>
      <c r="O21" s="9"/>
      <c r="P21" s="114" t="s">
        <v>468</v>
      </c>
      <c r="Q21" s="119"/>
      <c r="U21" s="109"/>
    </row>
    <row r="22" spans="1:21" ht="135">
      <c r="A22" s="264">
        <f t="shared" si="5"/>
        <v>11</v>
      </c>
      <c r="B22" s="296" t="s">
        <v>110</v>
      </c>
      <c r="C22" s="297" t="s">
        <v>115</v>
      </c>
      <c r="D22" s="138">
        <v>1</v>
      </c>
      <c r="E22" s="336">
        <v>1</v>
      </c>
      <c r="F22" s="217">
        <f t="shared" si="6"/>
        <v>19</v>
      </c>
      <c r="G22" s="214">
        <f t="shared" si="0"/>
        <v>19</v>
      </c>
      <c r="H22" s="138">
        <f t="shared" si="1"/>
        <v>5.555555555555555</v>
      </c>
      <c r="I22" s="214">
        <f t="shared" si="2"/>
        <v>5.555555555555555</v>
      </c>
      <c r="J22" s="142">
        <f t="shared" si="3"/>
        <v>24.555555555555557</v>
      </c>
      <c r="K22" s="148">
        <f t="shared" si="4"/>
        <v>24.555555555555557</v>
      </c>
      <c r="L22" s="28"/>
      <c r="M22" s="118">
        <v>51.300000000000004</v>
      </c>
      <c r="N22" s="119">
        <v>15</v>
      </c>
      <c r="O22" s="9"/>
      <c r="P22" s="114" t="s">
        <v>464</v>
      </c>
      <c r="Q22" s="119"/>
      <c r="U22" s="109"/>
    </row>
    <row r="23" spans="1:21" ht="78.75">
      <c r="A23" s="264">
        <f t="shared" si="5"/>
        <v>12</v>
      </c>
      <c r="B23" s="296" t="s">
        <v>111</v>
      </c>
      <c r="C23" s="297" t="s">
        <v>115</v>
      </c>
      <c r="D23" s="162">
        <v>1</v>
      </c>
      <c r="E23" s="336">
        <v>236</v>
      </c>
      <c r="F23" s="226">
        <f t="shared" si="6"/>
        <v>4.3</v>
      </c>
      <c r="G23" s="164">
        <f t="shared" si="0"/>
        <v>1014.8</v>
      </c>
      <c r="H23" s="162">
        <f t="shared" si="1"/>
        <v>3.7037037037037033</v>
      </c>
      <c r="I23" s="164">
        <f t="shared" si="2"/>
        <v>874.074074074074</v>
      </c>
      <c r="J23" s="166">
        <f t="shared" si="3"/>
        <v>1888.874074074074</v>
      </c>
      <c r="K23" s="197">
        <f t="shared" si="4"/>
        <v>8.003703703703703</v>
      </c>
      <c r="L23" s="110"/>
      <c r="M23" s="118">
        <v>11.61</v>
      </c>
      <c r="N23" s="119">
        <v>10</v>
      </c>
      <c r="O23" s="9"/>
      <c r="P23" s="114" t="s">
        <v>465</v>
      </c>
      <c r="Q23" s="119"/>
      <c r="U23" s="109"/>
    </row>
    <row r="24" spans="1:21" ht="67.5">
      <c r="A24" s="264">
        <f t="shared" si="5"/>
        <v>13</v>
      </c>
      <c r="B24" s="296" t="s">
        <v>112</v>
      </c>
      <c r="C24" s="297" t="s">
        <v>114</v>
      </c>
      <c r="D24" s="162">
        <v>1</v>
      </c>
      <c r="E24" s="336">
        <v>1</v>
      </c>
      <c r="F24" s="226">
        <f t="shared" si="6"/>
        <v>62</v>
      </c>
      <c r="G24" s="164">
        <f t="shared" si="0"/>
        <v>62</v>
      </c>
      <c r="H24" s="162">
        <f t="shared" si="1"/>
        <v>5.555555555555555</v>
      </c>
      <c r="I24" s="164">
        <f t="shared" si="2"/>
        <v>5.555555555555555</v>
      </c>
      <c r="J24" s="166">
        <f t="shared" si="3"/>
        <v>67.55555555555556</v>
      </c>
      <c r="K24" s="197">
        <f t="shared" si="4"/>
        <v>67.55555555555556</v>
      </c>
      <c r="L24" s="110"/>
      <c r="M24" s="118">
        <v>167.4</v>
      </c>
      <c r="N24" s="119">
        <v>15</v>
      </c>
      <c r="O24" s="9"/>
      <c r="P24" s="114" t="s">
        <v>466</v>
      </c>
      <c r="Q24" s="119"/>
      <c r="U24" s="109"/>
    </row>
    <row r="25" spans="1:21" ht="16.5" thickBot="1">
      <c r="A25" s="275">
        <f t="shared" si="5"/>
        <v>14</v>
      </c>
      <c r="B25" s="301" t="s">
        <v>113</v>
      </c>
      <c r="C25" s="302" t="s">
        <v>115</v>
      </c>
      <c r="D25" s="187">
        <v>1</v>
      </c>
      <c r="E25" s="340">
        <v>6</v>
      </c>
      <c r="F25" s="278">
        <f t="shared" si="6"/>
        <v>280</v>
      </c>
      <c r="G25" s="209">
        <f t="shared" si="0"/>
        <v>1680</v>
      </c>
      <c r="H25" s="187">
        <f t="shared" si="1"/>
        <v>37.03703703703704</v>
      </c>
      <c r="I25" s="209">
        <f t="shared" si="2"/>
        <v>222.22222222222223</v>
      </c>
      <c r="J25" s="211">
        <f t="shared" si="3"/>
        <v>1902.2222222222222</v>
      </c>
      <c r="K25" s="212">
        <f t="shared" si="4"/>
        <v>317.037037037037</v>
      </c>
      <c r="L25" s="110"/>
      <c r="M25" s="159">
        <v>756</v>
      </c>
      <c r="N25" s="160">
        <v>100</v>
      </c>
      <c r="O25" s="9"/>
      <c r="P25" s="160" t="s">
        <v>467</v>
      </c>
      <c r="Q25" s="160"/>
      <c r="U25" s="109"/>
    </row>
    <row r="26" spans="6:17" ht="16.5" thickBot="1">
      <c r="F26" s="34"/>
      <c r="G26" s="96">
        <f>SUM(G12:G25)</f>
        <v>56183.06300000001</v>
      </c>
      <c r="H26" s="83"/>
      <c r="I26" s="96">
        <f>SUM(I12:I25)</f>
        <v>6333.333333333333</v>
      </c>
      <c r="J26" s="97"/>
      <c r="K26" s="303"/>
      <c r="M26" s="36"/>
      <c r="N26" s="36"/>
      <c r="Q26" s="36"/>
    </row>
    <row r="27" spans="6:17" ht="16.5" thickBot="1">
      <c r="F27" s="37"/>
      <c r="G27" s="85" t="s">
        <v>20</v>
      </c>
      <c r="H27" s="219">
        <v>0.015</v>
      </c>
      <c r="I27" s="251"/>
      <c r="J27" s="39">
        <f>H27*G26</f>
        <v>842.7459450000001</v>
      </c>
      <c r="K27" s="303"/>
      <c r="M27" s="36"/>
      <c r="N27" s="36"/>
      <c r="P27" s="36"/>
      <c r="Q27" s="36"/>
    </row>
    <row r="28" spans="6:17" ht="16.5" thickBot="1">
      <c r="F28" s="34"/>
      <c r="G28" s="40"/>
      <c r="H28" s="220"/>
      <c r="I28" s="252"/>
      <c r="J28" s="41"/>
      <c r="K28" s="303"/>
      <c r="M28" s="36"/>
      <c r="N28" s="36"/>
      <c r="P28" s="36"/>
      <c r="Q28" s="36"/>
    </row>
    <row r="29" spans="6:17" ht="16.5" thickBot="1">
      <c r="F29" s="37"/>
      <c r="G29" s="38" t="s">
        <v>21</v>
      </c>
      <c r="H29" s="219"/>
      <c r="I29" s="251"/>
      <c r="J29" s="39">
        <f>SUM(J11:J27)</f>
        <v>63359.14227833333</v>
      </c>
      <c r="K29" s="303"/>
      <c r="M29" s="36"/>
      <c r="N29" s="36"/>
      <c r="P29" s="36"/>
      <c r="Q29" s="36"/>
    </row>
    <row r="30" spans="6:17" ht="16.5" thickBot="1">
      <c r="F30" s="42"/>
      <c r="G30" s="43"/>
      <c r="H30" s="221"/>
      <c r="I30" s="253"/>
      <c r="J30" s="44"/>
      <c r="K30" s="303"/>
      <c r="M30" s="36"/>
      <c r="N30" s="36"/>
      <c r="P30" s="36"/>
      <c r="Q30" s="36"/>
    </row>
    <row r="31" spans="6:17" ht="15.75">
      <c r="F31" s="45"/>
      <c r="G31" s="86" t="s">
        <v>22</v>
      </c>
      <c r="H31" s="222">
        <v>0.07</v>
      </c>
      <c r="I31" s="254"/>
      <c r="J31" s="47">
        <f>J29*H31</f>
        <v>4435.139959483334</v>
      </c>
      <c r="K31" s="303"/>
      <c r="M31" s="36"/>
      <c r="N31" s="36"/>
      <c r="P31" s="36"/>
      <c r="Q31" s="36"/>
    </row>
    <row r="32" spans="6:17" ht="16.5" thickBot="1">
      <c r="F32" s="48"/>
      <c r="G32" s="87" t="s">
        <v>23</v>
      </c>
      <c r="H32" s="223"/>
      <c r="I32" s="255"/>
      <c r="J32" s="50">
        <f>J29+J31</f>
        <v>67794.28223781666</v>
      </c>
      <c r="K32" s="303"/>
      <c r="M32" s="36"/>
      <c r="N32" s="36"/>
      <c r="P32" s="36"/>
      <c r="Q32" s="36"/>
    </row>
    <row r="33" spans="6:17" ht="16.5" thickBot="1">
      <c r="F33" s="51"/>
      <c r="G33" s="88"/>
      <c r="H33" s="224"/>
      <c r="I33" s="256"/>
      <c r="J33" s="53"/>
      <c r="K33" s="303"/>
      <c r="M33" s="36"/>
      <c r="N33" s="36"/>
      <c r="P33" s="36"/>
      <c r="Q33" s="36"/>
    </row>
    <row r="34" spans="6:17" ht="15.75">
      <c r="F34" s="54"/>
      <c r="G34" s="86" t="s">
        <v>24</v>
      </c>
      <c r="H34" s="222">
        <v>0.08</v>
      </c>
      <c r="I34" s="254"/>
      <c r="J34" s="47">
        <f>J32*H34</f>
        <v>5423.542579025333</v>
      </c>
      <c r="K34" s="303"/>
      <c r="M34" s="36"/>
      <c r="N34" s="36"/>
      <c r="P34" s="36"/>
      <c r="Q34" s="36"/>
    </row>
    <row r="35" spans="6:17" ht="16.5" thickBot="1">
      <c r="F35" s="48"/>
      <c r="G35" s="87" t="s">
        <v>23</v>
      </c>
      <c r="H35" s="223"/>
      <c r="I35" s="255"/>
      <c r="J35" s="50">
        <f>J32+J34</f>
        <v>73217.824816842</v>
      </c>
      <c r="K35" s="303"/>
      <c r="M35" s="36"/>
      <c r="N35" s="36"/>
      <c r="P35" s="36"/>
      <c r="Q35" s="36"/>
    </row>
    <row r="36" spans="6:17" ht="16.5" thickBot="1">
      <c r="F36" s="51"/>
      <c r="G36" s="88"/>
      <c r="H36" s="224"/>
      <c r="I36" s="256"/>
      <c r="J36" s="53"/>
      <c r="K36" s="303"/>
      <c r="M36" s="36"/>
      <c r="N36" s="36"/>
      <c r="P36" s="36"/>
      <c r="Q36" s="36"/>
    </row>
    <row r="37" spans="6:17" ht="15.75">
      <c r="F37" s="54"/>
      <c r="G37" s="89" t="s">
        <v>25</v>
      </c>
      <c r="H37" s="222">
        <v>0.18</v>
      </c>
      <c r="I37" s="254"/>
      <c r="J37" s="55">
        <f>J35*H37</f>
        <v>13179.208467031558</v>
      </c>
      <c r="K37" s="303"/>
      <c r="M37" s="36"/>
      <c r="N37" s="36"/>
      <c r="P37" s="36"/>
      <c r="Q37" s="36"/>
    </row>
    <row r="38" spans="6:17" ht="16.5" thickBot="1">
      <c r="F38" s="48"/>
      <c r="G38" s="90" t="s">
        <v>26</v>
      </c>
      <c r="H38" s="225" t="s">
        <v>9</v>
      </c>
      <c r="I38" s="257"/>
      <c r="J38" s="58">
        <f>J35+J37</f>
        <v>86397.03328387355</v>
      </c>
      <c r="K38" s="303"/>
      <c r="M38" s="36"/>
      <c r="N38" s="36"/>
      <c r="P38" s="36"/>
      <c r="Q38" s="36"/>
    </row>
    <row r="39" spans="13:17" ht="15.75">
      <c r="M39" s="36"/>
      <c r="N39" s="36"/>
      <c r="P39" s="36"/>
      <c r="Q39" s="36"/>
    </row>
    <row r="40" spans="13:17" ht="15.75">
      <c r="M40" s="36"/>
      <c r="N40" s="36"/>
      <c r="P40" s="36"/>
      <c r="Q40" s="36"/>
    </row>
    <row r="41" spans="10:17" ht="15.75">
      <c r="J41" s="59"/>
      <c r="M41" s="36"/>
      <c r="N41" s="36"/>
      <c r="P41" s="36"/>
      <c r="Q41" s="36"/>
    </row>
    <row r="42" spans="13:17" ht="15.75">
      <c r="M42" s="36"/>
      <c r="N42" s="36"/>
      <c r="P42" s="36"/>
      <c r="Q42" s="36"/>
    </row>
  </sheetData>
  <sheetProtection algorithmName="SHA-512" hashValue="Z+rK/JtbF0VsUSsX42zXZ1o32CL4Zja1Ntvce29CM4nfd6CldnksdJj5u5dcdLvRpznF6YFoHB+cOEcBeSvCPA==" saltValue="FIAYzhRunawoTBB2OZEmWg==" spinCount="100000" sheet="1" objects="1" scenarios="1"/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92"/>
  <sheetViews>
    <sheetView showGridLines="0" zoomScalePageLayoutView="115" workbookViewId="0" topLeftCell="A1">
      <pane ySplit="9" topLeftCell="A10" activePane="bottomLeft" state="frozen"/>
      <selection pane="topLeft" activeCell="A292" sqref="A292:XFD292"/>
      <selection pane="bottomLeft" activeCell="F12" sqref="F12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460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77">
        <f>J181</f>
        <v>0</v>
      </c>
      <c r="I4" s="78">
        <f>H4*J4</f>
        <v>0</v>
      </c>
      <c r="J4" s="79">
        <f>TOTAL!C7</f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145"/>
      <c r="B10" s="136"/>
      <c r="C10" s="135"/>
      <c r="D10" s="136"/>
      <c r="E10" s="136"/>
      <c r="F10" s="136"/>
      <c r="G10" s="136"/>
      <c r="H10" s="136"/>
      <c r="I10" s="136"/>
      <c r="J10" s="136"/>
      <c r="K10" s="146"/>
      <c r="L10" s="31"/>
      <c r="M10" s="157"/>
      <c r="N10" s="158"/>
      <c r="P10" s="157"/>
      <c r="Q10" s="158"/>
    </row>
    <row r="11" spans="1:17" s="33" customFormat="1" ht="15.75">
      <c r="A11" s="195"/>
      <c r="B11" s="191"/>
      <c r="C11" s="192"/>
      <c r="D11" s="192"/>
      <c r="E11" s="190"/>
      <c r="F11" s="190"/>
      <c r="G11" s="190"/>
      <c r="H11" s="190"/>
      <c r="I11" s="190"/>
      <c r="J11" s="190"/>
      <c r="K11" s="196"/>
      <c r="L11" s="32"/>
      <c r="M11" s="200"/>
      <c r="N11" s="201"/>
      <c r="O11" s="9"/>
      <c r="P11" s="200"/>
      <c r="Q11" s="201"/>
    </row>
    <row r="12" spans="1:21" ht="15.75">
      <c r="A12" s="147"/>
      <c r="B12" s="193" t="s">
        <v>478</v>
      </c>
      <c r="C12" s="137"/>
      <c r="D12" s="138"/>
      <c r="E12" s="194"/>
      <c r="F12" s="139">
        <f>M12/$J$4</f>
        <v>7407.407407407407</v>
      </c>
      <c r="G12" s="140">
        <f>F12*E12</f>
        <v>0</v>
      </c>
      <c r="H12" s="141">
        <f>N12/$J$4</f>
        <v>0</v>
      </c>
      <c r="I12" s="140">
        <f>H12*E12</f>
        <v>0</v>
      </c>
      <c r="J12" s="142">
        <f>G12+I12</f>
        <v>0</v>
      </c>
      <c r="K12" s="148" t="e">
        <f>J12/E12</f>
        <v>#DIV/0!</v>
      </c>
      <c r="L12" s="28"/>
      <c r="M12" s="118">
        <v>20000</v>
      </c>
      <c r="N12" s="119">
        <v>0</v>
      </c>
      <c r="O12" s="9"/>
      <c r="P12" s="118"/>
      <c r="Q12" s="119"/>
      <c r="U12" s="109"/>
    </row>
    <row r="13" spans="1:21" ht="15.75">
      <c r="A13" s="147"/>
      <c r="B13" s="193"/>
      <c r="C13" s="137"/>
      <c r="D13" s="138"/>
      <c r="E13" s="194"/>
      <c r="F13" s="139">
        <f>M13/$J$4</f>
        <v>0</v>
      </c>
      <c r="G13" s="140">
        <f>F13*E13</f>
        <v>0</v>
      </c>
      <c r="H13" s="141">
        <f>N13/$J$4</f>
        <v>0</v>
      </c>
      <c r="I13" s="140">
        <f>H13*E13</f>
        <v>0</v>
      </c>
      <c r="J13" s="142">
        <f>G13+I13</f>
        <v>0</v>
      </c>
      <c r="K13" s="148" t="e">
        <f>J13/E13</f>
        <v>#DIV/0!</v>
      </c>
      <c r="L13" s="28"/>
      <c r="M13" s="118">
        <v>0</v>
      </c>
      <c r="N13" s="119">
        <v>0</v>
      </c>
      <c r="O13" s="9"/>
      <c r="P13" s="118"/>
      <c r="Q13" s="119"/>
      <c r="U13" s="109"/>
    </row>
    <row r="14" spans="1:21" ht="15.75">
      <c r="A14" s="147"/>
      <c r="B14" s="193"/>
      <c r="C14" s="137"/>
      <c r="D14" s="138"/>
      <c r="E14" s="194"/>
      <c r="F14" s="139">
        <f>M14/$J$4</f>
        <v>0</v>
      </c>
      <c r="G14" s="140">
        <f>F14*E14</f>
        <v>0</v>
      </c>
      <c r="H14" s="141">
        <f>N14/$J$4</f>
        <v>0</v>
      </c>
      <c r="I14" s="140">
        <f>H14*E14</f>
        <v>0</v>
      </c>
      <c r="J14" s="142">
        <f>G14+I14</f>
        <v>0</v>
      </c>
      <c r="K14" s="148" t="e">
        <f>J14/E14</f>
        <v>#DIV/0!</v>
      </c>
      <c r="L14" s="28"/>
      <c r="M14" s="118">
        <v>0</v>
      </c>
      <c r="N14" s="119">
        <v>0</v>
      </c>
      <c r="O14" s="9"/>
      <c r="P14" s="118"/>
      <c r="Q14" s="119"/>
      <c r="U14" s="109"/>
    </row>
    <row r="15" spans="1:21" ht="15.75">
      <c r="A15" s="147"/>
      <c r="B15" s="193"/>
      <c r="C15" s="137"/>
      <c r="D15" s="138"/>
      <c r="E15" s="194"/>
      <c r="F15" s="139">
        <f aca="true" t="shared" si="0" ref="F15:F64">M15/$J$4</f>
        <v>0</v>
      </c>
      <c r="G15" s="140">
        <f aca="true" t="shared" si="1" ref="G15:G64">F15*E15</f>
        <v>0</v>
      </c>
      <c r="H15" s="141">
        <f aca="true" t="shared" si="2" ref="H15:H64">N15/$J$4</f>
        <v>0</v>
      </c>
      <c r="I15" s="140">
        <f aca="true" t="shared" si="3" ref="I15:I64">H15*E15</f>
        <v>0</v>
      </c>
      <c r="J15" s="142">
        <f aca="true" t="shared" si="4" ref="J15:J64">G15+I15</f>
        <v>0</v>
      </c>
      <c r="K15" s="148" t="e">
        <f aca="true" t="shared" si="5" ref="K15:K64">J15/E15</f>
        <v>#DIV/0!</v>
      </c>
      <c r="L15" s="28"/>
      <c r="M15" s="118">
        <v>0</v>
      </c>
      <c r="N15" s="119">
        <v>0</v>
      </c>
      <c r="O15" s="9"/>
      <c r="P15" s="118"/>
      <c r="Q15" s="119"/>
      <c r="U15" s="109"/>
    </row>
    <row r="16" spans="1:21" ht="15.75">
      <c r="A16" s="147"/>
      <c r="B16" s="193"/>
      <c r="C16" s="137"/>
      <c r="D16" s="138"/>
      <c r="E16" s="194"/>
      <c r="F16" s="139">
        <f t="shared" si="0"/>
        <v>0</v>
      </c>
      <c r="G16" s="140">
        <f t="shared" si="1"/>
        <v>0</v>
      </c>
      <c r="H16" s="141">
        <f t="shared" si="2"/>
        <v>0</v>
      </c>
      <c r="I16" s="140">
        <f t="shared" si="3"/>
        <v>0</v>
      </c>
      <c r="J16" s="142">
        <f t="shared" si="4"/>
        <v>0</v>
      </c>
      <c r="K16" s="148" t="e">
        <f t="shared" si="5"/>
        <v>#DIV/0!</v>
      </c>
      <c r="L16" s="28"/>
      <c r="M16" s="118">
        <v>0</v>
      </c>
      <c r="N16" s="119">
        <v>0</v>
      </c>
      <c r="O16" s="9"/>
      <c r="P16" s="118"/>
      <c r="Q16" s="119"/>
      <c r="U16" s="109"/>
    </row>
    <row r="17" spans="1:21" ht="15.75">
      <c r="A17" s="147"/>
      <c r="B17" s="193"/>
      <c r="C17" s="137"/>
      <c r="D17" s="138"/>
      <c r="E17" s="194"/>
      <c r="F17" s="139">
        <f t="shared" si="0"/>
        <v>0</v>
      </c>
      <c r="G17" s="140">
        <f t="shared" si="1"/>
        <v>0</v>
      </c>
      <c r="H17" s="141">
        <f t="shared" si="2"/>
        <v>0</v>
      </c>
      <c r="I17" s="140">
        <f t="shared" si="3"/>
        <v>0</v>
      </c>
      <c r="J17" s="142">
        <f t="shared" si="4"/>
        <v>0</v>
      </c>
      <c r="K17" s="148" t="e">
        <f t="shared" si="5"/>
        <v>#DIV/0!</v>
      </c>
      <c r="L17" s="28"/>
      <c r="M17" s="118">
        <v>0</v>
      </c>
      <c r="N17" s="119">
        <v>0</v>
      </c>
      <c r="O17" s="9"/>
      <c r="P17" s="118"/>
      <c r="Q17" s="119"/>
      <c r="U17" s="109"/>
    </row>
    <row r="18" spans="1:21" ht="15.75">
      <c r="A18" s="147"/>
      <c r="B18" s="193"/>
      <c r="C18" s="137"/>
      <c r="D18" s="138"/>
      <c r="E18" s="194"/>
      <c r="F18" s="139">
        <f t="shared" si="0"/>
        <v>0</v>
      </c>
      <c r="G18" s="140">
        <f t="shared" si="1"/>
        <v>0</v>
      </c>
      <c r="H18" s="141">
        <f t="shared" si="2"/>
        <v>0</v>
      </c>
      <c r="I18" s="140">
        <f t="shared" si="3"/>
        <v>0</v>
      </c>
      <c r="J18" s="142">
        <f t="shared" si="4"/>
        <v>0</v>
      </c>
      <c r="K18" s="148" t="e">
        <f t="shared" si="5"/>
        <v>#DIV/0!</v>
      </c>
      <c r="L18" s="28"/>
      <c r="M18" s="118">
        <v>0</v>
      </c>
      <c r="N18" s="119">
        <v>0</v>
      </c>
      <c r="O18" s="9"/>
      <c r="P18" s="118"/>
      <c r="Q18" s="119"/>
      <c r="U18" s="109"/>
    </row>
    <row r="19" spans="1:21" ht="15.75">
      <c r="A19" s="147"/>
      <c r="B19" s="193"/>
      <c r="C19" s="137"/>
      <c r="D19" s="138"/>
      <c r="E19" s="194"/>
      <c r="F19" s="139">
        <f t="shared" si="0"/>
        <v>0</v>
      </c>
      <c r="G19" s="140">
        <f t="shared" si="1"/>
        <v>0</v>
      </c>
      <c r="H19" s="141">
        <f t="shared" si="2"/>
        <v>0</v>
      </c>
      <c r="I19" s="140">
        <f t="shared" si="3"/>
        <v>0</v>
      </c>
      <c r="J19" s="142">
        <f t="shared" si="4"/>
        <v>0</v>
      </c>
      <c r="K19" s="148" t="e">
        <f t="shared" si="5"/>
        <v>#DIV/0!</v>
      </c>
      <c r="L19" s="28"/>
      <c r="M19" s="118">
        <v>0</v>
      </c>
      <c r="N19" s="119">
        <v>0</v>
      </c>
      <c r="O19" s="9"/>
      <c r="P19" s="118"/>
      <c r="Q19" s="119"/>
      <c r="U19" s="109"/>
    </row>
    <row r="20" spans="1:21" ht="15.75">
      <c r="A20" s="147"/>
      <c r="B20" s="193"/>
      <c r="C20" s="137"/>
      <c r="D20" s="138"/>
      <c r="E20" s="194"/>
      <c r="F20" s="139">
        <f t="shared" si="0"/>
        <v>0</v>
      </c>
      <c r="G20" s="140">
        <f t="shared" si="1"/>
        <v>0</v>
      </c>
      <c r="H20" s="141">
        <f t="shared" si="2"/>
        <v>0</v>
      </c>
      <c r="I20" s="140">
        <f t="shared" si="3"/>
        <v>0</v>
      </c>
      <c r="J20" s="142">
        <f t="shared" si="4"/>
        <v>0</v>
      </c>
      <c r="K20" s="148" t="e">
        <f t="shared" si="5"/>
        <v>#DIV/0!</v>
      </c>
      <c r="L20" s="28"/>
      <c r="M20" s="118">
        <v>0</v>
      </c>
      <c r="N20" s="119">
        <v>0</v>
      </c>
      <c r="O20" s="9"/>
      <c r="P20" s="118"/>
      <c r="Q20" s="119"/>
      <c r="U20" s="109"/>
    </row>
    <row r="21" spans="1:21" ht="15.75">
      <c r="A21" s="147"/>
      <c r="B21" s="193"/>
      <c r="C21" s="137"/>
      <c r="D21" s="138"/>
      <c r="E21" s="194"/>
      <c r="F21" s="139">
        <f t="shared" si="0"/>
        <v>0</v>
      </c>
      <c r="G21" s="140">
        <f t="shared" si="1"/>
        <v>0</v>
      </c>
      <c r="H21" s="141">
        <f t="shared" si="2"/>
        <v>0</v>
      </c>
      <c r="I21" s="140">
        <f t="shared" si="3"/>
        <v>0</v>
      </c>
      <c r="J21" s="142">
        <f t="shared" si="4"/>
        <v>0</v>
      </c>
      <c r="K21" s="148" t="e">
        <f t="shared" si="5"/>
        <v>#DIV/0!</v>
      </c>
      <c r="L21" s="28"/>
      <c r="M21" s="118">
        <v>0</v>
      </c>
      <c r="N21" s="119">
        <v>0</v>
      </c>
      <c r="O21" s="9"/>
      <c r="P21" s="118"/>
      <c r="Q21" s="119"/>
      <c r="U21" s="109"/>
    </row>
    <row r="22" spans="1:21" ht="15.75">
      <c r="A22" s="147"/>
      <c r="B22" s="193"/>
      <c r="C22" s="137"/>
      <c r="D22" s="138"/>
      <c r="E22" s="194"/>
      <c r="F22" s="139">
        <f t="shared" si="0"/>
        <v>0</v>
      </c>
      <c r="G22" s="140">
        <f t="shared" si="1"/>
        <v>0</v>
      </c>
      <c r="H22" s="141">
        <f t="shared" si="2"/>
        <v>0</v>
      </c>
      <c r="I22" s="140">
        <f t="shared" si="3"/>
        <v>0</v>
      </c>
      <c r="J22" s="142">
        <f t="shared" si="4"/>
        <v>0</v>
      </c>
      <c r="K22" s="148" t="e">
        <f t="shared" si="5"/>
        <v>#DIV/0!</v>
      </c>
      <c r="L22" s="28"/>
      <c r="M22" s="118">
        <v>0</v>
      </c>
      <c r="N22" s="119">
        <v>0</v>
      </c>
      <c r="O22" s="9"/>
      <c r="P22" s="118"/>
      <c r="Q22" s="119"/>
      <c r="U22" s="109"/>
    </row>
    <row r="23" spans="1:21" ht="15.75">
      <c r="A23" s="147"/>
      <c r="B23" s="193"/>
      <c r="C23" s="137"/>
      <c r="D23" s="138"/>
      <c r="E23" s="194"/>
      <c r="F23" s="139">
        <f t="shared" si="0"/>
        <v>0</v>
      </c>
      <c r="G23" s="140">
        <f t="shared" si="1"/>
        <v>0</v>
      </c>
      <c r="H23" s="141">
        <f t="shared" si="2"/>
        <v>0</v>
      </c>
      <c r="I23" s="140">
        <f t="shared" si="3"/>
        <v>0</v>
      </c>
      <c r="J23" s="142">
        <f t="shared" si="4"/>
        <v>0</v>
      </c>
      <c r="K23" s="148" t="e">
        <f t="shared" si="5"/>
        <v>#DIV/0!</v>
      </c>
      <c r="L23" s="28"/>
      <c r="M23" s="118">
        <v>0</v>
      </c>
      <c r="N23" s="119">
        <v>0</v>
      </c>
      <c r="O23" s="9"/>
      <c r="P23" s="118"/>
      <c r="Q23" s="119"/>
      <c r="U23" s="109"/>
    </row>
    <row r="24" spans="1:21" ht="15.75">
      <c r="A24" s="147"/>
      <c r="B24" s="193"/>
      <c r="C24" s="137"/>
      <c r="D24" s="138"/>
      <c r="E24" s="194"/>
      <c r="F24" s="139">
        <f t="shared" si="0"/>
        <v>0</v>
      </c>
      <c r="G24" s="140">
        <f t="shared" si="1"/>
        <v>0</v>
      </c>
      <c r="H24" s="141">
        <f t="shared" si="2"/>
        <v>0</v>
      </c>
      <c r="I24" s="140">
        <f t="shared" si="3"/>
        <v>0</v>
      </c>
      <c r="J24" s="142">
        <f t="shared" si="4"/>
        <v>0</v>
      </c>
      <c r="K24" s="148" t="e">
        <f t="shared" si="5"/>
        <v>#DIV/0!</v>
      </c>
      <c r="L24" s="28"/>
      <c r="M24" s="118">
        <v>0</v>
      </c>
      <c r="N24" s="119">
        <v>0</v>
      </c>
      <c r="O24" s="9"/>
      <c r="P24" s="118"/>
      <c r="Q24" s="119"/>
      <c r="U24" s="109"/>
    </row>
    <row r="25" spans="1:21" ht="15.75">
      <c r="A25" s="147"/>
      <c r="B25" s="193"/>
      <c r="C25" s="137"/>
      <c r="D25" s="138"/>
      <c r="E25" s="194"/>
      <c r="F25" s="139">
        <f t="shared" si="0"/>
        <v>0</v>
      </c>
      <c r="G25" s="140">
        <f t="shared" si="1"/>
        <v>0</v>
      </c>
      <c r="H25" s="141">
        <f t="shared" si="2"/>
        <v>0</v>
      </c>
      <c r="I25" s="140">
        <f t="shared" si="3"/>
        <v>0</v>
      </c>
      <c r="J25" s="142">
        <f t="shared" si="4"/>
        <v>0</v>
      </c>
      <c r="K25" s="148" t="e">
        <f t="shared" si="5"/>
        <v>#DIV/0!</v>
      </c>
      <c r="L25" s="28"/>
      <c r="M25" s="118">
        <v>0</v>
      </c>
      <c r="N25" s="119">
        <v>0</v>
      </c>
      <c r="O25" s="9"/>
      <c r="P25" s="118"/>
      <c r="Q25" s="119"/>
      <c r="U25" s="109"/>
    </row>
    <row r="26" spans="1:21" ht="15.75">
      <c r="A26" s="147"/>
      <c r="B26" s="193"/>
      <c r="C26" s="137"/>
      <c r="D26" s="138"/>
      <c r="E26" s="194"/>
      <c r="F26" s="139">
        <f t="shared" si="0"/>
        <v>0</v>
      </c>
      <c r="G26" s="140">
        <f t="shared" si="1"/>
        <v>0</v>
      </c>
      <c r="H26" s="141">
        <f t="shared" si="2"/>
        <v>0</v>
      </c>
      <c r="I26" s="140">
        <f t="shared" si="3"/>
        <v>0</v>
      </c>
      <c r="J26" s="142">
        <f t="shared" si="4"/>
        <v>0</v>
      </c>
      <c r="K26" s="148" t="e">
        <f t="shared" si="5"/>
        <v>#DIV/0!</v>
      </c>
      <c r="L26" s="28"/>
      <c r="M26" s="118">
        <v>0</v>
      </c>
      <c r="N26" s="119">
        <v>0</v>
      </c>
      <c r="O26" s="9"/>
      <c r="P26" s="118"/>
      <c r="Q26" s="119"/>
      <c r="U26" s="109"/>
    </row>
    <row r="27" spans="1:21" ht="15.75">
      <c r="A27" s="147"/>
      <c r="B27" s="193"/>
      <c r="C27" s="137"/>
      <c r="D27" s="138"/>
      <c r="E27" s="194"/>
      <c r="F27" s="139">
        <f t="shared" si="0"/>
        <v>0</v>
      </c>
      <c r="G27" s="140">
        <f t="shared" si="1"/>
        <v>0</v>
      </c>
      <c r="H27" s="141">
        <f t="shared" si="2"/>
        <v>0</v>
      </c>
      <c r="I27" s="140">
        <f t="shared" si="3"/>
        <v>0</v>
      </c>
      <c r="J27" s="142">
        <f t="shared" si="4"/>
        <v>0</v>
      </c>
      <c r="K27" s="148" t="e">
        <f t="shared" si="5"/>
        <v>#DIV/0!</v>
      </c>
      <c r="L27" s="28"/>
      <c r="M27" s="118">
        <v>0</v>
      </c>
      <c r="N27" s="119">
        <v>0</v>
      </c>
      <c r="O27" s="9"/>
      <c r="P27" s="118"/>
      <c r="Q27" s="119"/>
      <c r="U27" s="109"/>
    </row>
    <row r="28" spans="1:21" ht="15.75">
      <c r="A28" s="147"/>
      <c r="B28" s="193"/>
      <c r="C28" s="137"/>
      <c r="D28" s="138"/>
      <c r="E28" s="194"/>
      <c r="F28" s="139">
        <f t="shared" si="0"/>
        <v>0</v>
      </c>
      <c r="G28" s="140">
        <f t="shared" si="1"/>
        <v>0</v>
      </c>
      <c r="H28" s="141">
        <f t="shared" si="2"/>
        <v>0</v>
      </c>
      <c r="I28" s="140">
        <f t="shared" si="3"/>
        <v>0</v>
      </c>
      <c r="J28" s="142">
        <f t="shared" si="4"/>
        <v>0</v>
      </c>
      <c r="K28" s="148" t="e">
        <f t="shared" si="5"/>
        <v>#DIV/0!</v>
      </c>
      <c r="L28" s="28"/>
      <c r="M28" s="118">
        <v>0</v>
      </c>
      <c r="N28" s="119">
        <v>0</v>
      </c>
      <c r="O28" s="9"/>
      <c r="P28" s="118"/>
      <c r="Q28" s="119"/>
      <c r="U28" s="109"/>
    </row>
    <row r="29" spans="1:21" ht="15.75">
      <c r="A29" s="147"/>
      <c r="B29" s="193"/>
      <c r="C29" s="137"/>
      <c r="D29" s="138"/>
      <c r="E29" s="194"/>
      <c r="F29" s="139">
        <f t="shared" si="0"/>
        <v>0</v>
      </c>
      <c r="G29" s="140">
        <f t="shared" si="1"/>
        <v>0</v>
      </c>
      <c r="H29" s="141">
        <f t="shared" si="2"/>
        <v>0</v>
      </c>
      <c r="I29" s="140">
        <f t="shared" si="3"/>
        <v>0</v>
      </c>
      <c r="J29" s="142">
        <f t="shared" si="4"/>
        <v>0</v>
      </c>
      <c r="K29" s="148" t="e">
        <f t="shared" si="5"/>
        <v>#DIV/0!</v>
      </c>
      <c r="L29" s="28"/>
      <c r="M29" s="118">
        <v>0</v>
      </c>
      <c r="N29" s="119">
        <v>0</v>
      </c>
      <c r="O29" s="9"/>
      <c r="P29" s="118"/>
      <c r="Q29" s="119"/>
      <c r="U29" s="109"/>
    </row>
    <row r="30" spans="1:21" ht="15.75">
      <c r="A30" s="147"/>
      <c r="B30" s="193"/>
      <c r="C30" s="137"/>
      <c r="D30" s="138"/>
      <c r="E30" s="194"/>
      <c r="F30" s="139">
        <f t="shared" si="0"/>
        <v>0</v>
      </c>
      <c r="G30" s="140">
        <f t="shared" si="1"/>
        <v>0</v>
      </c>
      <c r="H30" s="141">
        <f t="shared" si="2"/>
        <v>0</v>
      </c>
      <c r="I30" s="140">
        <f t="shared" si="3"/>
        <v>0</v>
      </c>
      <c r="J30" s="142">
        <f t="shared" si="4"/>
        <v>0</v>
      </c>
      <c r="K30" s="148" t="e">
        <f t="shared" si="5"/>
        <v>#DIV/0!</v>
      </c>
      <c r="L30" s="28"/>
      <c r="M30" s="118">
        <v>0</v>
      </c>
      <c r="N30" s="119">
        <v>0</v>
      </c>
      <c r="O30" s="9"/>
      <c r="P30" s="118"/>
      <c r="Q30" s="119"/>
      <c r="U30" s="109"/>
    </row>
    <row r="31" spans="1:21" ht="15.75">
      <c r="A31" s="147"/>
      <c r="B31" s="193"/>
      <c r="C31" s="137"/>
      <c r="D31" s="138"/>
      <c r="E31" s="194"/>
      <c r="F31" s="139">
        <f t="shared" si="0"/>
        <v>0</v>
      </c>
      <c r="G31" s="140">
        <f t="shared" si="1"/>
        <v>0</v>
      </c>
      <c r="H31" s="141">
        <f t="shared" si="2"/>
        <v>0</v>
      </c>
      <c r="I31" s="140">
        <f t="shared" si="3"/>
        <v>0</v>
      </c>
      <c r="J31" s="142">
        <f t="shared" si="4"/>
        <v>0</v>
      </c>
      <c r="K31" s="148" t="e">
        <f t="shared" si="5"/>
        <v>#DIV/0!</v>
      </c>
      <c r="L31" s="28"/>
      <c r="M31" s="118">
        <v>0</v>
      </c>
      <c r="N31" s="119">
        <v>0</v>
      </c>
      <c r="O31" s="9"/>
      <c r="P31" s="118"/>
      <c r="Q31" s="119"/>
      <c r="U31" s="109"/>
    </row>
    <row r="32" spans="1:21" ht="15.75">
      <c r="A32" s="147"/>
      <c r="B32" s="193"/>
      <c r="C32" s="137"/>
      <c r="D32" s="138"/>
      <c r="E32" s="194"/>
      <c r="F32" s="139">
        <f t="shared" si="0"/>
        <v>0</v>
      </c>
      <c r="G32" s="140">
        <f t="shared" si="1"/>
        <v>0</v>
      </c>
      <c r="H32" s="141">
        <f t="shared" si="2"/>
        <v>0</v>
      </c>
      <c r="I32" s="140">
        <f t="shared" si="3"/>
        <v>0</v>
      </c>
      <c r="J32" s="142">
        <f t="shared" si="4"/>
        <v>0</v>
      </c>
      <c r="K32" s="148" t="e">
        <f t="shared" si="5"/>
        <v>#DIV/0!</v>
      </c>
      <c r="L32" s="28"/>
      <c r="M32" s="118">
        <v>0</v>
      </c>
      <c r="N32" s="119">
        <v>0</v>
      </c>
      <c r="O32" s="9"/>
      <c r="P32" s="118"/>
      <c r="Q32" s="119"/>
      <c r="U32" s="109"/>
    </row>
    <row r="33" spans="1:21" ht="15.75">
      <c r="A33" s="147"/>
      <c r="B33" s="193"/>
      <c r="C33" s="137"/>
      <c r="D33" s="138"/>
      <c r="E33" s="194"/>
      <c r="F33" s="139">
        <f t="shared" si="0"/>
        <v>0</v>
      </c>
      <c r="G33" s="140">
        <f t="shared" si="1"/>
        <v>0</v>
      </c>
      <c r="H33" s="141">
        <f t="shared" si="2"/>
        <v>0</v>
      </c>
      <c r="I33" s="140">
        <f t="shared" si="3"/>
        <v>0</v>
      </c>
      <c r="J33" s="142">
        <f t="shared" si="4"/>
        <v>0</v>
      </c>
      <c r="K33" s="148" t="e">
        <f t="shared" si="5"/>
        <v>#DIV/0!</v>
      </c>
      <c r="L33" s="28"/>
      <c r="M33" s="118">
        <v>0</v>
      </c>
      <c r="N33" s="119">
        <v>0</v>
      </c>
      <c r="O33" s="9"/>
      <c r="P33" s="118"/>
      <c r="Q33" s="119"/>
      <c r="U33" s="109"/>
    </row>
    <row r="34" spans="1:21" ht="15.75">
      <c r="A34" s="147"/>
      <c r="B34" s="193"/>
      <c r="C34" s="137"/>
      <c r="D34" s="138"/>
      <c r="E34" s="194"/>
      <c r="F34" s="139">
        <f t="shared" si="0"/>
        <v>0</v>
      </c>
      <c r="G34" s="140">
        <f t="shared" si="1"/>
        <v>0</v>
      </c>
      <c r="H34" s="141">
        <f t="shared" si="2"/>
        <v>0</v>
      </c>
      <c r="I34" s="140">
        <f t="shared" si="3"/>
        <v>0</v>
      </c>
      <c r="J34" s="142">
        <f t="shared" si="4"/>
        <v>0</v>
      </c>
      <c r="K34" s="148" t="e">
        <f t="shared" si="5"/>
        <v>#DIV/0!</v>
      </c>
      <c r="L34" s="28"/>
      <c r="M34" s="118">
        <v>0</v>
      </c>
      <c r="N34" s="119">
        <v>0</v>
      </c>
      <c r="O34" s="9"/>
      <c r="P34" s="118"/>
      <c r="Q34" s="119"/>
      <c r="U34" s="109"/>
    </row>
    <row r="35" spans="1:21" ht="15.75">
      <c r="A35" s="147"/>
      <c r="B35" s="193"/>
      <c r="C35" s="137"/>
      <c r="D35" s="138"/>
      <c r="E35" s="194"/>
      <c r="F35" s="139">
        <f t="shared" si="0"/>
        <v>0</v>
      </c>
      <c r="G35" s="140">
        <f t="shared" si="1"/>
        <v>0</v>
      </c>
      <c r="H35" s="141">
        <f t="shared" si="2"/>
        <v>0</v>
      </c>
      <c r="I35" s="140">
        <f t="shared" si="3"/>
        <v>0</v>
      </c>
      <c r="J35" s="142">
        <f t="shared" si="4"/>
        <v>0</v>
      </c>
      <c r="K35" s="148" t="e">
        <f t="shared" si="5"/>
        <v>#DIV/0!</v>
      </c>
      <c r="L35" s="28"/>
      <c r="M35" s="118">
        <v>0</v>
      </c>
      <c r="N35" s="119">
        <v>0</v>
      </c>
      <c r="O35" s="9"/>
      <c r="P35" s="118"/>
      <c r="Q35" s="119"/>
      <c r="U35" s="109"/>
    </row>
    <row r="36" spans="1:21" ht="15.75">
      <c r="A36" s="147"/>
      <c r="B36" s="193"/>
      <c r="C36" s="137"/>
      <c r="D36" s="138"/>
      <c r="E36" s="194"/>
      <c r="F36" s="139">
        <f t="shared" si="0"/>
        <v>0</v>
      </c>
      <c r="G36" s="140">
        <f t="shared" si="1"/>
        <v>0</v>
      </c>
      <c r="H36" s="141">
        <f t="shared" si="2"/>
        <v>0</v>
      </c>
      <c r="I36" s="140">
        <f t="shared" si="3"/>
        <v>0</v>
      </c>
      <c r="J36" s="142">
        <f t="shared" si="4"/>
        <v>0</v>
      </c>
      <c r="K36" s="148" t="e">
        <f t="shared" si="5"/>
        <v>#DIV/0!</v>
      </c>
      <c r="L36" s="28"/>
      <c r="M36" s="118">
        <v>0</v>
      </c>
      <c r="N36" s="119">
        <v>0</v>
      </c>
      <c r="O36" s="9"/>
      <c r="P36" s="118"/>
      <c r="Q36" s="119"/>
      <c r="U36" s="109"/>
    </row>
    <row r="37" spans="1:21" ht="15.75">
      <c r="A37" s="147"/>
      <c r="B37" s="193"/>
      <c r="C37" s="137"/>
      <c r="D37" s="138"/>
      <c r="E37" s="194"/>
      <c r="F37" s="139">
        <f t="shared" si="0"/>
        <v>0</v>
      </c>
      <c r="G37" s="140">
        <f t="shared" si="1"/>
        <v>0</v>
      </c>
      <c r="H37" s="141">
        <f t="shared" si="2"/>
        <v>0</v>
      </c>
      <c r="I37" s="140">
        <f t="shared" si="3"/>
        <v>0</v>
      </c>
      <c r="J37" s="142">
        <f t="shared" si="4"/>
        <v>0</v>
      </c>
      <c r="K37" s="148" t="e">
        <f t="shared" si="5"/>
        <v>#DIV/0!</v>
      </c>
      <c r="L37" s="28"/>
      <c r="M37" s="118">
        <v>0</v>
      </c>
      <c r="N37" s="119">
        <v>0</v>
      </c>
      <c r="O37" s="9"/>
      <c r="P37" s="118"/>
      <c r="Q37" s="119"/>
      <c r="U37" s="109"/>
    </row>
    <row r="38" spans="1:21" ht="15.75">
      <c r="A38" s="147"/>
      <c r="B38" s="193"/>
      <c r="C38" s="137"/>
      <c r="D38" s="138"/>
      <c r="E38" s="194"/>
      <c r="F38" s="139">
        <f t="shared" si="0"/>
        <v>0</v>
      </c>
      <c r="G38" s="140">
        <f t="shared" si="1"/>
        <v>0</v>
      </c>
      <c r="H38" s="141">
        <f t="shared" si="2"/>
        <v>0</v>
      </c>
      <c r="I38" s="140">
        <f t="shared" si="3"/>
        <v>0</v>
      </c>
      <c r="J38" s="142">
        <f t="shared" si="4"/>
        <v>0</v>
      </c>
      <c r="K38" s="148" t="e">
        <f t="shared" si="5"/>
        <v>#DIV/0!</v>
      </c>
      <c r="L38" s="28"/>
      <c r="M38" s="118">
        <v>0</v>
      </c>
      <c r="N38" s="119">
        <v>0</v>
      </c>
      <c r="O38" s="9"/>
      <c r="P38" s="118"/>
      <c r="Q38" s="119"/>
      <c r="U38" s="109"/>
    </row>
    <row r="39" spans="1:21" ht="15.75">
      <c r="A39" s="147"/>
      <c r="B39" s="193"/>
      <c r="C39" s="137"/>
      <c r="D39" s="138"/>
      <c r="E39" s="194"/>
      <c r="F39" s="139">
        <f t="shared" si="0"/>
        <v>0</v>
      </c>
      <c r="G39" s="140">
        <f t="shared" si="1"/>
        <v>0</v>
      </c>
      <c r="H39" s="141">
        <f t="shared" si="2"/>
        <v>0</v>
      </c>
      <c r="I39" s="140">
        <f t="shared" si="3"/>
        <v>0</v>
      </c>
      <c r="J39" s="142">
        <f t="shared" si="4"/>
        <v>0</v>
      </c>
      <c r="K39" s="148" t="e">
        <f t="shared" si="5"/>
        <v>#DIV/0!</v>
      </c>
      <c r="L39" s="28"/>
      <c r="M39" s="118">
        <v>0</v>
      </c>
      <c r="N39" s="119">
        <v>0</v>
      </c>
      <c r="O39" s="9"/>
      <c r="P39" s="118"/>
      <c r="Q39" s="119"/>
      <c r="U39" s="109"/>
    </row>
    <row r="40" spans="1:21" ht="15.75">
      <c r="A40" s="147"/>
      <c r="B40" s="193"/>
      <c r="C40" s="137"/>
      <c r="D40" s="138"/>
      <c r="E40" s="194"/>
      <c r="F40" s="139">
        <f t="shared" si="0"/>
        <v>0</v>
      </c>
      <c r="G40" s="140">
        <f t="shared" si="1"/>
        <v>0</v>
      </c>
      <c r="H40" s="141">
        <f t="shared" si="2"/>
        <v>0</v>
      </c>
      <c r="I40" s="140">
        <f t="shared" si="3"/>
        <v>0</v>
      </c>
      <c r="J40" s="142">
        <f t="shared" si="4"/>
        <v>0</v>
      </c>
      <c r="K40" s="148" t="e">
        <f t="shared" si="5"/>
        <v>#DIV/0!</v>
      </c>
      <c r="L40" s="28"/>
      <c r="M40" s="118">
        <v>0</v>
      </c>
      <c r="N40" s="119">
        <v>0</v>
      </c>
      <c r="O40" s="9"/>
      <c r="P40" s="118"/>
      <c r="Q40" s="119"/>
      <c r="U40" s="109"/>
    </row>
    <row r="41" spans="1:21" ht="15.75">
      <c r="A41" s="147"/>
      <c r="B41" s="193"/>
      <c r="C41" s="137"/>
      <c r="D41" s="138"/>
      <c r="E41" s="194"/>
      <c r="F41" s="139">
        <f t="shared" si="0"/>
        <v>0</v>
      </c>
      <c r="G41" s="140">
        <f t="shared" si="1"/>
        <v>0</v>
      </c>
      <c r="H41" s="141">
        <f t="shared" si="2"/>
        <v>0</v>
      </c>
      <c r="I41" s="140">
        <f t="shared" si="3"/>
        <v>0</v>
      </c>
      <c r="J41" s="142">
        <f t="shared" si="4"/>
        <v>0</v>
      </c>
      <c r="K41" s="148" t="e">
        <f t="shared" si="5"/>
        <v>#DIV/0!</v>
      </c>
      <c r="L41" s="28"/>
      <c r="M41" s="118">
        <v>0</v>
      </c>
      <c r="N41" s="119">
        <v>0</v>
      </c>
      <c r="O41" s="9"/>
      <c r="P41" s="118"/>
      <c r="Q41" s="119"/>
      <c r="U41" s="109"/>
    </row>
    <row r="42" spans="1:21" ht="15.75">
      <c r="A42" s="147"/>
      <c r="B42" s="193"/>
      <c r="C42" s="137"/>
      <c r="D42" s="138"/>
      <c r="E42" s="194"/>
      <c r="F42" s="139">
        <f t="shared" si="0"/>
        <v>0</v>
      </c>
      <c r="G42" s="140">
        <f t="shared" si="1"/>
        <v>0</v>
      </c>
      <c r="H42" s="141">
        <f t="shared" si="2"/>
        <v>0</v>
      </c>
      <c r="I42" s="140">
        <f t="shared" si="3"/>
        <v>0</v>
      </c>
      <c r="J42" s="142">
        <f t="shared" si="4"/>
        <v>0</v>
      </c>
      <c r="K42" s="148" t="e">
        <f t="shared" si="5"/>
        <v>#DIV/0!</v>
      </c>
      <c r="L42" s="28"/>
      <c r="M42" s="118">
        <v>0</v>
      </c>
      <c r="N42" s="119">
        <v>0</v>
      </c>
      <c r="O42" s="9"/>
      <c r="P42" s="118"/>
      <c r="Q42" s="119"/>
      <c r="U42" s="109"/>
    </row>
    <row r="43" spans="1:21" ht="15.75">
      <c r="A43" s="147"/>
      <c r="B43" s="193"/>
      <c r="C43" s="137"/>
      <c r="D43" s="138"/>
      <c r="E43" s="194"/>
      <c r="F43" s="139">
        <f t="shared" si="0"/>
        <v>0</v>
      </c>
      <c r="G43" s="140">
        <f t="shared" si="1"/>
        <v>0</v>
      </c>
      <c r="H43" s="141">
        <f t="shared" si="2"/>
        <v>0</v>
      </c>
      <c r="I43" s="140">
        <f t="shared" si="3"/>
        <v>0</v>
      </c>
      <c r="J43" s="142">
        <f t="shared" si="4"/>
        <v>0</v>
      </c>
      <c r="K43" s="148" t="e">
        <f t="shared" si="5"/>
        <v>#DIV/0!</v>
      </c>
      <c r="L43" s="28"/>
      <c r="M43" s="118">
        <v>0</v>
      </c>
      <c r="N43" s="119">
        <v>0</v>
      </c>
      <c r="O43" s="9"/>
      <c r="P43" s="118"/>
      <c r="Q43" s="119"/>
      <c r="U43" s="109"/>
    </row>
    <row r="44" spans="1:21" ht="15.75">
      <c r="A44" s="147"/>
      <c r="B44" s="193"/>
      <c r="C44" s="137"/>
      <c r="D44" s="138"/>
      <c r="E44" s="194"/>
      <c r="F44" s="139">
        <f t="shared" si="0"/>
        <v>0</v>
      </c>
      <c r="G44" s="140">
        <f t="shared" si="1"/>
        <v>0</v>
      </c>
      <c r="H44" s="141">
        <f t="shared" si="2"/>
        <v>0</v>
      </c>
      <c r="I44" s="140">
        <f t="shared" si="3"/>
        <v>0</v>
      </c>
      <c r="J44" s="142">
        <f t="shared" si="4"/>
        <v>0</v>
      </c>
      <c r="K44" s="148" t="e">
        <f t="shared" si="5"/>
        <v>#DIV/0!</v>
      </c>
      <c r="L44" s="28"/>
      <c r="M44" s="118">
        <v>0</v>
      </c>
      <c r="N44" s="119">
        <v>0</v>
      </c>
      <c r="O44" s="9"/>
      <c r="P44" s="118"/>
      <c r="Q44" s="119"/>
      <c r="U44" s="109"/>
    </row>
    <row r="45" spans="1:21" ht="15.75">
      <c r="A45" s="147"/>
      <c r="B45" s="193"/>
      <c r="C45" s="137"/>
      <c r="D45" s="138"/>
      <c r="E45" s="194"/>
      <c r="F45" s="139">
        <f t="shared" si="0"/>
        <v>0</v>
      </c>
      <c r="G45" s="140">
        <f t="shared" si="1"/>
        <v>0</v>
      </c>
      <c r="H45" s="141">
        <f t="shared" si="2"/>
        <v>0</v>
      </c>
      <c r="I45" s="140">
        <f t="shared" si="3"/>
        <v>0</v>
      </c>
      <c r="J45" s="142">
        <f t="shared" si="4"/>
        <v>0</v>
      </c>
      <c r="K45" s="148" t="e">
        <f t="shared" si="5"/>
        <v>#DIV/0!</v>
      </c>
      <c r="L45" s="28"/>
      <c r="M45" s="118">
        <v>0</v>
      </c>
      <c r="N45" s="119">
        <v>0</v>
      </c>
      <c r="O45" s="9"/>
      <c r="P45" s="118"/>
      <c r="Q45" s="119"/>
      <c r="U45" s="109"/>
    </row>
    <row r="46" spans="1:21" ht="15.75">
      <c r="A46" s="147"/>
      <c r="B46" s="193"/>
      <c r="C46" s="137"/>
      <c r="D46" s="138"/>
      <c r="E46" s="194"/>
      <c r="F46" s="139">
        <f t="shared" si="0"/>
        <v>0</v>
      </c>
      <c r="G46" s="140">
        <f t="shared" si="1"/>
        <v>0</v>
      </c>
      <c r="H46" s="141">
        <f t="shared" si="2"/>
        <v>0</v>
      </c>
      <c r="I46" s="140">
        <f t="shared" si="3"/>
        <v>0</v>
      </c>
      <c r="J46" s="142">
        <f t="shared" si="4"/>
        <v>0</v>
      </c>
      <c r="K46" s="148" t="e">
        <f t="shared" si="5"/>
        <v>#DIV/0!</v>
      </c>
      <c r="L46" s="28"/>
      <c r="M46" s="118">
        <v>0</v>
      </c>
      <c r="N46" s="119">
        <v>0</v>
      </c>
      <c r="O46" s="9"/>
      <c r="P46" s="118"/>
      <c r="Q46" s="119"/>
      <c r="U46" s="109"/>
    </row>
    <row r="47" spans="1:21" ht="15.75">
      <c r="A47" s="147"/>
      <c r="B47" s="193"/>
      <c r="C47" s="137"/>
      <c r="D47" s="138"/>
      <c r="E47" s="194"/>
      <c r="F47" s="139">
        <f t="shared" si="0"/>
        <v>0</v>
      </c>
      <c r="G47" s="140">
        <f t="shared" si="1"/>
        <v>0</v>
      </c>
      <c r="H47" s="141">
        <f t="shared" si="2"/>
        <v>0</v>
      </c>
      <c r="I47" s="140">
        <f t="shared" si="3"/>
        <v>0</v>
      </c>
      <c r="J47" s="142">
        <f t="shared" si="4"/>
        <v>0</v>
      </c>
      <c r="K47" s="148" t="e">
        <f t="shared" si="5"/>
        <v>#DIV/0!</v>
      </c>
      <c r="L47" s="28"/>
      <c r="M47" s="118">
        <v>0</v>
      </c>
      <c r="N47" s="119">
        <v>0</v>
      </c>
      <c r="O47" s="9"/>
      <c r="P47" s="118"/>
      <c r="Q47" s="119"/>
      <c r="U47" s="109"/>
    </row>
    <row r="48" spans="1:21" ht="15.75">
      <c r="A48" s="147"/>
      <c r="B48" s="193"/>
      <c r="C48" s="137"/>
      <c r="D48" s="138"/>
      <c r="E48" s="194"/>
      <c r="F48" s="139">
        <f t="shared" si="0"/>
        <v>0</v>
      </c>
      <c r="G48" s="140">
        <f t="shared" si="1"/>
        <v>0</v>
      </c>
      <c r="H48" s="141">
        <f t="shared" si="2"/>
        <v>0</v>
      </c>
      <c r="I48" s="140">
        <f t="shared" si="3"/>
        <v>0</v>
      </c>
      <c r="J48" s="142">
        <f t="shared" si="4"/>
        <v>0</v>
      </c>
      <c r="K48" s="148" t="e">
        <f t="shared" si="5"/>
        <v>#DIV/0!</v>
      </c>
      <c r="L48" s="28"/>
      <c r="M48" s="118">
        <v>0</v>
      </c>
      <c r="N48" s="119">
        <v>0</v>
      </c>
      <c r="O48" s="9"/>
      <c r="P48" s="118"/>
      <c r="Q48" s="119"/>
      <c r="U48" s="109"/>
    </row>
    <row r="49" spans="1:21" ht="15.75">
      <c r="A49" s="147"/>
      <c r="B49" s="193"/>
      <c r="C49" s="137"/>
      <c r="D49" s="138"/>
      <c r="E49" s="194"/>
      <c r="F49" s="139">
        <f t="shared" si="0"/>
        <v>0</v>
      </c>
      <c r="G49" s="140">
        <f t="shared" si="1"/>
        <v>0</v>
      </c>
      <c r="H49" s="141">
        <f t="shared" si="2"/>
        <v>0</v>
      </c>
      <c r="I49" s="140">
        <f t="shared" si="3"/>
        <v>0</v>
      </c>
      <c r="J49" s="142">
        <f t="shared" si="4"/>
        <v>0</v>
      </c>
      <c r="K49" s="148" t="e">
        <f t="shared" si="5"/>
        <v>#DIV/0!</v>
      </c>
      <c r="L49" s="28"/>
      <c r="M49" s="118">
        <v>0</v>
      </c>
      <c r="N49" s="119">
        <v>0</v>
      </c>
      <c r="O49" s="9"/>
      <c r="P49" s="118"/>
      <c r="Q49" s="119"/>
      <c r="U49" s="109"/>
    </row>
    <row r="50" spans="1:21" ht="15.75">
      <c r="A50" s="147"/>
      <c r="B50" s="193"/>
      <c r="C50" s="137"/>
      <c r="D50" s="138"/>
      <c r="E50" s="194"/>
      <c r="F50" s="139">
        <f t="shared" si="0"/>
        <v>0</v>
      </c>
      <c r="G50" s="140">
        <f t="shared" si="1"/>
        <v>0</v>
      </c>
      <c r="H50" s="141">
        <f t="shared" si="2"/>
        <v>0</v>
      </c>
      <c r="I50" s="140">
        <f t="shared" si="3"/>
        <v>0</v>
      </c>
      <c r="J50" s="142">
        <f t="shared" si="4"/>
        <v>0</v>
      </c>
      <c r="K50" s="148" t="e">
        <f t="shared" si="5"/>
        <v>#DIV/0!</v>
      </c>
      <c r="L50" s="28"/>
      <c r="M50" s="118">
        <v>0</v>
      </c>
      <c r="N50" s="119">
        <v>0</v>
      </c>
      <c r="O50" s="9"/>
      <c r="P50" s="118"/>
      <c r="Q50" s="119"/>
      <c r="U50" s="109"/>
    </row>
    <row r="51" spans="1:21" ht="15.75">
      <c r="A51" s="147"/>
      <c r="B51" s="193"/>
      <c r="C51" s="137"/>
      <c r="D51" s="138"/>
      <c r="E51" s="194"/>
      <c r="F51" s="139">
        <f t="shared" si="0"/>
        <v>0</v>
      </c>
      <c r="G51" s="140">
        <f t="shared" si="1"/>
        <v>0</v>
      </c>
      <c r="H51" s="141">
        <f t="shared" si="2"/>
        <v>0</v>
      </c>
      <c r="I51" s="140">
        <f t="shared" si="3"/>
        <v>0</v>
      </c>
      <c r="J51" s="142">
        <f t="shared" si="4"/>
        <v>0</v>
      </c>
      <c r="K51" s="148" t="e">
        <f t="shared" si="5"/>
        <v>#DIV/0!</v>
      </c>
      <c r="L51" s="28"/>
      <c r="M51" s="118">
        <v>0</v>
      </c>
      <c r="N51" s="119">
        <v>0</v>
      </c>
      <c r="O51" s="9"/>
      <c r="P51" s="118"/>
      <c r="Q51" s="119"/>
      <c r="U51" s="109"/>
    </row>
    <row r="52" spans="1:21" ht="15.75">
      <c r="A52" s="147"/>
      <c r="B52" s="193"/>
      <c r="C52" s="137"/>
      <c r="D52" s="138"/>
      <c r="E52" s="194"/>
      <c r="F52" s="139">
        <f t="shared" si="0"/>
        <v>0</v>
      </c>
      <c r="G52" s="140">
        <f t="shared" si="1"/>
        <v>0</v>
      </c>
      <c r="H52" s="141">
        <f t="shared" si="2"/>
        <v>0</v>
      </c>
      <c r="I52" s="140">
        <f t="shared" si="3"/>
        <v>0</v>
      </c>
      <c r="J52" s="142">
        <f t="shared" si="4"/>
        <v>0</v>
      </c>
      <c r="K52" s="148" t="e">
        <f t="shared" si="5"/>
        <v>#DIV/0!</v>
      </c>
      <c r="L52" s="28"/>
      <c r="M52" s="118">
        <v>0</v>
      </c>
      <c r="N52" s="119">
        <v>0</v>
      </c>
      <c r="O52" s="9"/>
      <c r="P52" s="118"/>
      <c r="Q52" s="119"/>
      <c r="U52" s="109"/>
    </row>
    <row r="53" spans="1:21" ht="15.75">
      <c r="A53" s="147"/>
      <c r="B53" s="193"/>
      <c r="C53" s="137"/>
      <c r="D53" s="138"/>
      <c r="E53" s="194"/>
      <c r="F53" s="139">
        <f t="shared" si="0"/>
        <v>0</v>
      </c>
      <c r="G53" s="140">
        <f t="shared" si="1"/>
        <v>0</v>
      </c>
      <c r="H53" s="141">
        <f t="shared" si="2"/>
        <v>0</v>
      </c>
      <c r="I53" s="140">
        <f t="shared" si="3"/>
        <v>0</v>
      </c>
      <c r="J53" s="142">
        <f t="shared" si="4"/>
        <v>0</v>
      </c>
      <c r="K53" s="148" t="e">
        <f t="shared" si="5"/>
        <v>#DIV/0!</v>
      </c>
      <c r="L53" s="28"/>
      <c r="M53" s="118">
        <v>0</v>
      </c>
      <c r="N53" s="119">
        <v>0</v>
      </c>
      <c r="O53" s="9"/>
      <c r="P53" s="118"/>
      <c r="Q53" s="119"/>
      <c r="U53" s="109"/>
    </row>
    <row r="54" spans="1:21" ht="15.75">
      <c r="A54" s="147"/>
      <c r="B54" s="193"/>
      <c r="C54" s="137"/>
      <c r="D54" s="138"/>
      <c r="E54" s="194"/>
      <c r="F54" s="139">
        <f t="shared" si="0"/>
        <v>0</v>
      </c>
      <c r="G54" s="140">
        <f t="shared" si="1"/>
        <v>0</v>
      </c>
      <c r="H54" s="141">
        <f t="shared" si="2"/>
        <v>0</v>
      </c>
      <c r="I54" s="140">
        <f t="shared" si="3"/>
        <v>0</v>
      </c>
      <c r="J54" s="142">
        <f t="shared" si="4"/>
        <v>0</v>
      </c>
      <c r="K54" s="148" t="e">
        <f t="shared" si="5"/>
        <v>#DIV/0!</v>
      </c>
      <c r="L54" s="28"/>
      <c r="M54" s="118">
        <v>0</v>
      </c>
      <c r="N54" s="119">
        <v>0</v>
      </c>
      <c r="O54" s="9"/>
      <c r="P54" s="118"/>
      <c r="Q54" s="119"/>
      <c r="U54" s="109"/>
    </row>
    <row r="55" spans="1:21" ht="15.75">
      <c r="A55" s="147"/>
      <c r="B55" s="193"/>
      <c r="C55" s="137"/>
      <c r="D55" s="138"/>
      <c r="E55" s="194"/>
      <c r="F55" s="139">
        <f t="shared" si="0"/>
        <v>0</v>
      </c>
      <c r="G55" s="140">
        <f t="shared" si="1"/>
        <v>0</v>
      </c>
      <c r="H55" s="141">
        <f t="shared" si="2"/>
        <v>0</v>
      </c>
      <c r="I55" s="140">
        <f t="shared" si="3"/>
        <v>0</v>
      </c>
      <c r="J55" s="142">
        <f t="shared" si="4"/>
        <v>0</v>
      </c>
      <c r="K55" s="148" t="e">
        <f t="shared" si="5"/>
        <v>#DIV/0!</v>
      </c>
      <c r="L55" s="28"/>
      <c r="M55" s="118">
        <v>0</v>
      </c>
      <c r="N55" s="119">
        <v>0</v>
      </c>
      <c r="O55" s="9"/>
      <c r="P55" s="118"/>
      <c r="Q55" s="119"/>
      <c r="U55" s="109"/>
    </row>
    <row r="56" spans="1:21" ht="15.75">
      <c r="A56" s="147"/>
      <c r="B56" s="193"/>
      <c r="C56" s="137"/>
      <c r="D56" s="138"/>
      <c r="E56" s="194"/>
      <c r="F56" s="139">
        <f t="shared" si="0"/>
        <v>0</v>
      </c>
      <c r="G56" s="140">
        <f t="shared" si="1"/>
        <v>0</v>
      </c>
      <c r="H56" s="141">
        <f t="shared" si="2"/>
        <v>0</v>
      </c>
      <c r="I56" s="140">
        <f t="shared" si="3"/>
        <v>0</v>
      </c>
      <c r="J56" s="142">
        <f t="shared" si="4"/>
        <v>0</v>
      </c>
      <c r="K56" s="148" t="e">
        <f t="shared" si="5"/>
        <v>#DIV/0!</v>
      </c>
      <c r="L56" s="28"/>
      <c r="M56" s="118">
        <v>0</v>
      </c>
      <c r="N56" s="119">
        <v>0</v>
      </c>
      <c r="O56" s="9"/>
      <c r="P56" s="118"/>
      <c r="Q56" s="119"/>
      <c r="U56" s="109"/>
    </row>
    <row r="57" spans="1:21" ht="15.75">
      <c r="A57" s="147"/>
      <c r="B57" s="193"/>
      <c r="C57" s="137"/>
      <c r="D57" s="138"/>
      <c r="E57" s="194"/>
      <c r="F57" s="139">
        <f t="shared" si="0"/>
        <v>0</v>
      </c>
      <c r="G57" s="140">
        <f t="shared" si="1"/>
        <v>0</v>
      </c>
      <c r="H57" s="141">
        <f t="shared" si="2"/>
        <v>0</v>
      </c>
      <c r="I57" s="140">
        <f t="shared" si="3"/>
        <v>0</v>
      </c>
      <c r="J57" s="142">
        <f t="shared" si="4"/>
        <v>0</v>
      </c>
      <c r="K57" s="148" t="e">
        <f t="shared" si="5"/>
        <v>#DIV/0!</v>
      </c>
      <c r="L57" s="28"/>
      <c r="M57" s="118">
        <v>0</v>
      </c>
      <c r="N57" s="119">
        <v>0</v>
      </c>
      <c r="O57" s="9"/>
      <c r="P57" s="118"/>
      <c r="Q57" s="119"/>
      <c r="U57" s="109"/>
    </row>
    <row r="58" spans="1:21" ht="15.75">
      <c r="A58" s="147"/>
      <c r="B58" s="193"/>
      <c r="C58" s="137"/>
      <c r="D58" s="138"/>
      <c r="E58" s="194"/>
      <c r="F58" s="139">
        <f t="shared" si="0"/>
        <v>0</v>
      </c>
      <c r="G58" s="140">
        <f t="shared" si="1"/>
        <v>0</v>
      </c>
      <c r="H58" s="141">
        <f t="shared" si="2"/>
        <v>0</v>
      </c>
      <c r="I58" s="140">
        <f t="shared" si="3"/>
        <v>0</v>
      </c>
      <c r="J58" s="142">
        <f t="shared" si="4"/>
        <v>0</v>
      </c>
      <c r="K58" s="148" t="e">
        <f t="shared" si="5"/>
        <v>#DIV/0!</v>
      </c>
      <c r="L58" s="28"/>
      <c r="M58" s="118">
        <v>0</v>
      </c>
      <c r="N58" s="119">
        <v>0</v>
      </c>
      <c r="O58" s="9"/>
      <c r="P58" s="118"/>
      <c r="Q58" s="119"/>
      <c r="U58" s="109"/>
    </row>
    <row r="59" spans="1:21" ht="15.75">
      <c r="A59" s="147"/>
      <c r="B59" s="193"/>
      <c r="C59" s="137"/>
      <c r="D59" s="138"/>
      <c r="E59" s="194"/>
      <c r="F59" s="139">
        <f t="shared" si="0"/>
        <v>0</v>
      </c>
      <c r="G59" s="140">
        <f t="shared" si="1"/>
        <v>0</v>
      </c>
      <c r="H59" s="141">
        <f t="shared" si="2"/>
        <v>0</v>
      </c>
      <c r="I59" s="140">
        <f t="shared" si="3"/>
        <v>0</v>
      </c>
      <c r="J59" s="142">
        <f t="shared" si="4"/>
        <v>0</v>
      </c>
      <c r="K59" s="148" t="e">
        <f t="shared" si="5"/>
        <v>#DIV/0!</v>
      </c>
      <c r="L59" s="28"/>
      <c r="M59" s="118">
        <v>0</v>
      </c>
      <c r="N59" s="119">
        <v>0</v>
      </c>
      <c r="O59" s="9"/>
      <c r="P59" s="118"/>
      <c r="Q59" s="119"/>
      <c r="U59" s="109"/>
    </row>
    <row r="60" spans="1:21" ht="15.75">
      <c r="A60" s="147"/>
      <c r="B60" s="193"/>
      <c r="C60" s="137"/>
      <c r="D60" s="138"/>
      <c r="E60" s="194"/>
      <c r="F60" s="139">
        <f t="shared" si="0"/>
        <v>0</v>
      </c>
      <c r="G60" s="140">
        <f t="shared" si="1"/>
        <v>0</v>
      </c>
      <c r="H60" s="141">
        <f t="shared" si="2"/>
        <v>0</v>
      </c>
      <c r="I60" s="140">
        <f t="shared" si="3"/>
        <v>0</v>
      </c>
      <c r="J60" s="142">
        <f t="shared" si="4"/>
        <v>0</v>
      </c>
      <c r="K60" s="148" t="e">
        <f t="shared" si="5"/>
        <v>#DIV/0!</v>
      </c>
      <c r="L60" s="28"/>
      <c r="M60" s="118">
        <v>0</v>
      </c>
      <c r="N60" s="119">
        <v>0</v>
      </c>
      <c r="O60" s="9"/>
      <c r="P60" s="118"/>
      <c r="Q60" s="119"/>
      <c r="U60" s="109"/>
    </row>
    <row r="61" spans="1:21" ht="15.75">
      <c r="A61" s="147"/>
      <c r="B61" s="193"/>
      <c r="C61" s="137"/>
      <c r="D61" s="138"/>
      <c r="E61" s="194"/>
      <c r="F61" s="139">
        <f t="shared" si="0"/>
        <v>0</v>
      </c>
      <c r="G61" s="140">
        <f t="shared" si="1"/>
        <v>0</v>
      </c>
      <c r="H61" s="141">
        <f t="shared" si="2"/>
        <v>0</v>
      </c>
      <c r="I61" s="140">
        <f t="shared" si="3"/>
        <v>0</v>
      </c>
      <c r="J61" s="142">
        <f t="shared" si="4"/>
        <v>0</v>
      </c>
      <c r="K61" s="148" t="e">
        <f t="shared" si="5"/>
        <v>#DIV/0!</v>
      </c>
      <c r="L61" s="28"/>
      <c r="M61" s="118">
        <v>0</v>
      </c>
      <c r="N61" s="119">
        <v>0</v>
      </c>
      <c r="O61" s="9"/>
      <c r="P61" s="118"/>
      <c r="Q61" s="119"/>
      <c r="U61" s="109"/>
    </row>
    <row r="62" spans="1:21" ht="15.75">
      <c r="A62" s="147"/>
      <c r="B62" s="193"/>
      <c r="C62" s="137"/>
      <c r="D62" s="138"/>
      <c r="E62" s="194"/>
      <c r="F62" s="139">
        <f t="shared" si="0"/>
        <v>0</v>
      </c>
      <c r="G62" s="140">
        <f t="shared" si="1"/>
        <v>0</v>
      </c>
      <c r="H62" s="141">
        <f t="shared" si="2"/>
        <v>0</v>
      </c>
      <c r="I62" s="140">
        <f t="shared" si="3"/>
        <v>0</v>
      </c>
      <c r="J62" s="142">
        <f t="shared" si="4"/>
        <v>0</v>
      </c>
      <c r="K62" s="148" t="e">
        <f t="shared" si="5"/>
        <v>#DIV/0!</v>
      </c>
      <c r="L62" s="28"/>
      <c r="M62" s="118">
        <v>0</v>
      </c>
      <c r="N62" s="119">
        <v>0</v>
      </c>
      <c r="O62" s="9"/>
      <c r="P62" s="118"/>
      <c r="Q62" s="119"/>
      <c r="U62" s="109"/>
    </row>
    <row r="63" spans="1:21" ht="15.75">
      <c r="A63" s="147"/>
      <c r="B63" s="193"/>
      <c r="C63" s="137"/>
      <c r="D63" s="138"/>
      <c r="E63" s="194"/>
      <c r="F63" s="139">
        <f t="shared" si="0"/>
        <v>0</v>
      </c>
      <c r="G63" s="140">
        <f t="shared" si="1"/>
        <v>0</v>
      </c>
      <c r="H63" s="141">
        <f t="shared" si="2"/>
        <v>0</v>
      </c>
      <c r="I63" s="140">
        <f t="shared" si="3"/>
        <v>0</v>
      </c>
      <c r="J63" s="142">
        <f t="shared" si="4"/>
        <v>0</v>
      </c>
      <c r="K63" s="148" t="e">
        <f t="shared" si="5"/>
        <v>#DIV/0!</v>
      </c>
      <c r="L63" s="28"/>
      <c r="M63" s="118">
        <v>0</v>
      </c>
      <c r="N63" s="119">
        <v>0</v>
      </c>
      <c r="O63" s="9"/>
      <c r="P63" s="118"/>
      <c r="Q63" s="119"/>
      <c r="U63" s="109"/>
    </row>
    <row r="64" spans="1:21" ht="15.75">
      <c r="A64" s="147"/>
      <c r="B64" s="193"/>
      <c r="C64" s="137"/>
      <c r="D64" s="138"/>
      <c r="E64" s="194"/>
      <c r="F64" s="139">
        <f t="shared" si="0"/>
        <v>0</v>
      </c>
      <c r="G64" s="140">
        <f t="shared" si="1"/>
        <v>0</v>
      </c>
      <c r="H64" s="141">
        <f t="shared" si="2"/>
        <v>0</v>
      </c>
      <c r="I64" s="140">
        <f t="shared" si="3"/>
        <v>0</v>
      </c>
      <c r="J64" s="142">
        <f t="shared" si="4"/>
        <v>0</v>
      </c>
      <c r="K64" s="148" t="e">
        <f t="shared" si="5"/>
        <v>#DIV/0!</v>
      </c>
      <c r="L64" s="28"/>
      <c r="M64" s="118">
        <v>0</v>
      </c>
      <c r="N64" s="119">
        <v>0</v>
      </c>
      <c r="O64" s="9"/>
      <c r="P64" s="118"/>
      <c r="Q64" s="119"/>
      <c r="U64" s="109"/>
    </row>
    <row r="65" spans="1:21" ht="15.75">
      <c r="A65" s="147"/>
      <c r="B65" s="193"/>
      <c r="C65" s="137"/>
      <c r="D65" s="138"/>
      <c r="E65" s="194"/>
      <c r="F65" s="139">
        <f aca="true" t="shared" si="6" ref="F65:F75">M65/$J$4</f>
        <v>0</v>
      </c>
      <c r="G65" s="140">
        <f aca="true" t="shared" si="7" ref="G65:G75">F65*E65</f>
        <v>0</v>
      </c>
      <c r="H65" s="141">
        <f aca="true" t="shared" si="8" ref="H65:H75">N65/$J$4</f>
        <v>0</v>
      </c>
      <c r="I65" s="140">
        <f aca="true" t="shared" si="9" ref="I65:I75">H65*E65</f>
        <v>0</v>
      </c>
      <c r="J65" s="142">
        <f aca="true" t="shared" si="10" ref="J65:J75">G65+I65</f>
        <v>0</v>
      </c>
      <c r="K65" s="148" t="e">
        <f aca="true" t="shared" si="11" ref="K65:K75">J65/E65</f>
        <v>#DIV/0!</v>
      </c>
      <c r="L65" s="28"/>
      <c r="M65" s="118">
        <v>0</v>
      </c>
      <c r="N65" s="119">
        <v>0</v>
      </c>
      <c r="O65" s="9"/>
      <c r="P65" s="118"/>
      <c r="Q65" s="119"/>
      <c r="U65" s="109"/>
    </row>
    <row r="66" spans="1:21" ht="15.75">
      <c r="A66" s="147"/>
      <c r="B66" s="193"/>
      <c r="C66" s="137"/>
      <c r="D66" s="138"/>
      <c r="E66" s="194"/>
      <c r="F66" s="139">
        <f t="shared" si="6"/>
        <v>0</v>
      </c>
      <c r="G66" s="140">
        <f t="shared" si="7"/>
        <v>0</v>
      </c>
      <c r="H66" s="141">
        <f t="shared" si="8"/>
        <v>0</v>
      </c>
      <c r="I66" s="140">
        <f t="shared" si="9"/>
        <v>0</v>
      </c>
      <c r="J66" s="166">
        <f t="shared" si="10"/>
        <v>0</v>
      </c>
      <c r="K66" s="148" t="e">
        <f t="shared" si="11"/>
        <v>#DIV/0!</v>
      </c>
      <c r="L66" s="28"/>
      <c r="M66" s="118">
        <v>0</v>
      </c>
      <c r="N66" s="119">
        <v>0</v>
      </c>
      <c r="O66" s="9"/>
      <c r="P66" s="118"/>
      <c r="Q66" s="119"/>
      <c r="U66" s="109"/>
    </row>
    <row r="67" spans="1:21" ht="15.75">
      <c r="A67" s="147"/>
      <c r="B67" s="193"/>
      <c r="C67" s="137"/>
      <c r="D67" s="138"/>
      <c r="E67" s="194"/>
      <c r="F67" s="139">
        <f t="shared" si="6"/>
        <v>0</v>
      </c>
      <c r="G67" s="140">
        <f t="shared" si="7"/>
        <v>0</v>
      </c>
      <c r="H67" s="141">
        <f t="shared" si="8"/>
        <v>0</v>
      </c>
      <c r="I67" s="140">
        <f t="shared" si="9"/>
        <v>0</v>
      </c>
      <c r="J67" s="142">
        <f t="shared" si="10"/>
        <v>0</v>
      </c>
      <c r="K67" s="148" t="e">
        <f t="shared" si="11"/>
        <v>#DIV/0!</v>
      </c>
      <c r="L67" s="28"/>
      <c r="M67" s="118">
        <v>0</v>
      </c>
      <c r="N67" s="119">
        <v>0</v>
      </c>
      <c r="O67" s="9"/>
      <c r="P67" s="118"/>
      <c r="Q67" s="119"/>
      <c r="U67" s="109"/>
    </row>
    <row r="68" spans="1:21" ht="15.75">
      <c r="A68" s="147"/>
      <c r="B68" s="193"/>
      <c r="C68" s="137"/>
      <c r="D68" s="138"/>
      <c r="E68" s="194"/>
      <c r="F68" s="139">
        <f t="shared" si="6"/>
        <v>0</v>
      </c>
      <c r="G68" s="140">
        <f t="shared" si="7"/>
        <v>0</v>
      </c>
      <c r="H68" s="141">
        <f t="shared" si="8"/>
        <v>0</v>
      </c>
      <c r="I68" s="140">
        <f t="shared" si="9"/>
        <v>0</v>
      </c>
      <c r="J68" s="142">
        <f t="shared" si="10"/>
        <v>0</v>
      </c>
      <c r="K68" s="148" t="e">
        <f t="shared" si="11"/>
        <v>#DIV/0!</v>
      </c>
      <c r="L68" s="28"/>
      <c r="M68" s="118">
        <v>0</v>
      </c>
      <c r="N68" s="119">
        <v>0</v>
      </c>
      <c r="O68" s="9"/>
      <c r="P68" s="118"/>
      <c r="Q68" s="119"/>
      <c r="U68" s="109"/>
    </row>
    <row r="69" spans="1:21" ht="15.75">
      <c r="A69" s="147"/>
      <c r="B69" s="193"/>
      <c r="C69" s="137"/>
      <c r="D69" s="138"/>
      <c r="E69" s="194"/>
      <c r="F69" s="139">
        <f t="shared" si="6"/>
        <v>0</v>
      </c>
      <c r="G69" s="140">
        <f t="shared" si="7"/>
        <v>0</v>
      </c>
      <c r="H69" s="141">
        <f t="shared" si="8"/>
        <v>0</v>
      </c>
      <c r="I69" s="140">
        <f t="shared" si="9"/>
        <v>0</v>
      </c>
      <c r="J69" s="142">
        <f t="shared" si="10"/>
        <v>0</v>
      </c>
      <c r="K69" s="148" t="e">
        <f t="shared" si="11"/>
        <v>#DIV/0!</v>
      </c>
      <c r="L69" s="28"/>
      <c r="M69" s="118">
        <v>0</v>
      </c>
      <c r="N69" s="119">
        <v>0</v>
      </c>
      <c r="O69" s="9"/>
      <c r="P69" s="118"/>
      <c r="Q69" s="119"/>
      <c r="U69" s="109"/>
    </row>
    <row r="70" spans="1:21" ht="15.75">
      <c r="A70" s="147"/>
      <c r="B70" s="193"/>
      <c r="C70" s="137"/>
      <c r="D70" s="138"/>
      <c r="E70" s="194"/>
      <c r="F70" s="139">
        <f t="shared" si="6"/>
        <v>0</v>
      </c>
      <c r="G70" s="140">
        <f t="shared" si="7"/>
        <v>0</v>
      </c>
      <c r="H70" s="141">
        <f t="shared" si="8"/>
        <v>0</v>
      </c>
      <c r="I70" s="140">
        <f t="shared" si="9"/>
        <v>0</v>
      </c>
      <c r="J70" s="142">
        <f t="shared" si="10"/>
        <v>0</v>
      </c>
      <c r="K70" s="148" t="e">
        <f t="shared" si="11"/>
        <v>#DIV/0!</v>
      </c>
      <c r="L70" s="28"/>
      <c r="M70" s="118">
        <v>0</v>
      </c>
      <c r="N70" s="119">
        <v>0</v>
      </c>
      <c r="O70" s="9"/>
      <c r="P70" s="118"/>
      <c r="Q70" s="119"/>
      <c r="U70" s="109"/>
    </row>
    <row r="71" spans="1:21" ht="15.75">
      <c r="A71" s="147"/>
      <c r="B71" s="193"/>
      <c r="C71" s="137"/>
      <c r="D71" s="138"/>
      <c r="E71" s="194"/>
      <c r="F71" s="139">
        <f t="shared" si="6"/>
        <v>0</v>
      </c>
      <c r="G71" s="140">
        <f t="shared" si="7"/>
        <v>0</v>
      </c>
      <c r="H71" s="141">
        <f t="shared" si="8"/>
        <v>0</v>
      </c>
      <c r="I71" s="140">
        <f t="shared" si="9"/>
        <v>0</v>
      </c>
      <c r="J71" s="142">
        <f t="shared" si="10"/>
        <v>0</v>
      </c>
      <c r="K71" s="148" t="e">
        <f t="shared" si="11"/>
        <v>#DIV/0!</v>
      </c>
      <c r="L71" s="28"/>
      <c r="M71" s="118">
        <v>0</v>
      </c>
      <c r="N71" s="119">
        <v>0</v>
      </c>
      <c r="O71" s="9"/>
      <c r="P71" s="118"/>
      <c r="Q71" s="119"/>
      <c r="U71" s="109"/>
    </row>
    <row r="72" spans="1:21" ht="15.75">
      <c r="A72" s="147"/>
      <c r="B72" s="193"/>
      <c r="C72" s="137"/>
      <c r="D72" s="138"/>
      <c r="E72" s="194"/>
      <c r="F72" s="139">
        <f t="shared" si="6"/>
        <v>0</v>
      </c>
      <c r="G72" s="140">
        <f t="shared" si="7"/>
        <v>0</v>
      </c>
      <c r="H72" s="141">
        <f t="shared" si="8"/>
        <v>0</v>
      </c>
      <c r="I72" s="140">
        <f t="shared" si="9"/>
        <v>0</v>
      </c>
      <c r="J72" s="142">
        <f t="shared" si="10"/>
        <v>0</v>
      </c>
      <c r="K72" s="148" t="e">
        <f t="shared" si="11"/>
        <v>#DIV/0!</v>
      </c>
      <c r="L72" s="28"/>
      <c r="M72" s="118">
        <v>0</v>
      </c>
      <c r="N72" s="119">
        <v>0</v>
      </c>
      <c r="O72" s="9"/>
      <c r="P72" s="118"/>
      <c r="Q72" s="119"/>
      <c r="U72" s="109"/>
    </row>
    <row r="73" spans="1:21" ht="15.75">
      <c r="A73" s="147"/>
      <c r="B73" s="193"/>
      <c r="C73" s="137"/>
      <c r="D73" s="162"/>
      <c r="E73" s="194"/>
      <c r="F73" s="163">
        <f t="shared" si="6"/>
        <v>0</v>
      </c>
      <c r="G73" s="164">
        <f t="shared" si="7"/>
        <v>0</v>
      </c>
      <c r="H73" s="165">
        <f t="shared" si="8"/>
        <v>0</v>
      </c>
      <c r="I73" s="164">
        <f t="shared" si="9"/>
        <v>0</v>
      </c>
      <c r="J73" s="166">
        <f t="shared" si="10"/>
        <v>0</v>
      </c>
      <c r="K73" s="197" t="e">
        <f t="shared" si="11"/>
        <v>#DIV/0!</v>
      </c>
      <c r="L73" s="110"/>
      <c r="M73" s="118">
        <v>0</v>
      </c>
      <c r="N73" s="119">
        <v>0</v>
      </c>
      <c r="O73" s="9"/>
      <c r="P73" s="118"/>
      <c r="Q73" s="119"/>
      <c r="U73" s="109"/>
    </row>
    <row r="74" spans="1:21" ht="15.75">
      <c r="A74" s="147"/>
      <c r="B74" s="193"/>
      <c r="C74" s="137"/>
      <c r="D74" s="162"/>
      <c r="E74" s="194"/>
      <c r="F74" s="163">
        <f t="shared" si="6"/>
        <v>0</v>
      </c>
      <c r="G74" s="164">
        <f t="shared" si="7"/>
        <v>0</v>
      </c>
      <c r="H74" s="165">
        <f t="shared" si="8"/>
        <v>0</v>
      </c>
      <c r="I74" s="164">
        <f t="shared" si="9"/>
        <v>0</v>
      </c>
      <c r="J74" s="166">
        <f t="shared" si="10"/>
        <v>0</v>
      </c>
      <c r="K74" s="197" t="e">
        <f t="shared" si="11"/>
        <v>#DIV/0!</v>
      </c>
      <c r="L74" s="110"/>
      <c r="M74" s="118">
        <v>0</v>
      </c>
      <c r="N74" s="119">
        <v>0</v>
      </c>
      <c r="O74" s="9"/>
      <c r="P74" s="118"/>
      <c r="Q74" s="119"/>
      <c r="U74" s="109"/>
    </row>
    <row r="75" spans="1:21" ht="16.5" thickBot="1">
      <c r="A75" s="149"/>
      <c r="B75" s="198"/>
      <c r="C75" s="199"/>
      <c r="D75" s="187"/>
      <c r="E75" s="208"/>
      <c r="F75" s="188">
        <f t="shared" si="6"/>
        <v>0</v>
      </c>
      <c r="G75" s="209">
        <f t="shared" si="7"/>
        <v>0</v>
      </c>
      <c r="H75" s="210">
        <f t="shared" si="8"/>
        <v>0</v>
      </c>
      <c r="I75" s="209">
        <f t="shared" si="9"/>
        <v>0</v>
      </c>
      <c r="J75" s="211">
        <f t="shared" si="10"/>
        <v>0</v>
      </c>
      <c r="K75" s="212" t="e">
        <f t="shared" si="11"/>
        <v>#DIV/0!</v>
      </c>
      <c r="L75" s="110"/>
      <c r="M75" s="159">
        <v>0</v>
      </c>
      <c r="N75" s="160">
        <v>0</v>
      </c>
      <c r="O75" s="9"/>
      <c r="P75" s="159"/>
      <c r="Q75" s="160"/>
      <c r="U75" s="109"/>
    </row>
    <row r="76" spans="6:17" ht="16.5" thickBot="1">
      <c r="F76" s="34"/>
      <c r="G76" s="82">
        <f>SUM(G12:G75)</f>
        <v>0</v>
      </c>
      <c r="H76" s="83"/>
      <c r="I76" s="82">
        <f>SUM(I12:I75)</f>
        <v>0</v>
      </c>
      <c r="J76" s="84"/>
      <c r="M76" s="36"/>
      <c r="N76" s="36"/>
      <c r="P76" s="36"/>
      <c r="Q76" s="36"/>
    </row>
    <row r="77" spans="6:17" ht="16.5" thickBot="1">
      <c r="F77" s="37"/>
      <c r="G77" s="85" t="s">
        <v>20</v>
      </c>
      <c r="H77" s="1">
        <v>0</v>
      </c>
      <c r="I77" s="38"/>
      <c r="J77" s="39">
        <f>H77*G76</f>
        <v>0</v>
      </c>
      <c r="M77" s="36"/>
      <c r="N77" s="36"/>
      <c r="P77" s="36"/>
      <c r="Q77" s="36"/>
    </row>
    <row r="78" spans="6:17" ht="16.5" thickBot="1">
      <c r="F78" s="34"/>
      <c r="G78" s="40"/>
      <c r="H78" s="2"/>
      <c r="I78" s="40"/>
      <c r="J78" s="41"/>
      <c r="M78" s="36"/>
      <c r="N78" s="36"/>
      <c r="P78" s="36"/>
      <c r="Q78" s="36"/>
    </row>
    <row r="79" spans="6:17" ht="16.5" thickBot="1">
      <c r="F79" s="37"/>
      <c r="G79" s="38" t="s">
        <v>21</v>
      </c>
      <c r="H79" s="1"/>
      <c r="I79" s="38"/>
      <c r="J79" s="39">
        <f>SUM(J11:J77)</f>
        <v>0</v>
      </c>
      <c r="M79" s="36"/>
      <c r="N79" s="36"/>
      <c r="P79" s="36"/>
      <c r="Q79" s="36"/>
    </row>
    <row r="80" spans="6:17" ht="16.5" thickBot="1">
      <c r="F80" s="42"/>
      <c r="G80" s="43"/>
      <c r="H80" s="3"/>
      <c r="I80" s="43"/>
      <c r="J80" s="44"/>
      <c r="M80" s="36"/>
      <c r="N80" s="36"/>
      <c r="P80" s="36"/>
      <c r="Q80" s="36"/>
    </row>
    <row r="81" spans="6:17" ht="15.75">
      <c r="F81" s="45"/>
      <c r="G81" s="86" t="s">
        <v>22</v>
      </c>
      <c r="H81" s="4">
        <v>0</v>
      </c>
      <c r="I81" s="46"/>
      <c r="J81" s="47">
        <f>J79*H81</f>
        <v>0</v>
      </c>
      <c r="M81" s="36"/>
      <c r="N81" s="36"/>
      <c r="P81" s="36"/>
      <c r="Q81" s="36"/>
    </row>
    <row r="82" spans="6:17" ht="16.5" thickBot="1">
      <c r="F82" s="48"/>
      <c r="G82" s="87" t="s">
        <v>23</v>
      </c>
      <c r="H82" s="5"/>
      <c r="I82" s="49"/>
      <c r="J82" s="50">
        <f>J79+J81</f>
        <v>0</v>
      </c>
      <c r="M82" s="36"/>
      <c r="N82" s="36"/>
      <c r="P82" s="36"/>
      <c r="Q82" s="36"/>
    </row>
    <row r="83" spans="6:17" ht="16.5" thickBot="1">
      <c r="F83" s="51"/>
      <c r="G83" s="88"/>
      <c r="H83" s="6"/>
      <c r="I83" s="52"/>
      <c r="J83" s="53"/>
      <c r="M83" s="36"/>
      <c r="N83" s="36"/>
      <c r="P83" s="36"/>
      <c r="Q83" s="36"/>
    </row>
    <row r="84" spans="6:17" ht="15.75">
      <c r="F84" s="54"/>
      <c r="G84" s="86" t="s">
        <v>24</v>
      </c>
      <c r="H84" s="4">
        <v>0</v>
      </c>
      <c r="I84" s="46"/>
      <c r="J84" s="47">
        <f>J82*H84</f>
        <v>0</v>
      </c>
      <c r="M84" s="36"/>
      <c r="N84" s="36"/>
      <c r="P84" s="36"/>
      <c r="Q84" s="36"/>
    </row>
    <row r="85" spans="6:17" ht="16.5" thickBot="1">
      <c r="F85" s="48"/>
      <c r="G85" s="87" t="s">
        <v>23</v>
      </c>
      <c r="H85" s="5"/>
      <c r="I85" s="49"/>
      <c r="J85" s="50">
        <f>J82+J84</f>
        <v>0</v>
      </c>
      <c r="M85" s="36"/>
      <c r="N85" s="36"/>
      <c r="P85" s="36"/>
      <c r="Q85" s="36"/>
    </row>
    <row r="86" spans="6:17" ht="16.5" thickBot="1">
      <c r="F86" s="51"/>
      <c r="G86" s="88"/>
      <c r="H86" s="6"/>
      <c r="I86" s="52"/>
      <c r="J86" s="53"/>
      <c r="M86" s="36"/>
      <c r="N86" s="36"/>
      <c r="P86" s="36"/>
      <c r="Q86" s="36"/>
    </row>
    <row r="87" spans="6:17" ht="15.75">
      <c r="F87" s="54"/>
      <c r="G87" s="89" t="s">
        <v>25</v>
      </c>
      <c r="H87" s="4">
        <v>0.18</v>
      </c>
      <c r="I87" s="46"/>
      <c r="J87" s="55">
        <f>J85*H87</f>
        <v>0</v>
      </c>
      <c r="M87" s="36"/>
      <c r="N87" s="36"/>
      <c r="P87" s="36"/>
      <c r="Q87" s="36"/>
    </row>
    <row r="88" spans="6:17" ht="16.5" thickBot="1">
      <c r="F88" s="48"/>
      <c r="G88" s="90" t="s">
        <v>26</v>
      </c>
      <c r="H88" s="56" t="s">
        <v>9</v>
      </c>
      <c r="I88" s="57"/>
      <c r="J88" s="58">
        <f>J85+J87</f>
        <v>0</v>
      </c>
      <c r="M88" s="36"/>
      <c r="N88" s="36"/>
      <c r="P88" s="36"/>
      <c r="Q88" s="36"/>
    </row>
    <row r="89" spans="13:17" ht="15.75">
      <c r="M89" s="36"/>
      <c r="N89" s="36"/>
      <c r="P89" s="36"/>
      <c r="Q89" s="36"/>
    </row>
    <row r="90" spans="13:17" ht="15.75">
      <c r="M90" s="36"/>
      <c r="N90" s="36"/>
      <c r="P90" s="36"/>
      <c r="Q90" s="36"/>
    </row>
    <row r="91" spans="10:17" ht="15.75">
      <c r="J91" s="59"/>
      <c r="M91" s="36"/>
      <c r="N91" s="36"/>
      <c r="P91" s="36"/>
      <c r="Q91" s="36"/>
    </row>
    <row r="92" spans="13:17" ht="15.75">
      <c r="M92" s="36"/>
      <c r="N92" s="36"/>
      <c r="P92" s="36"/>
      <c r="Q92" s="36"/>
    </row>
  </sheetData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RePack by Diakov</cp:lastModifiedBy>
  <cp:lastPrinted>2018-11-23T12:40:35Z</cp:lastPrinted>
  <dcterms:created xsi:type="dcterms:W3CDTF">2013-10-10T07:32:43Z</dcterms:created>
  <dcterms:modified xsi:type="dcterms:W3CDTF">2018-11-23T13:09:58Z</dcterms:modified>
  <cp:category/>
  <cp:version/>
  <cp:contentType/>
  <cp:contentStatus/>
</cp:coreProperties>
</file>