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КТП  Фундамент" sheetId="4" r:id="rId2"/>
    <sheet name="Sheet2" sheetId="2" r:id="rId3"/>
    <sheet name="Sheet3" sheetId="3" r:id="rId4"/>
  </sheets>
  <definedNames>
    <definedName name="_xlnm.Print_Area" localSheetId="1">'КТП  Фундамент'!$A$1:$P$51</definedName>
    <definedName name="_xlnm.Print_Titles" localSheetId="0">Sheet1!$21:$21</definedName>
  </definedNames>
  <calcPr calcId="144525"/>
</workbook>
</file>

<file path=xl/calcChain.xml><?xml version="1.0" encoding="utf-8"?>
<calcChain xmlns="http://schemas.openxmlformats.org/spreadsheetml/2006/main">
  <c r="J37" i="1" l="1"/>
  <c r="J73" i="1"/>
  <c r="J83" i="1"/>
  <c r="J40" i="4" l="1"/>
  <c r="J41" i="4" s="1"/>
  <c r="J36" i="4"/>
  <c r="J35" i="4"/>
  <c r="J25" i="4"/>
  <c r="J24" i="4"/>
  <c r="J23" i="4"/>
  <c r="J37" i="4" s="1"/>
  <c r="J38" i="4" s="1"/>
  <c r="J42" i="4" l="1"/>
  <c r="J43" i="4" s="1"/>
  <c r="K75" i="1"/>
  <c r="K73" i="1"/>
  <c r="J74" i="1" s="1"/>
  <c r="L73" i="1"/>
  <c r="L75" i="1" s="1"/>
  <c r="M73" i="1"/>
  <c r="N73" i="1"/>
  <c r="O73" i="1"/>
  <c r="J75" i="1"/>
  <c r="K37" i="1"/>
  <c r="L37" i="1"/>
  <c r="M37" i="1"/>
  <c r="M75" i="1" s="1"/>
  <c r="N37" i="1"/>
  <c r="N75" i="1" s="1"/>
  <c r="O37" i="1"/>
  <c r="O75" i="1" s="1"/>
  <c r="J38" i="1"/>
  <c r="J76" i="1" l="1"/>
  <c r="J77" i="1" s="1"/>
  <c r="J44" i="4"/>
  <c r="J45" i="4" s="1"/>
  <c r="J78" i="1" l="1"/>
  <c r="J79" i="1" s="1"/>
  <c r="J80" i="1" s="1"/>
  <c r="J81" i="1" s="1"/>
  <c r="J46" i="4"/>
  <c r="J47" i="4" s="1"/>
  <c r="J84" i="1" l="1"/>
  <c r="J85" i="1" s="1"/>
</calcChain>
</file>

<file path=xl/sharedStrings.xml><?xml version="1.0" encoding="utf-8"?>
<sst xmlns="http://schemas.openxmlformats.org/spreadsheetml/2006/main" count="405" uniqueCount="240">
  <si>
    <t>СМЕТА №  CN-222/20-1</t>
  </si>
  <si>
    <t>საქ. სამხედრო გზის მე-9 კმ-ზე, ნაკ. №380, შ.პ.ს. "თ და კ რესტორნები", ს.ქ.№T91</t>
  </si>
  <si>
    <t>კ.ს.ქ.ს მონტაჟი; მ/ძ და დ/ძ-ის საკაბელო ქსელის მოწყობა; გამრიცხველიანება</t>
  </si>
  <si>
    <t>CN-222/20-1 (CNS-03/1398/20)</t>
  </si>
  <si>
    <t>Стоимость ед.изм., лари</t>
  </si>
  <si>
    <t>Общая стоимость,  лари</t>
  </si>
  <si>
    <t>В том числе</t>
  </si>
  <si>
    <t>ПП №</t>
  </si>
  <si>
    <t xml:space="preserve">  Обосн.,  шифр, код</t>
  </si>
  <si>
    <t xml:space="preserve">    Наименование работ и затрат</t>
  </si>
  <si>
    <t>Ед.изм.</t>
  </si>
  <si>
    <t>Колич.</t>
  </si>
  <si>
    <t xml:space="preserve"> Всего</t>
  </si>
  <si>
    <t>Осн. ЗП</t>
  </si>
  <si>
    <t>ЭММ</t>
  </si>
  <si>
    <t>Из них ЗП мех.</t>
  </si>
  <si>
    <t>Осн. ЗП.</t>
  </si>
  <si>
    <t>Из них ЗП мех</t>
  </si>
  <si>
    <t>Т.з. Осн.рабочих, общие</t>
  </si>
  <si>
    <t>Т.з. мех., общие</t>
  </si>
  <si>
    <t xml:space="preserve"> </t>
  </si>
  <si>
    <t>//</t>
  </si>
  <si>
    <t>1. СТРОИТЕЛЬНЫЕ РАБОТЫ&lt;&gt;</t>
  </si>
  <si>
    <t>27-03-008-04/20</t>
  </si>
  <si>
    <t xml:space="preserve"> м3</t>
  </si>
  <si>
    <t>27-03-008-04/20/XR1178/</t>
  </si>
  <si>
    <t>Разборка покрытий и оснований асфальтобетонных&lt;&gt;ასფალტ-ბეტონის საფარის და ძირის აყრა</t>
  </si>
  <si>
    <t>46-04-002-1/20</t>
  </si>
  <si>
    <t>46-04-002-1/20/XR1181/</t>
  </si>
  <si>
    <t>Разработка монолитных перекрытий, бетонных толщиной 10-12 см&lt;&gt;ბეტონის მონოლითური გადახურვის  დამუშავება სისქით 10-12სმ</t>
  </si>
  <si>
    <t>31-01-065-03/20-1</t>
  </si>
  <si>
    <t xml:space="preserve"> м</t>
  </si>
  <si>
    <t>31-01-065-03/20-1/XR1224/</t>
  </si>
  <si>
    <t>Резка зетвердевшего покрытия прямолинейными участками длиной от 0.1 до 20 м нарезчиком швов с алмазным диском при ширине пропила 3 мм:  бетонного на глубину 100 мм&lt;&gt;ბეტონის გამაგრებული საფარის ჭრა სწორხაზოვამ მონაკვეთებად სიგრძით 0.1 მ-დან 20 მ-მდე, ალმასის დისკიანი  ნაკერის საჭრელით სიგანით 3 მმ,  100 მმ სიღრმეზე</t>
  </si>
  <si>
    <t>01-02-057-03/20</t>
  </si>
  <si>
    <t>01-02-057-03/20/XR0017/</t>
  </si>
  <si>
    <t>Разработка грунта вручную в траншеях глубиной до 2 м без креплений с откосами, группа грунтов 3&lt;&gt;გრუნტის დამუშავება ხელით თხრილებში სიღრმე  2 მ-მდე სამაგრების გარეშე ფერდებით, გრუნტის ჯგუფი  3</t>
  </si>
  <si>
    <t>01-02-065-08/20</t>
  </si>
  <si>
    <t>01-02-065-08/20/XR1176/</t>
  </si>
  <si>
    <t>Разработка скального грунта отбойными молотками, группа грунтов 3&lt;&gt;კლდოვანი გრუნტის დამუშავება სანგრევი ჩაქუჩებით, გრუნტის ჯგუფი  3</t>
  </si>
  <si>
    <t>01-02-065-09/20</t>
  </si>
  <si>
    <t>01-02-065-09/20/XR1177/</t>
  </si>
  <si>
    <t>Разработка скального грунта отбойными молотками, группа грунтов 4&lt;&gt;კლდოვანი გრუნტის დამუშავება სანგრევი ჩაქუჩებით, გრუნტის ჯგუფი  4</t>
  </si>
  <si>
    <t>01-02-61-03/20</t>
  </si>
  <si>
    <t>01-02-61-03/20/XR0070/</t>
  </si>
  <si>
    <t>Засыпка вручную траншей, пазух котлованов и ям грунтом 3-й группы&lt;&gt;3 ჯგუფის გრუნტის ხელით ჩაყრა თხრილებში, ქვაბულის ჯიბეებში და ორმოებში</t>
  </si>
  <si>
    <t>01-02-60-03т/20</t>
  </si>
  <si>
    <t xml:space="preserve"> т</t>
  </si>
  <si>
    <t>01-02-60-03т/20/XR0063/</t>
  </si>
  <si>
    <t>Погрузка вручную асфальта (2.275 т/м3) в транспортные средства&lt;&gt;ხელილთ დატვირთვა ასფალტის (2.275 ტ/მ3)  სატრანსპორტო საშუალებებზე</t>
  </si>
  <si>
    <t>01-02-60-03тг/20</t>
  </si>
  <si>
    <t>01-02-60-03тг/20/XR0064/</t>
  </si>
  <si>
    <t>Погрузка вручную неуплотненного (1.95 т/м3) грунта в транспортные средства из штабелей и отвалов (группа грунтов: 3)&lt;&gt;ხელილთ დატვირთვა დაუტკეპნავი (1.95 ტ/მ3) გრუნტის სატრანსპორტო საშუალებებზე სტაბელებიდან ნაყარიდან (გრუნტის ჯგუფი : 3)</t>
  </si>
  <si>
    <t>СЦ-транс-16-20/20</t>
  </si>
  <si>
    <t>СЦ-транс-16-20/20//</t>
  </si>
  <si>
    <t>Транспортировка груза автомобилем на расстояние от 16 до 20 км&lt;&gt;ტვირთის ტრანსპორტირება ა/თვითმცლელებით 16-დან 20 კმ-მდე მანძილზე</t>
  </si>
  <si>
    <t>01-02-60-03и/20</t>
  </si>
  <si>
    <t>01-02-60-03и/20/XR0062/</t>
  </si>
  <si>
    <t>Погрузка вручную инертных материалов (1.6 т/м3) в транспортные средства из штабелей (группа грунтов: 3)&lt;&gt;ხელილთ დატვირთვა ინერტული მასალების (1.6 ტ/მ3) სატრანსპორტო საშუალებებზე ს</t>
  </si>
  <si>
    <t>4.1.პ№233-20.I</t>
  </si>
  <si>
    <t>Песок немытый&lt;&gt;</t>
  </si>
  <si>
    <t>4.1.პ№236-20.I</t>
  </si>
  <si>
    <t>Песочно-шебенная смесь (не более фракций 80мм)&lt;&gt;</t>
  </si>
  <si>
    <t>ИТОГО Строительные работы&lt;&gt;</t>
  </si>
  <si>
    <t>Накладные расходы (14% от ПЗ)&lt;&gt;</t>
  </si>
  <si>
    <t>2. МОНТАЖНЫЕ РАБОТЫ&lt;&gt;</t>
  </si>
  <si>
    <t>м08-02-142-01/20</t>
  </si>
  <si>
    <t>м08-02-142-01/20/XR0696/</t>
  </si>
  <si>
    <t>Устройство постели при одном кабеле (или трубе) в траншее&lt;&gt;საწოლის მოწყობა თხრილში ერთი კაბელისთვის (ან მილისთვის)</t>
  </si>
  <si>
    <t>м08-02-142-03/20</t>
  </si>
  <si>
    <t>м08-02-142-03/20/XR1230/</t>
  </si>
  <si>
    <t>Устройство постели при 3-х кабелях (или трубах) в траншее&lt;&gt;საწოლის მოწყობა თხრილში სამი კაბელისთვის (ან მილისთვის)</t>
  </si>
  <si>
    <t>34-02-03-01/20</t>
  </si>
  <si>
    <t xml:space="preserve">  м</t>
  </si>
  <si>
    <t>34-02-03-01/20/XR0540/</t>
  </si>
  <si>
    <t>Устройство трубопровода из полиэтиленовых труб (диам. 110 мм)&lt;&gt;მილსადენების მოწყობა  პოლიეთილენის  მილებისგან (დიამ. 110 მმ)&lt;წყალსადინარზე&gt;</t>
  </si>
  <si>
    <t>м08-10-010-01/20</t>
  </si>
  <si>
    <t>м08-10-010-01/20/XR0933/</t>
  </si>
  <si>
    <t>Прокладка труб гофрированных ПВХ для защиты проводов и кабелей&lt;&gt;გოფრირებული პვქ მილების გაყვანა კაბელების და სადენების დასაცავად&lt;კედელზე&gt;</t>
  </si>
  <si>
    <t>м08-02-148-01/20</t>
  </si>
  <si>
    <t>м08-02-148-01/20/XR0728/</t>
  </si>
  <si>
    <t>Кабель до 35 кВ в проложенных трубах, блоках и коробах, масса  1 м кабеля до 1 кг&lt;&gt;1 კგ/მ-მდე  35 კვ-მდე კაბელი გაყვანანილ მილებში, ბლოკებში და ყუთებში</t>
  </si>
  <si>
    <t>м08-02-405-01/20</t>
  </si>
  <si>
    <t>м08-02-405-01/20/XR0820/</t>
  </si>
  <si>
    <t>Провода по установленным стальным конструкциям и панелям, сечение до 16 мм2&lt;&gt;სადენები დამონტაჟებულ ფოლადის კონსტრუქციებზე და პანელებზე, კვეთი  16 მმ2-მდე</t>
  </si>
  <si>
    <t>м08-02-141-04/20</t>
  </si>
  <si>
    <t>м08-02-141-04/20/XR0693/</t>
  </si>
  <si>
    <t>Кабель до 35 кВ в готовых траншеях без покрытия, масса 1 м до 6 кг&lt;&gt;გამზადებულ თხრილებში გადახურვის გარეშე 35 კვ-მდე კაბელის ჩაწყობა 6 კგ/მ-მდე</t>
  </si>
  <si>
    <t>м08-02-146-05/20</t>
  </si>
  <si>
    <t xml:space="preserve"> м кабеля</t>
  </si>
  <si>
    <t>м08-02-146-05/20/XR0720/</t>
  </si>
  <si>
    <t>Прокладка кабеля до 35 кВ с креплением накладными скобами, масса кабеля до 6 кг/м&lt;&gt;6 კგ/მ-მდე  35 კვ-მდე კაბელის გაყვანა სამაგრი კავების დამაგრებით</t>
  </si>
  <si>
    <t>м08-01-53-01/20</t>
  </si>
  <si>
    <t xml:space="preserve"> шт.</t>
  </si>
  <si>
    <t>м08-01-53-01/20/XR0635/</t>
  </si>
  <si>
    <t>Трансформатор тока напряжением до 10 кВ&lt;&gt;დენის ტრანსფორმატორი 10 კვ-მდე ძაბვის&lt;0.4 კვ.&gt;</t>
  </si>
  <si>
    <t>22-03-002-1/20</t>
  </si>
  <si>
    <t xml:space="preserve"> шт</t>
  </si>
  <si>
    <t>22-03-002-1/20/XR0389/</t>
  </si>
  <si>
    <t>Установка полиэтиленовых патрубков без сварки&lt;&gt;პოლიეთილენის  მილყელების დაყენება შედუღების გარეშე</t>
  </si>
  <si>
    <t>м08-03-573-04/20</t>
  </si>
  <si>
    <t>м08-03-573-04/20/XR0887/</t>
  </si>
  <si>
    <t>Пульт (шкаф) навесной, до 600х600х350 мм (НВ)&lt;&gt;პულტი (კარადა) ჩამოსაკიდი,   600х600х350 მმ-მდე (დძ)&lt;სტ. №55.1&gt;</t>
  </si>
  <si>
    <t>м08-03-600-02/20</t>
  </si>
  <si>
    <t>м08-03-600-02/20/XR0927/</t>
  </si>
  <si>
    <t>Установка трехфазного счетчика на готовом основании&lt;&gt;სამფაზა მრიცხველის დაყენება მზა საფუძველზე</t>
  </si>
  <si>
    <t>00-08-05/20</t>
  </si>
  <si>
    <t xml:space="preserve"> место</t>
  </si>
  <si>
    <t>00-08-05/20/XR1199/</t>
  </si>
  <si>
    <t>Перемещение тарно-упакованных и штучных грузов вручную или с применением тележек, тачек, носилок,  масса одного места до 15 кг&lt;&gt;ტარებში შეფუთ. და ცალობითი ტვირთ. გადაზიდვა ხელით ან ურიკების, მაზიდების, საზიდარების გამოყენებით, 1 ადგ. მასა 15კგ-მდე</t>
  </si>
  <si>
    <t>м08-02-141-03/20</t>
  </si>
  <si>
    <t>м08-02-141-03/20/XR0692/</t>
  </si>
  <si>
    <t>Кабель до 35 кВ в готовых траншеях без покрытия, масса 1 м до 3 кг&lt;&gt;გამზადებულ თხრილებში გადახურვის გარეშე 35 კვ-მდე კაბელის ჩაწყობა 3 კგ/მ-მდე</t>
  </si>
  <si>
    <t>м08-02-148-03/20</t>
  </si>
  <si>
    <t>м08-02-148-03/20/XR0729/</t>
  </si>
  <si>
    <t>Кабель до 35 кВ в проложенных трубах, блоках и коробах, масса 1 м кабеля до 3 кг&lt;&gt;3 კგ/მ-მდე  35 კვ-მდე კაბელი გაყვანანილ მილებში, ბლოკებში და ყუთებში</t>
  </si>
  <si>
    <t>м08-02-145-03/20</t>
  </si>
  <si>
    <t>м08-02-145-03/20/XR0713/</t>
  </si>
  <si>
    <t>Укладка кабеля до 35 кВ по дну канала без креплений, масса кабеля до 3 кг/м&lt;&gt;3 კგ/მ-მდე  35 კვ-მდე კაბელის გაყვანა არხის ფსკერზე დამაგრების გარეშე</t>
  </si>
  <si>
    <t>м08-02-143-05/20</t>
  </si>
  <si>
    <t>м08-02-143-05/20/XR0701/</t>
  </si>
  <si>
    <t>Покрытие одного кабеля, проложенного в траншее, лентой сигнальной типа Электро (1 кабель)&lt;&gt;თხრილში ჩადებული ერთი კაბელის დაფარვა სასიგნალო ლენტით "ელექტრო" ტიპის (1 კაბელი)</t>
  </si>
  <si>
    <t>м08-01-58-01/20</t>
  </si>
  <si>
    <t>м08-01-58-01/20/XR0644/</t>
  </si>
  <si>
    <t>Монтаж выключателя нагрузки с ручным приводом&lt;&gt;დატვირთვის ამომრთველი მონტაჟი ხელის ამძრავით&lt;10/630&gt;</t>
  </si>
  <si>
    <t>м08-01-61-01/20</t>
  </si>
  <si>
    <t>м08-01-61-01/20/XR0649/</t>
  </si>
  <si>
    <t>Установка предохранителя (3-20 кВ)&lt;&gt;მცველის დაყენება (3-20 კვ)</t>
  </si>
  <si>
    <t>м08-02-163-03/20</t>
  </si>
  <si>
    <t>м08-02-163-03/20/XR0782/</t>
  </si>
  <si>
    <t>Заделка концевая с термоусаживающимися полиэтиленовыми перчатками для 3-5 жильного кабеля с бумажной изоляцией напряжением до 1 кВ, сечение одной жилы до 240 мм2&lt;&gt;ჩაკეთება დაბოლოების თერმოკუმშვადი პოლიეთილენის  ხელთათმანებით 3-4 ძარღვიანი კაბელისთვის ქაღალდის იზოლაციით 1 კვ-მდე, ერთი ძარღვის კვეთი240 მმ2-მდე</t>
  </si>
  <si>
    <t>м08-02-163-10/20</t>
  </si>
  <si>
    <t>м08-02-163-10/20/XR1229/</t>
  </si>
  <si>
    <t>Заделка концевая с термоусаживающимися полиэтиленовыми перчатками для 3-5 жильного кабеля с изоляцией из вулканизированного полиэтилена  напряжением 6-10 кВ, сечение одной жилы до 120 мм2&lt;&gt;ჩაკეთება დაბოლოების თერმოკუმშვადი პოლიეთილენის  ხელთათმანებით 3-4 ძარღვიანი კაბელისთვის ვულკანიზ. პოლიეთილ.  იზოლაციით 6-10 კვ-მდე, ერთი ძარღვის კვეთი2 120 მმ2-მდე</t>
  </si>
  <si>
    <t>м08-02-144-07/20</t>
  </si>
  <si>
    <t>м08-02-144-07/20/XR0709/</t>
  </si>
  <si>
    <t>Присоединение к зажимам жил проводов или кабелей сечением до 240 мм2&lt;&gt;სადენის  ან კაბელის  ძარღვების ან 240 მმ-მდე კვეთის კაბელის მომჭერებთან მიერთება</t>
  </si>
  <si>
    <t>м08-02-144-06/20</t>
  </si>
  <si>
    <t>м08-02-144-06/20/XR0708/</t>
  </si>
  <si>
    <t>Присоединение к зажимам жил проводов или кабелей сечением до 150 мм2&lt;&gt;სადენის  ან კაბელის  ძარღვების ან 150 მმ-მდე კვეთის კაბელის მომჭერებთან მიერთება</t>
  </si>
  <si>
    <t>м08-02-163-12/20</t>
  </si>
  <si>
    <t>м08-02-163-12/20/XR1214/</t>
  </si>
  <si>
    <t>Соединительная муфта с термоусаживающимися полиэтиленовыми перчатками для 3-5 жильного кабеля с изоляцией из вулканизированного полиэтилена напряжением 6-10 кВ, сечение одной жилы до 120 мм2&lt;&gt;შემაერთებელი ქურო თერმოკუმშვადი პოლიეთილენის  ხელთათმანებით 3-5 ძარღვიანი კაბელისთვის ვულკანიზირ.  პოლიეთილ. იზოლაციით 6-10 კვ-მდე, ერთი ძარღვის კვეთი 120 მმ2-მდე</t>
  </si>
  <si>
    <t>м08-01-86-02/20</t>
  </si>
  <si>
    <t>м08-01-86-02/20/XR0684/</t>
  </si>
  <si>
    <t>Монтаж комплектной трансформаторной подстанции (КТП) - НВ&lt;&gt;კომპლექტური სატრანსფორმატორო ქვესადგურის მონტაჟი (КТП) - დძ&lt;630კვა&gt;</t>
  </si>
  <si>
    <t>м08-01-62-02/20</t>
  </si>
  <si>
    <t>м08-01-62-02/20/XR0652/</t>
  </si>
  <si>
    <t>Установка трансформаторов, автотрансформаторов или масляных реакторов массой до 3 т (3-20 кВ)&lt;&gt;ტრანსფორმატორების, ავტოტრანსფორმატორების ან ზეთის რეაქტორების დაყენება  3 ტ-მდე (3-20 კვ)</t>
  </si>
  <si>
    <t>п01-02-003-01/20</t>
  </si>
  <si>
    <t>п01-02-003-01/20/XR0975/</t>
  </si>
  <si>
    <t>ПНР. Трансформатор силовой трехфазный масляный трехобмоточный напряжением до 11 кВ, мощностью до 1,6 МВА&lt;&gt;გაშვება-გაწყობის სამუშაოები (ПНР). ტრანსფორმატორი ძალოვანი სამფაზიანი ზეთის სამგრაგნილიანი ძაბვა  11 კვ-მდე, სიმძლავრით  1,6 მვა-მდე სიმძლავრით</t>
  </si>
  <si>
    <t>ძალოვანი ტრანსფორმატორის სააპარატო მომჭერი&lt;&gt;</t>
  </si>
  <si>
    <t>м08-02-152-03/20</t>
  </si>
  <si>
    <t>м08-02-152-03/20/XR0739/</t>
  </si>
  <si>
    <t>Конструкцие металлические кабельные сварные&lt;&gt;კონსტრუქციები ლითონის კაბელის შენადუღი</t>
  </si>
  <si>
    <t>м08-01-68-02/20</t>
  </si>
  <si>
    <t>м08-01-68-02/20/XR0657/</t>
  </si>
  <si>
    <t>Установка шин сборных - 1 полоса в фазе сечением до 500 мм2 (медь или алюминий)&lt;&gt;შემკრები სალტეების დაყენება - 1 ზოლი ფაზაში  კვეთით  500 მმ2-მდე  (სპილენძი  ან ალუმინი)</t>
  </si>
  <si>
    <t>м08-03-526-10/20</t>
  </si>
  <si>
    <t>м08-03-526-10/20/XR1238/</t>
  </si>
  <si>
    <t>Выключатель автоматический  1, 2,  3-полюсный, устанавливаемый на конструкции, на ток до 1000 А&lt;&gt;ავტომატური ამომრთველი (1, 2, 3-პოლუსიანი) კონსტრუქციებზე დაყენებთ,1000 ამპერამდე დენზე</t>
  </si>
  <si>
    <t>м08-02-471-04/20</t>
  </si>
  <si>
    <t>м08-02-471-04/20/XR0843/</t>
  </si>
  <si>
    <t>Заземлитель вертикальный из стали круглой диаметром 16 мм&lt;&gt;ჩამამიწებელი ვერტიკალური კუთხოვანა ფოლადისგან 16მმ</t>
  </si>
  <si>
    <t>м08-02-472-02/20</t>
  </si>
  <si>
    <t>м08-02-472-02/20/XR0845/</t>
  </si>
  <si>
    <t>Заземлитель горизонтальный из стали (полоса сечением 160 мм2)&lt;&gt;ჩამამიწებელი ჰორიზონტალური ფოლადისგან (ზოლი კვეთით  160 მმ2)</t>
  </si>
  <si>
    <t>ИТОГО Монтажные работы&lt;&gt;</t>
  </si>
  <si>
    <t>Накладные расходы (75% от ЗП)&lt;&gt;</t>
  </si>
  <si>
    <t>ВСЕГО прямых затрат&lt;&gt;</t>
  </si>
  <si>
    <t>ВСЕГО Накладные расходы&lt;&gt;</t>
  </si>
  <si>
    <t>ИТОГО с накладными расходами&lt;&gt;</t>
  </si>
  <si>
    <t>ИТОГО с прибылью&lt;&gt;</t>
  </si>
  <si>
    <t>Непр.Расходы (3% от Итого)&lt;&gt;</t>
  </si>
  <si>
    <t>Всего с Непр. Расх-ми&lt;&gt;</t>
  </si>
  <si>
    <t>НДС (18%)&lt;&gt;</t>
  </si>
  <si>
    <t>ВСЕГО с НДС&lt;&gt;</t>
  </si>
  <si>
    <r>
      <t>შეთანხმებულია /</t>
    </r>
    <r>
      <rPr>
        <sz val="9"/>
        <rFont val="Arial"/>
        <family val="2"/>
      </rPr>
      <t xml:space="preserve"> Согласовано</t>
    </r>
  </si>
  <si>
    <t xml:space="preserve">ს.ს. "თელასი"-ს კაპ. მშენებლობის და საინვესტიციო საქმიანობის სამსახურის უფროსის მშ
ИО Нач. службы кап. строительство и инвестиционной деятельности  АО "Теласи"                                               </t>
  </si>
  <si>
    <r>
      <rPr>
        <sz val="9"/>
        <color indexed="8"/>
        <rFont val="AcadNusx"/>
      </rPr>
      <t>ხელმოწერა</t>
    </r>
    <r>
      <rPr>
        <sz val="9"/>
        <color indexed="8"/>
        <rFont val="Arial"/>
        <family val="2"/>
      </rPr>
      <t xml:space="preserve"> /  </t>
    </r>
    <r>
      <rPr>
        <sz val="9"/>
        <color indexed="8"/>
        <rFont val="AcadNusx"/>
      </rPr>
      <t>подпись</t>
    </r>
  </si>
  <si>
    <r>
      <t>თარიღი /</t>
    </r>
    <r>
      <rPr>
        <sz val="9"/>
        <color indexed="8"/>
        <rFont val="Arial"/>
        <family val="2"/>
      </rPr>
      <t xml:space="preserve">  дат</t>
    </r>
    <r>
      <rPr>
        <sz val="9"/>
        <color indexed="8"/>
        <rFont val="AcadNusx"/>
      </rPr>
      <t>а</t>
    </r>
  </si>
  <si>
    <t>ნ. დეკანოსიძე / Н. Деканосидзе</t>
  </si>
  <si>
    <t>კაპ. მშენებლობის და საინვესტიციო სამსახ.უფრ.მოადგილე</t>
  </si>
  <si>
    <t>რ.დოჭვირი</t>
  </si>
  <si>
    <t>სახარჯთაღრიცხვო ჯგუფის უფროსი</t>
  </si>
  <si>
    <t>ნონა შოშიტაშვილი</t>
  </si>
  <si>
    <t>ხარჯთაღმრიცხველი</t>
  </si>
  <si>
    <t>ნინო შოშიტაშვილი</t>
  </si>
  <si>
    <t>Прибыль с налогом&lt;&gt;</t>
  </si>
  <si>
    <t xml:space="preserve">Устроиство стандартного фундамента КТП-630&lt;&gt;  </t>
  </si>
  <si>
    <t>Всего с фундаментом&lt;&gt;</t>
  </si>
  <si>
    <t>СМЕТА №  КТП-250; 400; 630; (Фундамент).</t>
  </si>
  <si>
    <t>Объект:</t>
  </si>
  <si>
    <t xml:space="preserve">Стандартний фундамент КТП-250; 400; 630;  </t>
  </si>
  <si>
    <t>Работы:</t>
  </si>
  <si>
    <t xml:space="preserve"> Устроиство стандартного фундамента КТП-250; 400; 630;  </t>
  </si>
  <si>
    <t>Обоснование:</t>
  </si>
  <si>
    <t>(ГЭСН -2001; ГЭСНр -2001; ГЭСНм -2001; ГЭСНп -2001)</t>
  </si>
  <si>
    <t>Цены:</t>
  </si>
  <si>
    <t>СРЦ на I кв. 2020г</t>
  </si>
  <si>
    <t>р51-6-1/20</t>
  </si>
  <si>
    <t>Погрузка грунта вручную в автосамосвалы с выгрузкой&lt;&gt;გრუნტის ხელით დატვირთვა თვითმცლელებზე გადმოტვირთვით</t>
  </si>
  <si>
    <t>р51-6-1/20/XR1087/</t>
  </si>
  <si>
    <t>СЦ-транс-20-25/20</t>
  </si>
  <si>
    <t>Транспортировка груза автомобилем на расстояние от 20 до 25 км&lt;&gt;ტვირთის ტრანსპორტირება ა/თვითმცლელებით 20-დან 25 კმ-მდე მანძილზე</t>
  </si>
  <si>
    <t>СЦ-транс-20-25/20/XR1301/</t>
  </si>
  <si>
    <t>08-01-02-03/20</t>
  </si>
  <si>
    <t>Устройство щебеночного (гравийного) основания под фундаменты&lt;&gt;საძირკველის ქვეშ ღორღის (ხრეშის) ფუძის მოწყობა</t>
  </si>
  <si>
    <t>08-01-02-03/20/XR0162/</t>
  </si>
  <si>
    <t>06-01-080-11.19/20</t>
  </si>
  <si>
    <t>Приготовление тяжелого бетона на щебне класса В20 (М250) в построечных условиях&lt;&gt;ხრეშის საფუძველზე В20 (М250) კლასის მძიმე ბეტონის ხელით მომზადება სამშენებლო მოედანზე</t>
  </si>
  <si>
    <t>06-01-080-11.19/20/XR1303/</t>
  </si>
  <si>
    <t>06-01-05-04/20</t>
  </si>
  <si>
    <t>Устройство железобетонных фундаментов общего назначения объемом до 5 м3&lt;&gt;საერთო დანიშნულების  რკინა-ბეტონის საძირკველის მოწყობა მოცულობით  5 მ3-მდე</t>
  </si>
  <si>
    <t>06-01-05-04/20/XR0121/</t>
  </si>
  <si>
    <t>Устройство трубопровода из полиэтиленовых труб (диам. 110 мм)&lt;&gt;მილსადენების მოწყობა  პოლიეთილენის  მილებისგან (დიამ. 110 მმ)</t>
  </si>
  <si>
    <t>09-06-01-03/20</t>
  </si>
  <si>
    <t>Монтаж стальных конструкций стеллажей и др конструкций, закрепляемых на фундаментах внутри зданий&lt;&gt;ფოლადის სტელაჟებისა და სხვა კონსტრუქციების მონტაჟი რომლებიც მაგრდება საძირკველზე შენობების შიგნით</t>
  </si>
  <si>
    <t xml:space="preserve"> кг</t>
  </si>
  <si>
    <t>09-06-01-03/20/XR0213/</t>
  </si>
  <si>
    <t>13-03-02-03/20</t>
  </si>
  <si>
    <t>Огрунтовка металлических поверхностей за 1 раз&lt;&gt;მეტალის ზედაპირების დაგრუნტვა 1 ჯერზე</t>
  </si>
  <si>
    <t xml:space="preserve"> м2</t>
  </si>
  <si>
    <t>13-03-02-03/20/XR0287/</t>
  </si>
  <si>
    <t>13-03-04-03/20</t>
  </si>
  <si>
    <t>Окраска огрунтованных металлических поверхностей (краска или эмаль)&lt;&gt;დაგრუნტული მეტალის ზედაპირების შეღებვა (საღებავით ან ემალით)</t>
  </si>
  <si>
    <t>13-03-04-03/20/XR0289/</t>
  </si>
  <si>
    <t>МАТЕРИАЛЫ (Строительные работы)&lt;&gt;</t>
  </si>
  <si>
    <t>Щебень&lt;&gt;</t>
  </si>
  <si>
    <t>Шлакопортландцемент марки 400&lt;&gt;</t>
  </si>
  <si>
    <t>Песок для строительных работ&lt;&gt;</t>
  </si>
  <si>
    <t>Арматура Ф6Ас-1&lt;&gt;</t>
  </si>
  <si>
    <t>Арматура Ф12А500С&lt;&gt;</t>
  </si>
  <si>
    <t>Швелер №12&lt;&gt;</t>
  </si>
  <si>
    <t>Пластмасовые трубы диаметром Ф80/100 мм&lt;&gt;</t>
  </si>
  <si>
    <t>Пластмасовые трубы диаметром Ф100/110 мм&lt;&gt;</t>
  </si>
  <si>
    <t>Эмаль краска&lt;&gt;</t>
  </si>
  <si>
    <t>Растворитель&lt;&gt;</t>
  </si>
  <si>
    <t>Прибыль (10%)&lt;&gt;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</si>
</sst>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9"/>
      <name val="AcadMtavr"/>
    </font>
    <font>
      <sz val="9"/>
      <name val="Arial"/>
      <family val="2"/>
    </font>
    <font>
      <b/>
      <sz val="9"/>
      <name val="AcadMtav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8"/>
      <name val="AcadNusx"/>
    </font>
    <font>
      <sz val="9"/>
      <color theme="1"/>
      <name val="AcadNusx"/>
    </font>
    <font>
      <sz val="12"/>
      <name val="AcadMtavr"/>
    </font>
    <font>
      <sz val="11"/>
      <name val="AcadMtavr"/>
    </font>
    <font>
      <sz val="11"/>
      <color theme="1"/>
      <name val="AcadMtavr"/>
    </font>
    <font>
      <sz val="9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cadNusx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top"/>
    </xf>
    <xf numFmtId="4" fontId="16" fillId="0" borderId="2" xfId="0" applyNumberFormat="1" applyFont="1" applyBorder="1" applyAlignment="1">
      <alignment vertical="top"/>
    </xf>
    <xf numFmtId="4" fontId="1" fillId="0" borderId="2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" fontId="27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28" fillId="0" borderId="0" xfId="0" applyNumberFormat="1" applyFont="1" applyBorder="1" applyAlignment="1">
      <alignment horizontal="left" vertical="center"/>
    </xf>
    <xf numFmtId="4" fontId="29" fillId="0" borderId="0" xfId="0" applyNumberFormat="1" applyFont="1" applyBorder="1" applyAlignment="1">
      <alignment horizontal="left" vertical="center" wrapText="1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left"/>
    </xf>
    <xf numFmtId="0" fontId="32" fillId="0" borderId="0" xfId="0" applyFont="1"/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3" fillId="2" borderId="8" xfId="0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31" fillId="0" borderId="8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2" fontId="32" fillId="0" borderId="8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2" fontId="34" fillId="0" borderId="8" xfId="0" applyNumberFormat="1" applyFont="1" applyBorder="1" applyAlignment="1">
      <alignment vertical="center" wrapText="1"/>
    </xf>
    <xf numFmtId="2" fontId="31" fillId="0" borderId="8" xfId="0" applyNumberFormat="1" applyFont="1" applyBorder="1" applyAlignment="1">
      <alignment vertical="center" wrapText="1"/>
    </xf>
    <xf numFmtId="2" fontId="31" fillId="2" borderId="8" xfId="0" applyNumberFormat="1" applyFont="1" applyFill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2" fontId="31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14" fontId="30" fillId="0" borderId="0" xfId="0" applyNumberFormat="1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48" zoomScaleNormal="100" workbookViewId="0">
      <selection activeCell="J38" sqref="J38"/>
    </sheetView>
  </sheetViews>
  <sheetFormatPr defaultRowHeight="15" x14ac:dyDescent="0.25"/>
  <cols>
    <col min="1" max="1" width="4.42578125" customWidth="1"/>
    <col min="2" max="2" width="10.7109375" customWidth="1"/>
    <col min="3" max="3" width="44.85546875" customWidth="1"/>
    <col min="4" max="4" width="6.5703125" customWidth="1"/>
    <col min="5" max="9" width="7" customWidth="1"/>
    <col min="10" max="10" width="7.5703125" customWidth="1"/>
    <col min="11" max="15" width="7" customWidth="1"/>
    <col min="16" max="16" width="0" hidden="1" customWidth="1"/>
  </cols>
  <sheetData>
    <row r="1" spans="1:15" x14ac:dyDescent="0.25">
      <c r="A1" s="29"/>
      <c r="B1" s="29"/>
      <c r="C1" s="29"/>
      <c r="D1" s="29"/>
      <c r="E1" s="29"/>
      <c r="F1" s="29"/>
      <c r="G1" s="29"/>
      <c r="H1" s="30"/>
      <c r="I1" s="31" t="s">
        <v>178</v>
      </c>
      <c r="J1" s="32"/>
      <c r="K1" s="32"/>
      <c r="L1" s="32"/>
      <c r="M1" s="32"/>
      <c r="N1" s="32"/>
      <c r="O1" s="32"/>
    </row>
    <row r="2" spans="1:15" ht="54" customHeight="1" x14ac:dyDescent="0.25">
      <c r="A2" s="29"/>
      <c r="B2" s="29"/>
      <c r="C2" s="29"/>
      <c r="D2" s="29"/>
      <c r="E2" s="29"/>
      <c r="F2" s="29"/>
      <c r="G2" s="29"/>
      <c r="H2" s="30"/>
      <c r="I2" s="107" t="s">
        <v>179</v>
      </c>
      <c r="J2" s="107"/>
      <c r="K2" s="107"/>
      <c r="L2" s="107"/>
      <c r="M2" s="107"/>
      <c r="N2" s="107"/>
      <c r="O2" s="107"/>
    </row>
    <row r="3" spans="1:15" ht="21.75" customHeight="1" x14ac:dyDescent="0.25">
      <c r="A3" s="29"/>
      <c r="B3" s="29"/>
      <c r="C3" s="29"/>
      <c r="D3" s="29"/>
      <c r="E3" s="29"/>
      <c r="F3" s="29"/>
      <c r="G3" s="29"/>
      <c r="H3" s="30"/>
      <c r="I3" s="33"/>
      <c r="J3" s="33"/>
      <c r="K3" s="34"/>
      <c r="L3" s="35"/>
      <c r="M3" s="35"/>
      <c r="N3" s="35"/>
      <c r="O3" s="35"/>
    </row>
    <row r="4" spans="1:15" ht="30" customHeight="1" x14ac:dyDescent="0.25">
      <c r="A4" s="29"/>
      <c r="B4" s="29"/>
      <c r="C4" s="29"/>
      <c r="D4" s="29"/>
      <c r="E4" s="29"/>
      <c r="F4" s="29"/>
      <c r="G4" s="29"/>
      <c r="H4" s="30"/>
      <c r="I4" s="36"/>
      <c r="J4" s="37" t="s">
        <v>180</v>
      </c>
      <c r="K4" s="38"/>
      <c r="L4" s="39"/>
      <c r="M4" s="39"/>
      <c r="N4" s="39"/>
      <c r="O4" s="39"/>
    </row>
    <row r="5" spans="1:15" x14ac:dyDescent="0.25">
      <c r="A5" s="29"/>
      <c r="B5" s="29"/>
      <c r="C5" s="29"/>
      <c r="D5" s="29"/>
      <c r="E5" s="29"/>
      <c r="F5" s="29"/>
      <c r="G5" s="29"/>
      <c r="H5" s="30"/>
      <c r="I5" s="40"/>
      <c r="J5" s="41" t="s">
        <v>181</v>
      </c>
      <c r="K5" s="42"/>
      <c r="L5" s="43"/>
      <c r="M5" s="43"/>
      <c r="N5" s="43"/>
      <c r="O5" s="43"/>
    </row>
    <row r="6" spans="1:15" ht="18.75" customHeight="1" x14ac:dyDescent="0.25">
      <c r="A6" s="29"/>
      <c r="B6" s="29"/>
      <c r="C6" s="29"/>
      <c r="D6" s="29"/>
      <c r="E6" s="29"/>
      <c r="F6" s="29"/>
      <c r="G6" s="29"/>
      <c r="H6" s="30"/>
      <c r="I6" s="44" t="s">
        <v>182</v>
      </c>
      <c r="J6" s="45"/>
      <c r="K6" s="46"/>
      <c r="L6" s="47"/>
      <c r="M6" s="30"/>
      <c r="N6" s="30"/>
      <c r="O6" s="30"/>
    </row>
    <row r="7" spans="1:15" x14ac:dyDescent="0.25">
      <c r="A7" s="29"/>
      <c r="B7" s="29"/>
      <c r="C7" s="29"/>
      <c r="D7" s="29"/>
      <c r="E7" s="29"/>
      <c r="F7" s="29"/>
      <c r="G7" s="29"/>
      <c r="H7" s="30"/>
      <c r="I7" s="44"/>
      <c r="J7" s="45"/>
      <c r="K7" s="46"/>
      <c r="L7" s="47"/>
      <c r="M7" s="30"/>
      <c r="N7" s="30"/>
      <c r="O7" s="30"/>
    </row>
    <row r="8" spans="1:15" x14ac:dyDescent="0.25">
      <c r="A8" s="20"/>
      <c r="B8" s="21"/>
      <c r="C8" s="24"/>
      <c r="D8" s="106" t="s">
        <v>0</v>
      </c>
      <c r="E8" s="105"/>
      <c r="F8" s="105"/>
      <c r="G8" s="105"/>
      <c r="H8" s="24"/>
      <c r="I8" s="104">
        <v>43984</v>
      </c>
      <c r="J8" s="105"/>
      <c r="K8" s="24"/>
      <c r="L8" s="24"/>
      <c r="M8" s="24"/>
      <c r="N8" s="24"/>
      <c r="O8" s="24"/>
    </row>
    <row r="9" spans="1:15" ht="5.0999999999999996" customHeight="1" x14ac:dyDescent="0.25">
      <c r="A9" s="20"/>
      <c r="B9" s="20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A10" s="102"/>
      <c r="B10" s="103"/>
      <c r="C10" s="105" t="s">
        <v>1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ht="2.1" customHeight="1" x14ac:dyDescent="0.25">
      <c r="A11" s="23"/>
      <c r="B11" s="2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x14ac:dyDescent="0.25">
      <c r="A12" s="102"/>
      <c r="B12" s="103"/>
      <c r="C12" s="105" t="s">
        <v>2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5" ht="2.1" customHeight="1" x14ac:dyDescent="0.25">
      <c r="A13" s="23"/>
      <c r="B13" s="2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5">
      <c r="A14" s="102"/>
      <c r="B14" s="103"/>
      <c r="C14" s="105" t="s">
        <v>3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2.1" customHeight="1" x14ac:dyDescent="0.25">
      <c r="A15" s="23"/>
      <c r="B15" s="2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25">
      <c r="A16" s="102"/>
      <c r="B16" s="103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spans="1:16" ht="2.1" customHeight="1" x14ac:dyDescent="0.25">
      <c r="A17" s="20"/>
      <c r="B17" s="2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6" x14ac:dyDescent="0.25">
      <c r="A18" s="2"/>
      <c r="B18" s="2"/>
      <c r="C18" s="6"/>
      <c r="D18" s="6"/>
      <c r="E18" s="4"/>
      <c r="F18" s="108" t="s">
        <v>4</v>
      </c>
      <c r="G18" s="108"/>
      <c r="H18" s="108"/>
      <c r="I18" s="108"/>
      <c r="J18" s="109" t="s">
        <v>5</v>
      </c>
      <c r="K18" s="108"/>
      <c r="L18" s="108"/>
      <c r="M18" s="108"/>
      <c r="N18" s="6"/>
      <c r="O18" s="4"/>
    </row>
    <row r="19" spans="1:16" x14ac:dyDescent="0.25">
      <c r="A19" s="3"/>
      <c r="B19" s="3"/>
      <c r="C19" s="7"/>
      <c r="D19" s="7"/>
      <c r="E19" s="7"/>
      <c r="F19" s="6"/>
      <c r="G19" s="110" t="s">
        <v>6</v>
      </c>
      <c r="H19" s="111"/>
      <c r="I19" s="112"/>
      <c r="J19" s="19"/>
      <c r="K19" s="110" t="s">
        <v>6</v>
      </c>
      <c r="L19" s="111"/>
      <c r="M19" s="112"/>
      <c r="N19" s="25"/>
      <c r="O19" s="5"/>
    </row>
    <row r="20" spans="1:16" s="1" customFormat="1" ht="48" x14ac:dyDescent="0.25">
      <c r="A20" s="26" t="s">
        <v>7</v>
      </c>
      <c r="B20" s="26" t="s">
        <v>8</v>
      </c>
      <c r="C20" s="26" t="s">
        <v>9</v>
      </c>
      <c r="D20" s="26" t="s">
        <v>10</v>
      </c>
      <c r="E20" s="26" t="s">
        <v>11</v>
      </c>
      <c r="F20" s="26" t="s">
        <v>12</v>
      </c>
      <c r="G20" s="26" t="s">
        <v>13</v>
      </c>
      <c r="H20" s="26" t="s">
        <v>14</v>
      </c>
      <c r="I20" s="26" t="s">
        <v>15</v>
      </c>
      <c r="J20" s="26" t="s">
        <v>12</v>
      </c>
      <c r="K20" s="26" t="s">
        <v>16</v>
      </c>
      <c r="L20" s="26" t="s">
        <v>14</v>
      </c>
      <c r="M20" s="26" t="s">
        <v>17</v>
      </c>
      <c r="N20" s="26" t="s">
        <v>18</v>
      </c>
      <c r="O20" s="27" t="s">
        <v>19</v>
      </c>
    </row>
    <row r="21" spans="1:16" x14ac:dyDescent="0.25">
      <c r="A21" s="28">
        <v>1</v>
      </c>
      <c r="B21" s="28">
        <v>2</v>
      </c>
      <c r="C21" s="28">
        <v>3</v>
      </c>
      <c r="D21" s="28">
        <v>4</v>
      </c>
      <c r="E21" s="28">
        <v>5</v>
      </c>
      <c r="F21" s="28">
        <v>6</v>
      </c>
      <c r="G21" s="28">
        <v>7</v>
      </c>
      <c r="H21" s="28">
        <v>8</v>
      </c>
      <c r="I21" s="28">
        <v>9</v>
      </c>
      <c r="J21" s="28">
        <v>10</v>
      </c>
      <c r="K21" s="28">
        <v>11</v>
      </c>
      <c r="L21" s="28">
        <v>12</v>
      </c>
      <c r="M21" s="28">
        <v>13</v>
      </c>
      <c r="N21" s="28">
        <v>14</v>
      </c>
      <c r="O21" s="28">
        <v>15</v>
      </c>
    </row>
    <row r="22" spans="1:16" s="11" customFormat="1" ht="12.75" x14ac:dyDescent="0.25">
      <c r="A22" s="9">
        <v>1</v>
      </c>
      <c r="B22" s="9"/>
      <c r="C22" s="10" t="s">
        <v>22</v>
      </c>
      <c r="D22" s="9" t="s">
        <v>20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2" t="s">
        <v>21</v>
      </c>
    </row>
    <row r="23" spans="1:16" s="13" customFormat="1" ht="33.75" x14ac:dyDescent="0.25">
      <c r="A23" s="8">
        <v>2</v>
      </c>
      <c r="B23" s="8" t="s">
        <v>23</v>
      </c>
      <c r="C23" s="8" t="s">
        <v>26</v>
      </c>
      <c r="D23" s="8" t="s">
        <v>24</v>
      </c>
      <c r="E23" s="53">
        <v>3</v>
      </c>
      <c r="F23" s="53">
        <v>33.441000000000003</v>
      </c>
      <c r="G23" s="53">
        <v>17.672000000000001</v>
      </c>
      <c r="H23" s="53">
        <v>15.77</v>
      </c>
      <c r="I23" s="53">
        <v>4.2679999999999998</v>
      </c>
      <c r="J23" s="53">
        <v>100.32299999999999</v>
      </c>
      <c r="K23" s="53">
        <v>53.014000000000003</v>
      </c>
      <c r="L23" s="53">
        <v>47.308999999999997</v>
      </c>
      <c r="M23" s="53">
        <v>12.805</v>
      </c>
      <c r="N23" s="53">
        <v>9.4499999999999993</v>
      </c>
      <c r="O23" s="53">
        <v>1.369</v>
      </c>
      <c r="P23" s="14" t="s">
        <v>25</v>
      </c>
    </row>
    <row r="24" spans="1:16" s="13" customFormat="1" ht="33.75" x14ac:dyDescent="0.25">
      <c r="A24" s="8">
        <v>3</v>
      </c>
      <c r="B24" s="8" t="s">
        <v>27</v>
      </c>
      <c r="C24" s="8" t="s">
        <v>29</v>
      </c>
      <c r="D24" s="8" t="s">
        <v>24</v>
      </c>
      <c r="E24" s="53">
        <v>0.4</v>
      </c>
      <c r="F24" s="53">
        <v>183.09299999999999</v>
      </c>
      <c r="G24" s="53">
        <v>69.072999999999993</v>
      </c>
      <c r="H24" s="53">
        <v>114.02</v>
      </c>
      <c r="I24" s="53">
        <v>28.858000000000001</v>
      </c>
      <c r="J24" s="53">
        <v>73.236999999999995</v>
      </c>
      <c r="K24" s="53">
        <v>27.629000000000001</v>
      </c>
      <c r="L24" s="53">
        <v>45.607999999999997</v>
      </c>
      <c r="M24" s="53">
        <v>11.542999999999999</v>
      </c>
      <c r="N24" s="53">
        <v>4.6280000000000001</v>
      </c>
      <c r="O24" s="53"/>
      <c r="P24" s="14" t="s">
        <v>28</v>
      </c>
    </row>
    <row r="25" spans="1:16" s="13" customFormat="1" ht="78.75" x14ac:dyDescent="0.25">
      <c r="A25" s="8">
        <v>4</v>
      </c>
      <c r="B25" s="8" t="s">
        <v>30</v>
      </c>
      <c r="C25" s="8" t="s">
        <v>33</v>
      </c>
      <c r="D25" s="8" t="s">
        <v>31</v>
      </c>
      <c r="E25" s="53">
        <v>155</v>
      </c>
      <c r="F25" s="53">
        <v>2.46</v>
      </c>
      <c r="G25" s="53">
        <v>1.837</v>
      </c>
      <c r="H25" s="53">
        <v>0.62</v>
      </c>
      <c r="I25" s="53">
        <v>0</v>
      </c>
      <c r="J25" s="53">
        <v>381.24200000000002</v>
      </c>
      <c r="K25" s="53">
        <v>284.78300000000002</v>
      </c>
      <c r="L25" s="53">
        <v>96.040999999999997</v>
      </c>
      <c r="M25" s="53">
        <v>0</v>
      </c>
      <c r="N25" s="53">
        <v>41.756999999999998</v>
      </c>
      <c r="O25" s="53"/>
      <c r="P25" s="14" t="s">
        <v>32</v>
      </c>
    </row>
    <row r="26" spans="1:16" s="13" customFormat="1" ht="45" x14ac:dyDescent="0.25">
      <c r="A26" s="8">
        <v>5</v>
      </c>
      <c r="B26" s="8" t="s">
        <v>34</v>
      </c>
      <c r="C26" s="8" t="s">
        <v>36</v>
      </c>
      <c r="D26" s="8" t="s">
        <v>24</v>
      </c>
      <c r="E26" s="53">
        <v>25</v>
      </c>
      <c r="F26" s="53">
        <v>18.173999999999999</v>
      </c>
      <c r="G26" s="53">
        <v>18.173999999999999</v>
      </c>
      <c r="H26" s="53">
        <v>0</v>
      </c>
      <c r="I26" s="53">
        <v>0</v>
      </c>
      <c r="J26" s="53">
        <v>454.35399999999998</v>
      </c>
      <c r="K26" s="53">
        <v>454.35399999999998</v>
      </c>
      <c r="L26" s="53">
        <v>0</v>
      </c>
      <c r="M26" s="53">
        <v>0</v>
      </c>
      <c r="N26" s="53">
        <v>80.989999999999995</v>
      </c>
      <c r="O26" s="53">
        <v>0</v>
      </c>
      <c r="P26" s="14" t="s">
        <v>35</v>
      </c>
    </row>
    <row r="27" spans="1:16" s="13" customFormat="1" ht="33.75" x14ac:dyDescent="0.25">
      <c r="A27" s="8">
        <v>6</v>
      </c>
      <c r="B27" s="8" t="s">
        <v>37</v>
      </c>
      <c r="C27" s="8" t="s">
        <v>39</v>
      </c>
      <c r="D27" s="8" t="s">
        <v>24</v>
      </c>
      <c r="E27" s="53">
        <v>110</v>
      </c>
      <c r="F27" s="53">
        <v>58.427</v>
      </c>
      <c r="G27" s="53">
        <v>16.829999999999998</v>
      </c>
      <c r="H27" s="53">
        <v>41.597000000000001</v>
      </c>
      <c r="I27" s="53">
        <v>9.8889999999999993</v>
      </c>
      <c r="J27" s="53">
        <v>6426.96</v>
      </c>
      <c r="K27" s="53">
        <v>1851.3</v>
      </c>
      <c r="L27" s="53">
        <v>4575.66</v>
      </c>
      <c r="M27" s="53">
        <v>1087.768</v>
      </c>
      <c r="N27" s="53">
        <v>330</v>
      </c>
      <c r="O27" s="53"/>
      <c r="P27" s="14" t="s">
        <v>38</v>
      </c>
    </row>
    <row r="28" spans="1:16" s="13" customFormat="1" ht="33.75" x14ac:dyDescent="0.25">
      <c r="A28" s="8">
        <v>7</v>
      </c>
      <c r="B28" s="8" t="s">
        <v>40</v>
      </c>
      <c r="C28" s="8" t="s">
        <v>42</v>
      </c>
      <c r="D28" s="8" t="s">
        <v>24</v>
      </c>
      <c r="E28" s="53">
        <v>18</v>
      </c>
      <c r="F28" s="53">
        <v>76.745000000000005</v>
      </c>
      <c r="G28" s="53">
        <v>23.393999999999998</v>
      </c>
      <c r="H28" s="53">
        <v>53.350999999999999</v>
      </c>
      <c r="I28" s="53">
        <v>12.558</v>
      </c>
      <c r="J28" s="53">
        <v>1381.4079999999999</v>
      </c>
      <c r="K28" s="53">
        <v>421.08699999999999</v>
      </c>
      <c r="L28" s="53">
        <v>960.32100000000003</v>
      </c>
      <c r="M28" s="53">
        <v>226.05099999999999</v>
      </c>
      <c r="N28" s="53">
        <v>75.06</v>
      </c>
      <c r="O28" s="53"/>
      <c r="P28" s="14" t="s">
        <v>41</v>
      </c>
    </row>
    <row r="29" spans="1:16" s="13" customFormat="1" ht="33.75" x14ac:dyDescent="0.25">
      <c r="A29" s="8">
        <v>8</v>
      </c>
      <c r="B29" s="8" t="s">
        <v>43</v>
      </c>
      <c r="C29" s="8" t="s">
        <v>45</v>
      </c>
      <c r="D29" s="8" t="s">
        <v>24</v>
      </c>
      <c r="E29" s="53">
        <v>116</v>
      </c>
      <c r="F29" s="53">
        <v>4.6710000000000003</v>
      </c>
      <c r="G29" s="53">
        <v>4.6710000000000003</v>
      </c>
      <c r="H29" s="53">
        <v>0</v>
      </c>
      <c r="I29" s="53">
        <v>0</v>
      </c>
      <c r="J29" s="53">
        <v>541.79</v>
      </c>
      <c r="K29" s="53">
        <v>541.79</v>
      </c>
      <c r="L29" s="53">
        <v>0</v>
      </c>
      <c r="M29" s="53">
        <v>0</v>
      </c>
      <c r="N29" s="53">
        <v>140.36000000000001</v>
      </c>
      <c r="O29" s="53"/>
      <c r="P29" s="14" t="s">
        <v>44</v>
      </c>
    </row>
    <row r="30" spans="1:16" s="13" customFormat="1" ht="33.75" x14ac:dyDescent="0.25">
      <c r="A30" s="8">
        <v>9</v>
      </c>
      <c r="B30" s="8" t="s">
        <v>46</v>
      </c>
      <c r="C30" s="8" t="s">
        <v>49</v>
      </c>
      <c r="D30" s="8" t="s">
        <v>47</v>
      </c>
      <c r="E30" s="53">
        <v>8</v>
      </c>
      <c r="F30" s="53">
        <v>1.4159999999999999</v>
      </c>
      <c r="G30" s="53">
        <v>1.4159999999999999</v>
      </c>
      <c r="H30" s="53">
        <v>0</v>
      </c>
      <c r="I30" s="53">
        <v>0</v>
      </c>
      <c r="J30" s="53">
        <v>11.327</v>
      </c>
      <c r="K30" s="53">
        <v>11.327</v>
      </c>
      <c r="L30" s="53">
        <v>0</v>
      </c>
      <c r="M30" s="53">
        <v>0</v>
      </c>
      <c r="N30" s="53">
        <v>2.9340000000000002</v>
      </c>
      <c r="O30" s="53"/>
      <c r="P30" s="14" t="s">
        <v>48</v>
      </c>
    </row>
    <row r="31" spans="1:16" s="13" customFormat="1" ht="56.25" x14ac:dyDescent="0.25">
      <c r="A31" s="8">
        <v>10</v>
      </c>
      <c r="B31" s="8" t="s">
        <v>50</v>
      </c>
      <c r="C31" s="8" t="s">
        <v>52</v>
      </c>
      <c r="D31" s="8" t="s">
        <v>47</v>
      </c>
      <c r="E31" s="53">
        <v>95.5</v>
      </c>
      <c r="F31" s="53">
        <v>1.6519999999999999</v>
      </c>
      <c r="G31" s="53">
        <v>1.6519999999999999</v>
      </c>
      <c r="H31" s="53">
        <v>0</v>
      </c>
      <c r="I31" s="53">
        <v>0</v>
      </c>
      <c r="J31" s="53">
        <v>157.73699999999999</v>
      </c>
      <c r="K31" s="53">
        <v>157.73699999999999</v>
      </c>
      <c r="L31" s="53">
        <v>0</v>
      </c>
      <c r="M31" s="53">
        <v>0</v>
      </c>
      <c r="N31" s="53">
        <v>40.863999999999997</v>
      </c>
      <c r="O31" s="53"/>
      <c r="P31" s="14" t="s">
        <v>51</v>
      </c>
    </row>
    <row r="32" spans="1:16" s="13" customFormat="1" ht="33.75" x14ac:dyDescent="0.25">
      <c r="A32" s="8">
        <v>11</v>
      </c>
      <c r="B32" s="8" t="s">
        <v>53</v>
      </c>
      <c r="C32" s="8" t="s">
        <v>55</v>
      </c>
      <c r="D32" s="8" t="s">
        <v>47</v>
      </c>
      <c r="E32" s="53">
        <v>103.5</v>
      </c>
      <c r="F32" s="53">
        <v>8.07</v>
      </c>
      <c r="G32" s="53">
        <v>0</v>
      </c>
      <c r="H32" s="53">
        <v>8.07</v>
      </c>
      <c r="I32" s="53">
        <v>0</v>
      </c>
      <c r="J32" s="53">
        <v>835.245</v>
      </c>
      <c r="K32" s="53">
        <v>0</v>
      </c>
      <c r="L32" s="53">
        <v>835.245</v>
      </c>
      <c r="M32" s="53">
        <v>0</v>
      </c>
      <c r="N32" s="53"/>
      <c r="O32" s="53"/>
      <c r="P32" s="14" t="s">
        <v>54</v>
      </c>
    </row>
    <row r="33" spans="1:16" s="13" customFormat="1" ht="45" x14ac:dyDescent="0.25">
      <c r="A33" s="8">
        <v>12</v>
      </c>
      <c r="B33" s="8" t="s">
        <v>56</v>
      </c>
      <c r="C33" s="8" t="s">
        <v>58</v>
      </c>
      <c r="D33" s="8" t="s">
        <v>47</v>
      </c>
      <c r="E33" s="53">
        <v>77.5</v>
      </c>
      <c r="F33" s="53">
        <v>2.0129999999999999</v>
      </c>
      <c r="G33" s="53">
        <v>2.0129999999999999</v>
      </c>
      <c r="H33" s="53">
        <v>0</v>
      </c>
      <c r="I33" s="53">
        <v>0</v>
      </c>
      <c r="J33" s="53">
        <v>156.00700000000001</v>
      </c>
      <c r="K33" s="53">
        <v>156.00700000000001</v>
      </c>
      <c r="L33" s="53">
        <v>0</v>
      </c>
      <c r="M33" s="53">
        <v>0</v>
      </c>
      <c r="N33" s="53">
        <v>40.415999999999997</v>
      </c>
      <c r="O33" s="53"/>
      <c r="P33" s="14" t="s">
        <v>57</v>
      </c>
    </row>
    <row r="34" spans="1:16" s="13" customFormat="1" ht="33.75" x14ac:dyDescent="0.25">
      <c r="A34" s="8">
        <v>13</v>
      </c>
      <c r="B34" s="8" t="s">
        <v>53</v>
      </c>
      <c r="C34" s="8" t="s">
        <v>55</v>
      </c>
      <c r="D34" s="8" t="s">
        <v>47</v>
      </c>
      <c r="E34" s="53">
        <v>77.5</v>
      </c>
      <c r="F34" s="53">
        <v>8.07</v>
      </c>
      <c r="G34" s="53">
        <v>0</v>
      </c>
      <c r="H34" s="53">
        <v>8.07</v>
      </c>
      <c r="I34" s="53">
        <v>0</v>
      </c>
      <c r="J34" s="53">
        <v>625.42499999999995</v>
      </c>
      <c r="K34" s="53">
        <v>0</v>
      </c>
      <c r="L34" s="53">
        <v>625.42499999999995</v>
      </c>
      <c r="M34" s="53">
        <v>0</v>
      </c>
      <c r="N34" s="53"/>
      <c r="O34" s="53"/>
      <c r="P34" s="14" t="s">
        <v>54</v>
      </c>
    </row>
    <row r="35" spans="1:16" s="13" customFormat="1" ht="22.5" x14ac:dyDescent="0.25">
      <c r="A35" s="8">
        <v>14</v>
      </c>
      <c r="B35" s="8" t="s">
        <v>59</v>
      </c>
      <c r="C35" s="8" t="s">
        <v>60</v>
      </c>
      <c r="D35" s="8" t="s">
        <v>24</v>
      </c>
      <c r="E35" s="53">
        <v>37</v>
      </c>
      <c r="F35" s="53">
        <v>28</v>
      </c>
      <c r="G35" s="53"/>
      <c r="H35" s="53"/>
      <c r="I35" s="53"/>
      <c r="J35" s="53">
        <v>1036</v>
      </c>
      <c r="K35" s="53"/>
      <c r="L35" s="53"/>
      <c r="M35" s="53"/>
      <c r="N35" s="53"/>
      <c r="O35" s="53"/>
      <c r="P35" s="14" t="s">
        <v>21</v>
      </c>
    </row>
    <row r="36" spans="1:16" s="13" customFormat="1" ht="22.5" x14ac:dyDescent="0.25">
      <c r="A36" s="8">
        <v>15</v>
      </c>
      <c r="B36" s="8" t="s">
        <v>61</v>
      </c>
      <c r="C36" s="8" t="s">
        <v>62</v>
      </c>
      <c r="D36" s="8" t="s">
        <v>24</v>
      </c>
      <c r="E36" s="53">
        <v>12</v>
      </c>
      <c r="F36" s="53">
        <v>18</v>
      </c>
      <c r="G36" s="53"/>
      <c r="H36" s="53"/>
      <c r="I36" s="53"/>
      <c r="J36" s="53">
        <v>216</v>
      </c>
      <c r="K36" s="53"/>
      <c r="L36" s="53"/>
      <c r="M36" s="53"/>
      <c r="N36" s="53"/>
      <c r="O36" s="53"/>
      <c r="P36" s="14" t="s">
        <v>21</v>
      </c>
    </row>
    <row r="37" spans="1:16" s="17" customFormat="1" ht="12.75" x14ac:dyDescent="0.25">
      <c r="A37" s="15">
        <v>16</v>
      </c>
      <c r="B37" s="15"/>
      <c r="C37" s="16" t="s">
        <v>63</v>
      </c>
      <c r="D37" s="15" t="s">
        <v>20</v>
      </c>
      <c r="E37" s="54"/>
      <c r="F37" s="54"/>
      <c r="G37" s="54"/>
      <c r="H37" s="54"/>
      <c r="I37" s="54"/>
      <c r="J37" s="54">
        <f>SUM(J23:J36)</f>
        <v>12397.054999999997</v>
      </c>
      <c r="K37" s="54">
        <f t="shared" ref="K37:O37" si="0">SUM(K23:K36)</f>
        <v>3959.0280000000002</v>
      </c>
      <c r="L37" s="54">
        <f t="shared" si="0"/>
        <v>7185.6089999999995</v>
      </c>
      <c r="M37" s="54">
        <f t="shared" si="0"/>
        <v>1338.1669999999999</v>
      </c>
      <c r="N37" s="54">
        <f t="shared" si="0"/>
        <v>766.45900000000006</v>
      </c>
      <c r="O37" s="54">
        <f t="shared" si="0"/>
        <v>1.369</v>
      </c>
      <c r="P37" s="18" t="s">
        <v>21</v>
      </c>
    </row>
    <row r="38" spans="1:16" s="11" customFormat="1" ht="12.75" x14ac:dyDescent="0.25">
      <c r="A38" s="122">
        <v>17</v>
      </c>
      <c r="B38" s="122"/>
      <c r="C38" s="123" t="s">
        <v>64</v>
      </c>
      <c r="D38" s="122" t="s">
        <v>20</v>
      </c>
      <c r="E38" s="55"/>
      <c r="F38" s="55"/>
      <c r="G38" s="55"/>
      <c r="H38" s="55"/>
      <c r="I38" s="55"/>
      <c r="J38" s="55">
        <f>J37*14%</f>
        <v>1735.5876999999996</v>
      </c>
      <c r="K38" s="55"/>
      <c r="L38" s="55"/>
      <c r="M38" s="55"/>
      <c r="N38" s="55"/>
      <c r="O38" s="55"/>
      <c r="P38" s="12" t="s">
        <v>21</v>
      </c>
    </row>
    <row r="39" spans="1:16" s="11" customFormat="1" ht="12.75" x14ac:dyDescent="0.25">
      <c r="A39" s="122">
        <v>18</v>
      </c>
      <c r="B39" s="122"/>
      <c r="C39" s="123" t="s">
        <v>65</v>
      </c>
      <c r="D39" s="122" t="s">
        <v>20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12" t="s">
        <v>21</v>
      </c>
    </row>
    <row r="40" spans="1:16" s="13" customFormat="1" ht="33.75" x14ac:dyDescent="0.25">
      <c r="A40" s="8">
        <v>19</v>
      </c>
      <c r="B40" s="8" t="s">
        <v>66</v>
      </c>
      <c r="C40" s="8" t="s">
        <v>68</v>
      </c>
      <c r="D40" s="8" t="s">
        <v>31</v>
      </c>
      <c r="E40" s="53">
        <v>491</v>
      </c>
      <c r="F40" s="53">
        <v>1.5109999999999999</v>
      </c>
      <c r="G40" s="53">
        <v>0.71299999999999997</v>
      </c>
      <c r="H40" s="53">
        <v>0.79800000000000004</v>
      </c>
      <c r="I40" s="53">
        <v>0.26400000000000001</v>
      </c>
      <c r="J40" s="53">
        <v>741.86300000000006</v>
      </c>
      <c r="K40" s="53">
        <v>350.26600000000002</v>
      </c>
      <c r="L40" s="53">
        <v>391.59699999999998</v>
      </c>
      <c r="M40" s="53">
        <v>129.83000000000001</v>
      </c>
      <c r="N40" s="53">
        <v>51.359000000000002</v>
      </c>
      <c r="O40" s="53">
        <v>19.149000000000001</v>
      </c>
      <c r="P40" s="14" t="s">
        <v>67</v>
      </c>
    </row>
    <row r="41" spans="1:16" s="13" customFormat="1" ht="33.75" x14ac:dyDescent="0.25">
      <c r="A41" s="8">
        <v>20</v>
      </c>
      <c r="B41" s="8" t="s">
        <v>69</v>
      </c>
      <c r="C41" s="8" t="s">
        <v>71</v>
      </c>
      <c r="D41" s="8" t="s">
        <v>31</v>
      </c>
      <c r="E41" s="53">
        <v>44</v>
      </c>
      <c r="F41" s="53">
        <v>1.7789999999999999</v>
      </c>
      <c r="G41" s="53">
        <v>0.98099999999999998</v>
      </c>
      <c r="H41" s="53">
        <v>0.79800000000000004</v>
      </c>
      <c r="I41" s="53">
        <v>0.26400000000000001</v>
      </c>
      <c r="J41" s="53">
        <v>78.274000000000001</v>
      </c>
      <c r="K41" s="53">
        <v>43.182000000000002</v>
      </c>
      <c r="L41" s="53">
        <v>35.091999999999999</v>
      </c>
      <c r="M41" s="53">
        <v>11.634</v>
      </c>
      <c r="N41" s="53">
        <v>6.3319999999999999</v>
      </c>
      <c r="O41" s="53">
        <v>1.716</v>
      </c>
      <c r="P41" s="14" t="s">
        <v>70</v>
      </c>
    </row>
    <row r="42" spans="1:16" s="13" customFormat="1" ht="33.75" x14ac:dyDescent="0.25">
      <c r="A42" s="8">
        <v>21</v>
      </c>
      <c r="B42" s="8" t="s">
        <v>72</v>
      </c>
      <c r="C42" s="8" t="s">
        <v>75</v>
      </c>
      <c r="D42" s="8" t="s">
        <v>73</v>
      </c>
      <c r="E42" s="53">
        <v>10</v>
      </c>
      <c r="F42" s="53">
        <v>0.76500000000000001</v>
      </c>
      <c r="G42" s="53">
        <v>0.73</v>
      </c>
      <c r="H42" s="53">
        <v>0</v>
      </c>
      <c r="I42" s="53">
        <v>0</v>
      </c>
      <c r="J42" s="53">
        <v>7.6459999999999999</v>
      </c>
      <c r="K42" s="53">
        <v>7.3019999999999996</v>
      </c>
      <c r="L42" s="53">
        <v>0</v>
      </c>
      <c r="M42" s="53">
        <v>0</v>
      </c>
      <c r="N42" s="53">
        <v>1.33</v>
      </c>
      <c r="O42" s="53"/>
      <c r="P42" s="14" t="s">
        <v>74</v>
      </c>
    </row>
    <row r="43" spans="1:16" s="13" customFormat="1" ht="33.75" x14ac:dyDescent="0.25">
      <c r="A43" s="8">
        <v>22</v>
      </c>
      <c r="B43" s="8" t="s">
        <v>76</v>
      </c>
      <c r="C43" s="8" t="s">
        <v>78</v>
      </c>
      <c r="D43" s="8" t="s">
        <v>31</v>
      </c>
      <c r="E43" s="53">
        <v>13</v>
      </c>
      <c r="F43" s="53">
        <v>1.3240000000000001</v>
      </c>
      <c r="G43" s="53">
        <v>0.96399999999999997</v>
      </c>
      <c r="H43" s="53">
        <v>4.4999999999999998E-2</v>
      </c>
      <c r="I43" s="53">
        <v>0</v>
      </c>
      <c r="J43" s="53">
        <v>17.212</v>
      </c>
      <c r="K43" s="53">
        <v>12.528</v>
      </c>
      <c r="L43" s="53">
        <v>0.58899999999999997</v>
      </c>
      <c r="M43" s="53">
        <v>0</v>
      </c>
      <c r="N43" s="53">
        <v>1.976</v>
      </c>
      <c r="O43" s="53">
        <v>0.19</v>
      </c>
      <c r="P43" s="14" t="s">
        <v>77</v>
      </c>
    </row>
    <row r="44" spans="1:16" s="13" customFormat="1" ht="33.75" x14ac:dyDescent="0.25">
      <c r="A44" s="8">
        <v>23</v>
      </c>
      <c r="B44" s="8" t="s">
        <v>79</v>
      </c>
      <c r="C44" s="8" t="s">
        <v>81</v>
      </c>
      <c r="D44" s="8" t="s">
        <v>31</v>
      </c>
      <c r="E44" s="53">
        <v>4</v>
      </c>
      <c r="F44" s="53">
        <v>0.93799999999999994</v>
      </c>
      <c r="G44" s="53">
        <v>0.46</v>
      </c>
      <c r="H44" s="53">
        <v>0.13500000000000001</v>
      </c>
      <c r="I44" s="53">
        <v>2.7E-2</v>
      </c>
      <c r="J44" s="53">
        <v>3.7530000000000001</v>
      </c>
      <c r="K44" s="53">
        <v>1.841</v>
      </c>
      <c r="L44" s="53">
        <v>0.54</v>
      </c>
      <c r="M44" s="53">
        <v>0.109</v>
      </c>
      <c r="N44" s="53">
        <v>0.27</v>
      </c>
      <c r="O44" s="53">
        <v>1.2E-2</v>
      </c>
      <c r="P44" s="14" t="s">
        <v>80</v>
      </c>
    </row>
    <row r="45" spans="1:16" s="13" customFormat="1" ht="45" x14ac:dyDescent="0.25">
      <c r="A45" s="8">
        <v>24</v>
      </c>
      <c r="B45" s="8" t="s">
        <v>82</v>
      </c>
      <c r="C45" s="8" t="s">
        <v>84</v>
      </c>
      <c r="D45" s="8" t="s">
        <v>31</v>
      </c>
      <c r="E45" s="53">
        <v>11</v>
      </c>
      <c r="F45" s="53">
        <v>2.8519999999999999</v>
      </c>
      <c r="G45" s="53">
        <v>2.016</v>
      </c>
      <c r="H45" s="53">
        <v>0.625</v>
      </c>
      <c r="I45" s="53">
        <v>2.5000000000000001E-2</v>
      </c>
      <c r="J45" s="53">
        <v>31.373000000000001</v>
      </c>
      <c r="K45" s="53">
        <v>22.177</v>
      </c>
      <c r="L45" s="53">
        <v>6.875</v>
      </c>
      <c r="M45" s="53">
        <v>0.28000000000000003</v>
      </c>
      <c r="N45" s="53">
        <v>3.37</v>
      </c>
      <c r="O45" s="53">
        <v>3.5000000000000003E-2</v>
      </c>
      <c r="P45" s="14" t="s">
        <v>83</v>
      </c>
    </row>
    <row r="46" spans="1:16" s="13" customFormat="1" ht="33.75" x14ac:dyDescent="0.25">
      <c r="A46" s="8">
        <v>25</v>
      </c>
      <c r="B46" s="8" t="s">
        <v>85</v>
      </c>
      <c r="C46" s="8" t="s">
        <v>87</v>
      </c>
      <c r="D46" s="8" t="s">
        <v>31</v>
      </c>
      <c r="E46" s="53">
        <v>141</v>
      </c>
      <c r="F46" s="53">
        <v>2.23</v>
      </c>
      <c r="G46" s="53">
        <v>1.2509999999999999</v>
      </c>
      <c r="H46" s="53">
        <v>0.76500000000000001</v>
      </c>
      <c r="I46" s="53">
        <v>0.248</v>
      </c>
      <c r="J46" s="53">
        <v>314.411</v>
      </c>
      <c r="K46" s="53">
        <v>176.45699999999999</v>
      </c>
      <c r="L46" s="53">
        <v>107.9</v>
      </c>
      <c r="M46" s="53">
        <v>34.953000000000003</v>
      </c>
      <c r="N46" s="53">
        <v>25.873999999999999</v>
      </c>
      <c r="O46" s="53">
        <v>5.4710000000000001</v>
      </c>
      <c r="P46" s="14" t="s">
        <v>86</v>
      </c>
    </row>
    <row r="47" spans="1:16" s="13" customFormat="1" ht="33.75" x14ac:dyDescent="0.25">
      <c r="A47" s="8">
        <v>26</v>
      </c>
      <c r="B47" s="8" t="s">
        <v>88</v>
      </c>
      <c r="C47" s="8" t="s">
        <v>91</v>
      </c>
      <c r="D47" s="8" t="s">
        <v>89</v>
      </c>
      <c r="E47" s="53">
        <v>9</v>
      </c>
      <c r="F47" s="53">
        <v>4.399</v>
      </c>
      <c r="G47" s="53">
        <v>1.659</v>
      </c>
      <c r="H47" s="53">
        <v>2.4369999999999998</v>
      </c>
      <c r="I47" s="53">
        <v>0.67400000000000004</v>
      </c>
      <c r="J47" s="53">
        <v>39.591999999999999</v>
      </c>
      <c r="K47" s="53">
        <v>14.928000000000001</v>
      </c>
      <c r="L47" s="53">
        <v>21.934999999999999</v>
      </c>
      <c r="M47" s="53">
        <v>6.0629999999999997</v>
      </c>
      <c r="N47" s="53">
        <v>2.1890000000000001</v>
      </c>
      <c r="O47" s="53">
        <v>0.70399999999999996</v>
      </c>
      <c r="P47" s="14" t="s">
        <v>90</v>
      </c>
    </row>
    <row r="48" spans="1:16" s="13" customFormat="1" ht="33.75" x14ac:dyDescent="0.25">
      <c r="A48" s="8">
        <v>27</v>
      </c>
      <c r="B48" s="8" t="s">
        <v>92</v>
      </c>
      <c r="C48" s="8" t="s">
        <v>95</v>
      </c>
      <c r="D48" s="8" t="s">
        <v>93</v>
      </c>
      <c r="E48" s="53">
        <v>9</v>
      </c>
      <c r="F48" s="53">
        <v>26.135000000000002</v>
      </c>
      <c r="G48" s="53">
        <v>16.573</v>
      </c>
      <c r="H48" s="53">
        <v>2.0950000000000002</v>
      </c>
      <c r="I48" s="53">
        <v>0.747</v>
      </c>
      <c r="J48" s="53">
        <v>235.21899999999999</v>
      </c>
      <c r="K48" s="53">
        <v>149.15299999999999</v>
      </c>
      <c r="L48" s="53">
        <v>18.853000000000002</v>
      </c>
      <c r="M48" s="53">
        <v>6.7270000000000003</v>
      </c>
      <c r="N48" s="53">
        <v>21.87</v>
      </c>
      <c r="O48" s="53">
        <v>0.54</v>
      </c>
      <c r="P48" s="14" t="s">
        <v>94</v>
      </c>
    </row>
    <row r="49" spans="1:16" s="13" customFormat="1" ht="33.75" x14ac:dyDescent="0.25">
      <c r="A49" s="8">
        <v>28</v>
      </c>
      <c r="B49" s="8" t="s">
        <v>96</v>
      </c>
      <c r="C49" s="8" t="s">
        <v>99</v>
      </c>
      <c r="D49" s="8" t="s">
        <v>97</v>
      </c>
      <c r="E49" s="53">
        <v>2</v>
      </c>
      <c r="F49" s="53">
        <v>1.2529999999999999</v>
      </c>
      <c r="G49" s="53">
        <v>1.234</v>
      </c>
      <c r="H49" s="53">
        <v>1.7999999999999999E-2</v>
      </c>
      <c r="I49" s="53">
        <v>5.0000000000000001E-3</v>
      </c>
      <c r="J49" s="53">
        <v>2.5049999999999999</v>
      </c>
      <c r="K49" s="53">
        <v>2.468</v>
      </c>
      <c r="L49" s="53">
        <v>3.6999999999999998E-2</v>
      </c>
      <c r="M49" s="53">
        <v>1.0999999999999999E-2</v>
      </c>
      <c r="N49" s="53">
        <v>0.44</v>
      </c>
      <c r="O49" s="53">
        <v>2E-3</v>
      </c>
      <c r="P49" s="14" t="s">
        <v>98</v>
      </c>
    </row>
    <row r="50" spans="1:16" s="13" customFormat="1" ht="33.75" x14ac:dyDescent="0.25">
      <c r="A50" s="8">
        <v>29</v>
      </c>
      <c r="B50" s="8" t="s">
        <v>100</v>
      </c>
      <c r="C50" s="8" t="s">
        <v>102</v>
      </c>
      <c r="D50" s="8" t="s">
        <v>93</v>
      </c>
      <c r="E50" s="53">
        <v>2</v>
      </c>
      <c r="F50" s="53">
        <v>36.781999999999996</v>
      </c>
      <c r="G50" s="53">
        <v>16.707999999999998</v>
      </c>
      <c r="H50" s="53">
        <v>19.234000000000002</v>
      </c>
      <c r="I50" s="53">
        <v>2.6619999999999999</v>
      </c>
      <c r="J50" s="53">
        <v>73.564999999999998</v>
      </c>
      <c r="K50" s="53">
        <v>33.417000000000002</v>
      </c>
      <c r="L50" s="53">
        <v>38.468000000000004</v>
      </c>
      <c r="M50" s="53">
        <v>5.3250000000000002</v>
      </c>
      <c r="N50" s="53">
        <v>4.74</v>
      </c>
      <c r="O50" s="53">
        <v>2.42</v>
      </c>
      <c r="P50" s="14" t="s">
        <v>101</v>
      </c>
    </row>
    <row r="51" spans="1:16" s="13" customFormat="1" ht="33.75" x14ac:dyDescent="0.25">
      <c r="A51" s="8">
        <v>30</v>
      </c>
      <c r="B51" s="8" t="s">
        <v>103</v>
      </c>
      <c r="C51" s="8" t="s">
        <v>105</v>
      </c>
      <c r="D51" s="8" t="s">
        <v>93</v>
      </c>
      <c r="E51" s="53">
        <v>2</v>
      </c>
      <c r="F51" s="53">
        <v>16.984000000000002</v>
      </c>
      <c r="G51" s="53">
        <v>4.9349999999999996</v>
      </c>
      <c r="H51" s="53">
        <v>11.326000000000001</v>
      </c>
      <c r="I51" s="53">
        <v>3.2919999999999998</v>
      </c>
      <c r="J51" s="53">
        <v>33.969000000000001</v>
      </c>
      <c r="K51" s="53">
        <v>9.8699999999999992</v>
      </c>
      <c r="L51" s="53">
        <v>22.652999999999999</v>
      </c>
      <c r="M51" s="53">
        <v>6.5839999999999996</v>
      </c>
      <c r="N51" s="53">
        <v>1.4</v>
      </c>
      <c r="O51" s="53">
        <v>1.22</v>
      </c>
      <c r="P51" s="14" t="s">
        <v>104</v>
      </c>
    </row>
    <row r="52" spans="1:16" s="13" customFormat="1" ht="56.25" x14ac:dyDescent="0.25">
      <c r="A52" s="8">
        <v>31</v>
      </c>
      <c r="B52" s="8" t="s">
        <v>106</v>
      </c>
      <c r="C52" s="8" t="s">
        <v>109</v>
      </c>
      <c r="D52" s="8" t="s">
        <v>107</v>
      </c>
      <c r="E52" s="53">
        <v>4</v>
      </c>
      <c r="F52" s="53">
        <v>1.8740000000000001</v>
      </c>
      <c r="G52" s="53">
        <v>1.8740000000000001</v>
      </c>
      <c r="H52" s="53">
        <v>0</v>
      </c>
      <c r="I52" s="53">
        <v>0</v>
      </c>
      <c r="J52" s="53">
        <v>7.4950000000000001</v>
      </c>
      <c r="K52" s="53">
        <v>7.4950000000000001</v>
      </c>
      <c r="L52" s="53">
        <v>0</v>
      </c>
      <c r="M52" s="53">
        <v>0</v>
      </c>
      <c r="N52" s="53">
        <v>1.6879999999999999</v>
      </c>
      <c r="O52" s="53"/>
      <c r="P52" s="14" t="s">
        <v>108</v>
      </c>
    </row>
    <row r="53" spans="1:16" s="13" customFormat="1" ht="33.75" x14ac:dyDescent="0.25">
      <c r="A53" s="8">
        <v>32</v>
      </c>
      <c r="B53" s="8" t="s">
        <v>110</v>
      </c>
      <c r="C53" s="8" t="s">
        <v>112</v>
      </c>
      <c r="D53" s="8" t="s">
        <v>31</v>
      </c>
      <c r="E53" s="53">
        <v>520</v>
      </c>
      <c r="F53" s="53">
        <v>1.611</v>
      </c>
      <c r="G53" s="53">
        <v>0.81599999999999995</v>
      </c>
      <c r="H53" s="53">
        <v>0.58199999999999996</v>
      </c>
      <c r="I53" s="53">
        <v>0.17699999999999999</v>
      </c>
      <c r="J53" s="53">
        <v>837.846</v>
      </c>
      <c r="K53" s="53">
        <v>424.149</v>
      </c>
      <c r="L53" s="53">
        <v>302.858</v>
      </c>
      <c r="M53" s="53">
        <v>91.796999999999997</v>
      </c>
      <c r="N53" s="53">
        <v>62.192</v>
      </c>
      <c r="O53" s="53">
        <v>9.7759999999999998</v>
      </c>
      <c r="P53" s="14" t="s">
        <v>111</v>
      </c>
    </row>
    <row r="54" spans="1:16" s="13" customFormat="1" ht="33.75" x14ac:dyDescent="0.25">
      <c r="A54" s="8">
        <v>33</v>
      </c>
      <c r="B54" s="8" t="s">
        <v>113</v>
      </c>
      <c r="C54" s="8" t="s">
        <v>115</v>
      </c>
      <c r="D54" s="8" t="s">
        <v>31</v>
      </c>
      <c r="E54" s="53">
        <v>66</v>
      </c>
      <c r="F54" s="53">
        <v>1.482</v>
      </c>
      <c r="G54" s="53">
        <v>0.89</v>
      </c>
      <c r="H54" s="53">
        <v>0.249</v>
      </c>
      <c r="I54" s="53">
        <v>3.7999999999999999E-2</v>
      </c>
      <c r="J54" s="53">
        <v>97.826999999999998</v>
      </c>
      <c r="K54" s="53">
        <v>58.741</v>
      </c>
      <c r="L54" s="53">
        <v>16.454999999999998</v>
      </c>
      <c r="M54" s="53">
        <v>2.4790000000000001</v>
      </c>
      <c r="N54" s="53">
        <v>8.6129999999999995</v>
      </c>
      <c r="O54" s="53">
        <v>0.26400000000000001</v>
      </c>
      <c r="P54" s="14" t="s">
        <v>114</v>
      </c>
    </row>
    <row r="55" spans="1:16" s="13" customFormat="1" ht="33.75" x14ac:dyDescent="0.25">
      <c r="A55" s="8">
        <v>34</v>
      </c>
      <c r="B55" s="8" t="s">
        <v>116</v>
      </c>
      <c r="C55" s="8" t="s">
        <v>118</v>
      </c>
      <c r="D55" s="8" t="s">
        <v>31</v>
      </c>
      <c r="E55" s="53">
        <v>4</v>
      </c>
      <c r="F55" s="53">
        <v>0.91500000000000004</v>
      </c>
      <c r="G55" s="53">
        <v>0.50700000000000001</v>
      </c>
      <c r="H55" s="53">
        <v>0.182</v>
      </c>
      <c r="I55" s="53">
        <v>3.2000000000000001E-2</v>
      </c>
      <c r="J55" s="53">
        <v>3.6619999999999999</v>
      </c>
      <c r="K55" s="53">
        <v>2.0299999999999998</v>
      </c>
      <c r="L55" s="53">
        <v>0.72799999999999998</v>
      </c>
      <c r="M55" s="53">
        <v>0.127</v>
      </c>
      <c r="N55" s="53">
        <v>0.29799999999999999</v>
      </c>
      <c r="O55" s="53">
        <v>2E-3</v>
      </c>
      <c r="P55" s="14" t="s">
        <v>117</v>
      </c>
    </row>
    <row r="56" spans="1:16" s="13" customFormat="1" ht="45" x14ac:dyDescent="0.25">
      <c r="A56" s="8">
        <v>35</v>
      </c>
      <c r="B56" s="8" t="s">
        <v>119</v>
      </c>
      <c r="C56" s="8" t="s">
        <v>121</v>
      </c>
      <c r="D56" s="8" t="s">
        <v>89</v>
      </c>
      <c r="E56" s="53">
        <v>520</v>
      </c>
      <c r="F56" s="53">
        <v>0.19400000000000001</v>
      </c>
      <c r="G56" s="53">
        <v>0.158</v>
      </c>
      <c r="H56" s="53">
        <v>3.6999999999999998E-2</v>
      </c>
      <c r="I56" s="53">
        <v>1.0999999999999999E-2</v>
      </c>
      <c r="J56" s="53">
        <v>101.03700000000001</v>
      </c>
      <c r="K56" s="53">
        <v>81.921999999999997</v>
      </c>
      <c r="L56" s="53">
        <v>19.114999999999998</v>
      </c>
      <c r="M56" s="53">
        <v>5.5220000000000002</v>
      </c>
      <c r="N56" s="53">
        <v>12.012</v>
      </c>
      <c r="O56" s="53">
        <v>1.04</v>
      </c>
      <c r="P56" s="14" t="s">
        <v>120</v>
      </c>
    </row>
    <row r="57" spans="1:16" s="13" customFormat="1" ht="33.75" x14ac:dyDescent="0.25">
      <c r="A57" s="8">
        <v>36</v>
      </c>
      <c r="B57" s="8" t="s">
        <v>122</v>
      </c>
      <c r="C57" s="8" t="s">
        <v>124</v>
      </c>
      <c r="D57" s="8" t="s">
        <v>93</v>
      </c>
      <c r="E57" s="53">
        <v>1</v>
      </c>
      <c r="F57" s="53">
        <v>63.186999999999998</v>
      </c>
      <c r="G57" s="53">
        <v>48.149000000000001</v>
      </c>
      <c r="H57" s="53">
        <v>5.734</v>
      </c>
      <c r="I57" s="53">
        <v>2.202</v>
      </c>
      <c r="J57" s="53">
        <v>63.186999999999998</v>
      </c>
      <c r="K57" s="53">
        <v>48.149000000000001</v>
      </c>
      <c r="L57" s="53">
        <v>5.734</v>
      </c>
      <c r="M57" s="53">
        <v>2.202</v>
      </c>
      <c r="N57" s="53">
        <v>7.06</v>
      </c>
      <c r="O57" s="53">
        <v>0.21</v>
      </c>
      <c r="P57" s="14" t="s">
        <v>123</v>
      </c>
    </row>
    <row r="58" spans="1:16" s="13" customFormat="1" ht="33.75" x14ac:dyDescent="0.25">
      <c r="A58" s="8">
        <v>37</v>
      </c>
      <c r="B58" s="8" t="s">
        <v>125</v>
      </c>
      <c r="C58" s="8" t="s">
        <v>127</v>
      </c>
      <c r="D58" s="8" t="s">
        <v>93</v>
      </c>
      <c r="E58" s="53">
        <v>3</v>
      </c>
      <c r="F58" s="53">
        <v>14.074</v>
      </c>
      <c r="G58" s="53">
        <v>7.7069999999999999</v>
      </c>
      <c r="H58" s="53">
        <v>1.0469999999999999</v>
      </c>
      <c r="I58" s="53">
        <v>0.374</v>
      </c>
      <c r="J58" s="53">
        <v>42.222000000000001</v>
      </c>
      <c r="K58" s="53">
        <v>23.12</v>
      </c>
      <c r="L58" s="53">
        <v>3.1419999999999999</v>
      </c>
      <c r="M58" s="53">
        <v>1.121</v>
      </c>
      <c r="N58" s="53">
        <v>3.39</v>
      </c>
      <c r="O58" s="53">
        <v>0.12</v>
      </c>
      <c r="P58" s="14" t="s">
        <v>126</v>
      </c>
    </row>
    <row r="59" spans="1:16" s="13" customFormat="1" ht="78.75" x14ac:dyDescent="0.25">
      <c r="A59" s="8">
        <v>38</v>
      </c>
      <c r="B59" s="8" t="s">
        <v>128</v>
      </c>
      <c r="C59" s="8" t="s">
        <v>130</v>
      </c>
      <c r="D59" s="8" t="s">
        <v>93</v>
      </c>
      <c r="E59" s="53">
        <v>6</v>
      </c>
      <c r="F59" s="53">
        <v>20.312000000000001</v>
      </c>
      <c r="G59" s="53">
        <v>16.45</v>
      </c>
      <c r="H59" s="53">
        <v>0</v>
      </c>
      <c r="I59" s="53">
        <v>0</v>
      </c>
      <c r="J59" s="53">
        <v>121.871</v>
      </c>
      <c r="K59" s="53">
        <v>98.698999999999998</v>
      </c>
      <c r="L59" s="53">
        <v>0</v>
      </c>
      <c r="M59" s="53">
        <v>0</v>
      </c>
      <c r="N59" s="53">
        <v>14.472</v>
      </c>
      <c r="O59" s="53"/>
      <c r="P59" s="14" t="s">
        <v>129</v>
      </c>
    </row>
    <row r="60" spans="1:16" s="13" customFormat="1" ht="90" x14ac:dyDescent="0.25">
      <c r="A60" s="8">
        <v>39</v>
      </c>
      <c r="B60" s="8" t="s">
        <v>131</v>
      </c>
      <c r="C60" s="8" t="s">
        <v>133</v>
      </c>
      <c r="D60" s="8" t="s">
        <v>93</v>
      </c>
      <c r="E60" s="53">
        <v>2</v>
      </c>
      <c r="F60" s="53">
        <v>20.687000000000001</v>
      </c>
      <c r="G60" s="53">
        <v>16.824999999999999</v>
      </c>
      <c r="H60" s="53">
        <v>0</v>
      </c>
      <c r="I60" s="53">
        <v>0</v>
      </c>
      <c r="J60" s="53">
        <v>41.374000000000002</v>
      </c>
      <c r="K60" s="53">
        <v>33.65</v>
      </c>
      <c r="L60" s="53">
        <v>0</v>
      </c>
      <c r="M60" s="53">
        <v>0</v>
      </c>
      <c r="N60" s="53">
        <v>4.9340000000000002</v>
      </c>
      <c r="O60" s="53"/>
      <c r="P60" s="14" t="s">
        <v>132</v>
      </c>
    </row>
    <row r="61" spans="1:16" s="13" customFormat="1" ht="33.75" x14ac:dyDescent="0.25">
      <c r="A61" s="8">
        <v>40</v>
      </c>
      <c r="B61" s="8" t="s">
        <v>134</v>
      </c>
      <c r="C61" s="8" t="s">
        <v>136</v>
      </c>
      <c r="D61" s="8" t="s">
        <v>93</v>
      </c>
      <c r="E61" s="53">
        <v>24</v>
      </c>
      <c r="F61" s="53">
        <v>2.073</v>
      </c>
      <c r="G61" s="53">
        <v>2.073</v>
      </c>
      <c r="H61" s="53">
        <v>0</v>
      </c>
      <c r="I61" s="53">
        <v>0</v>
      </c>
      <c r="J61" s="53">
        <v>49.759</v>
      </c>
      <c r="K61" s="53">
        <v>49.759</v>
      </c>
      <c r="L61" s="53">
        <v>0</v>
      </c>
      <c r="M61" s="53">
        <v>0</v>
      </c>
      <c r="N61" s="53">
        <v>7.2960000000000003</v>
      </c>
      <c r="O61" s="53">
        <v>0</v>
      </c>
      <c r="P61" s="14" t="s">
        <v>135</v>
      </c>
    </row>
    <row r="62" spans="1:16" s="13" customFormat="1" ht="33.75" x14ac:dyDescent="0.25">
      <c r="A62" s="8">
        <v>41</v>
      </c>
      <c r="B62" s="8" t="s">
        <v>137</v>
      </c>
      <c r="C62" s="8" t="s">
        <v>139</v>
      </c>
      <c r="D62" s="8" t="s">
        <v>93</v>
      </c>
      <c r="E62" s="53">
        <v>6</v>
      </c>
      <c r="F62" s="53">
        <v>1.55</v>
      </c>
      <c r="G62" s="53">
        <v>1.55</v>
      </c>
      <c r="H62" s="53">
        <v>0</v>
      </c>
      <c r="I62" s="53">
        <v>0</v>
      </c>
      <c r="J62" s="53">
        <v>9.2970000000000006</v>
      </c>
      <c r="K62" s="53">
        <v>9.2970000000000006</v>
      </c>
      <c r="L62" s="53">
        <v>0</v>
      </c>
      <c r="M62" s="53">
        <v>0</v>
      </c>
      <c r="N62" s="53">
        <v>1.363</v>
      </c>
      <c r="O62" s="53">
        <v>0</v>
      </c>
      <c r="P62" s="14" t="s">
        <v>138</v>
      </c>
    </row>
    <row r="63" spans="1:16" s="13" customFormat="1" ht="101.25" x14ac:dyDescent="0.25">
      <c r="A63" s="8">
        <v>42</v>
      </c>
      <c r="B63" s="8" t="s">
        <v>140</v>
      </c>
      <c r="C63" s="8" t="s">
        <v>142</v>
      </c>
      <c r="D63" s="8" t="s">
        <v>93</v>
      </c>
      <c r="E63" s="53">
        <v>1</v>
      </c>
      <c r="F63" s="53">
        <v>15.994999999999999</v>
      </c>
      <c r="G63" s="53">
        <v>12.132999999999999</v>
      </c>
      <c r="H63" s="53">
        <v>0</v>
      </c>
      <c r="I63" s="53">
        <v>0</v>
      </c>
      <c r="J63" s="53">
        <v>15.994999999999999</v>
      </c>
      <c r="K63" s="53">
        <v>12.132999999999999</v>
      </c>
      <c r="L63" s="53">
        <v>0</v>
      </c>
      <c r="M63" s="53">
        <v>0</v>
      </c>
      <c r="N63" s="53">
        <v>1.7789999999999999</v>
      </c>
      <c r="O63" s="53"/>
      <c r="P63" s="14" t="s">
        <v>141</v>
      </c>
    </row>
    <row r="64" spans="1:16" s="13" customFormat="1" ht="33.75" x14ac:dyDescent="0.25">
      <c r="A64" s="8">
        <v>43</v>
      </c>
      <c r="B64" s="8" t="s">
        <v>143</v>
      </c>
      <c r="C64" s="8" t="s">
        <v>145</v>
      </c>
      <c r="D64" s="8" t="s">
        <v>93</v>
      </c>
      <c r="E64" s="53">
        <v>1</v>
      </c>
      <c r="F64" s="53">
        <v>129.09</v>
      </c>
      <c r="G64" s="53">
        <v>94.798000000000002</v>
      </c>
      <c r="H64" s="53">
        <v>33.235999999999997</v>
      </c>
      <c r="I64" s="53">
        <v>11.804</v>
      </c>
      <c r="J64" s="53">
        <v>129.09</v>
      </c>
      <c r="K64" s="53">
        <v>94.798000000000002</v>
      </c>
      <c r="L64" s="53">
        <v>33.235999999999997</v>
      </c>
      <c r="M64" s="53">
        <v>11.804</v>
      </c>
      <c r="N64" s="53">
        <v>13.9</v>
      </c>
      <c r="O64" s="53">
        <v>1.37</v>
      </c>
      <c r="P64" s="14" t="s">
        <v>144</v>
      </c>
    </row>
    <row r="65" spans="1:16" s="13" customFormat="1" ht="56.25" x14ac:dyDescent="0.25">
      <c r="A65" s="8">
        <v>44</v>
      </c>
      <c r="B65" s="8" t="s">
        <v>146</v>
      </c>
      <c r="C65" s="8" t="s">
        <v>148</v>
      </c>
      <c r="D65" s="8" t="s">
        <v>93</v>
      </c>
      <c r="E65" s="53">
        <v>1</v>
      </c>
      <c r="F65" s="53">
        <v>866.81500000000005</v>
      </c>
      <c r="G65" s="53">
        <v>205.28200000000001</v>
      </c>
      <c r="H65" s="53">
        <v>240.03299999999999</v>
      </c>
      <c r="I65" s="53">
        <v>80.808000000000007</v>
      </c>
      <c r="J65" s="53">
        <v>866.81500000000005</v>
      </c>
      <c r="K65" s="53">
        <v>205.28200000000001</v>
      </c>
      <c r="L65" s="53">
        <v>240.03299999999999</v>
      </c>
      <c r="M65" s="53">
        <v>80.808000000000007</v>
      </c>
      <c r="N65" s="53">
        <v>30.1</v>
      </c>
      <c r="O65" s="53">
        <v>9.44</v>
      </c>
      <c r="P65" s="14" t="s">
        <v>147</v>
      </c>
    </row>
    <row r="66" spans="1:16" s="13" customFormat="1" ht="67.5" x14ac:dyDescent="0.25">
      <c r="A66" s="8">
        <v>45</v>
      </c>
      <c r="B66" s="8" t="s">
        <v>149</v>
      </c>
      <c r="C66" s="8" t="s">
        <v>151</v>
      </c>
      <c r="D66" s="8" t="s">
        <v>97</v>
      </c>
      <c r="E66" s="53">
        <v>1</v>
      </c>
      <c r="F66" s="53">
        <v>302.625</v>
      </c>
      <c r="G66" s="53">
        <v>302.625</v>
      </c>
      <c r="H66" s="53">
        <v>0</v>
      </c>
      <c r="I66" s="53">
        <v>0</v>
      </c>
      <c r="J66" s="53">
        <v>302.625</v>
      </c>
      <c r="K66" s="53">
        <v>302.625</v>
      </c>
      <c r="L66" s="53">
        <v>0</v>
      </c>
      <c r="M66" s="53">
        <v>0</v>
      </c>
      <c r="N66" s="53">
        <v>22.5</v>
      </c>
      <c r="O66" s="53"/>
      <c r="P66" s="14" t="s">
        <v>150</v>
      </c>
    </row>
    <row r="67" spans="1:16" s="13" customFormat="1" ht="11.25" x14ac:dyDescent="0.25">
      <c r="A67" s="8">
        <v>46</v>
      </c>
      <c r="B67" s="8"/>
      <c r="C67" s="8" t="s">
        <v>152</v>
      </c>
      <c r="D67" s="8" t="s">
        <v>93</v>
      </c>
      <c r="E67" s="53">
        <v>4</v>
      </c>
      <c r="F67" s="53">
        <v>5.5</v>
      </c>
      <c r="G67" s="53"/>
      <c r="H67" s="53"/>
      <c r="I67" s="53"/>
      <c r="J67" s="53">
        <v>22</v>
      </c>
      <c r="K67" s="53"/>
      <c r="L67" s="53"/>
      <c r="M67" s="53"/>
      <c r="N67" s="53"/>
      <c r="O67" s="53"/>
      <c r="P67" s="14" t="s">
        <v>21</v>
      </c>
    </row>
    <row r="68" spans="1:16" s="13" customFormat="1" ht="33.75" x14ac:dyDescent="0.25">
      <c r="A68" s="8">
        <v>47</v>
      </c>
      <c r="B68" s="8" t="s">
        <v>153</v>
      </c>
      <c r="C68" s="8" t="s">
        <v>155</v>
      </c>
      <c r="D68" s="8" t="s">
        <v>47</v>
      </c>
      <c r="E68" s="53">
        <v>0.05</v>
      </c>
      <c r="F68" s="53">
        <v>424.00900000000001</v>
      </c>
      <c r="G68" s="53">
        <v>245.52</v>
      </c>
      <c r="H68" s="53">
        <v>146.97900000000001</v>
      </c>
      <c r="I68" s="53">
        <v>8.3230000000000004</v>
      </c>
      <c r="J68" s="53">
        <v>21.2</v>
      </c>
      <c r="K68" s="53">
        <v>12.276</v>
      </c>
      <c r="L68" s="53">
        <v>7.3490000000000002</v>
      </c>
      <c r="M68" s="53">
        <v>0.41599999999999998</v>
      </c>
      <c r="N68" s="53">
        <v>1.8</v>
      </c>
      <c r="O68" s="53">
        <v>0.02</v>
      </c>
      <c r="P68" s="14" t="s">
        <v>154</v>
      </c>
    </row>
    <row r="69" spans="1:16" s="13" customFormat="1" ht="45" x14ac:dyDescent="0.25">
      <c r="A69" s="8">
        <v>48</v>
      </c>
      <c r="B69" s="8" t="s">
        <v>156</v>
      </c>
      <c r="C69" s="8" t="s">
        <v>158</v>
      </c>
      <c r="D69" s="8" t="s">
        <v>31</v>
      </c>
      <c r="E69" s="53">
        <v>4.5</v>
      </c>
      <c r="F69" s="53">
        <v>5.6189999999999998</v>
      </c>
      <c r="G69" s="53">
        <v>4.399</v>
      </c>
      <c r="H69" s="53">
        <v>0.84799999999999998</v>
      </c>
      <c r="I69" s="53">
        <v>6.5000000000000002E-2</v>
      </c>
      <c r="J69" s="53">
        <v>25.286000000000001</v>
      </c>
      <c r="K69" s="53">
        <v>19.795000000000002</v>
      </c>
      <c r="L69" s="53">
        <v>3.8170000000000002</v>
      </c>
      <c r="M69" s="53">
        <v>0.29399999999999998</v>
      </c>
      <c r="N69" s="53">
        <v>2.9020000000000001</v>
      </c>
      <c r="O69" s="53">
        <v>3.6999999999999998E-2</v>
      </c>
      <c r="P69" s="14" t="s">
        <v>157</v>
      </c>
    </row>
    <row r="70" spans="1:16" s="13" customFormat="1" ht="45" x14ac:dyDescent="0.25">
      <c r="A70" s="8">
        <v>49</v>
      </c>
      <c r="B70" s="8" t="s">
        <v>159</v>
      </c>
      <c r="C70" s="8" t="s">
        <v>161</v>
      </c>
      <c r="D70" s="8" t="s">
        <v>97</v>
      </c>
      <c r="E70" s="53">
        <v>1</v>
      </c>
      <c r="F70" s="53">
        <v>75.081000000000003</v>
      </c>
      <c r="G70" s="53">
        <v>47.438000000000002</v>
      </c>
      <c r="H70" s="53">
        <v>4.5309999999999997</v>
      </c>
      <c r="I70" s="53">
        <v>0.188</v>
      </c>
      <c r="J70" s="53">
        <v>75.081000000000003</v>
      </c>
      <c r="K70" s="53">
        <v>47.438000000000002</v>
      </c>
      <c r="L70" s="53">
        <v>4.5309999999999997</v>
      </c>
      <c r="M70" s="53">
        <v>0.188</v>
      </c>
      <c r="N70" s="53">
        <v>5.9669999999999996</v>
      </c>
      <c r="O70" s="53">
        <v>0.02</v>
      </c>
      <c r="P70" s="14" t="s">
        <v>160</v>
      </c>
    </row>
    <row r="71" spans="1:16" s="13" customFormat="1" ht="33.75" x14ac:dyDescent="0.25">
      <c r="A71" s="8">
        <v>50</v>
      </c>
      <c r="B71" s="8" t="s">
        <v>162</v>
      </c>
      <c r="C71" s="8" t="s">
        <v>164</v>
      </c>
      <c r="D71" s="8" t="s">
        <v>93</v>
      </c>
      <c r="E71" s="53">
        <v>8</v>
      </c>
      <c r="F71" s="53">
        <v>9.6660000000000004</v>
      </c>
      <c r="G71" s="53">
        <v>5.4550000000000001</v>
      </c>
      <c r="H71" s="53">
        <v>3.2360000000000002</v>
      </c>
      <c r="I71" s="53">
        <v>0.223</v>
      </c>
      <c r="J71" s="53">
        <v>77.325999999999993</v>
      </c>
      <c r="K71" s="53">
        <v>43.639000000000003</v>
      </c>
      <c r="L71" s="53">
        <v>25.884</v>
      </c>
      <c r="M71" s="53">
        <v>1.782</v>
      </c>
      <c r="N71" s="53">
        <v>6.6319999999999997</v>
      </c>
      <c r="O71" s="53">
        <v>0.224</v>
      </c>
      <c r="P71" s="14" t="s">
        <v>163</v>
      </c>
    </row>
    <row r="72" spans="1:16" s="13" customFormat="1" ht="33.75" x14ac:dyDescent="0.25">
      <c r="A72" s="8">
        <v>51</v>
      </c>
      <c r="B72" s="8" t="s">
        <v>165</v>
      </c>
      <c r="C72" s="8" t="s">
        <v>167</v>
      </c>
      <c r="D72" s="8" t="s">
        <v>31</v>
      </c>
      <c r="E72" s="53">
        <v>32</v>
      </c>
      <c r="F72" s="53">
        <v>1.671</v>
      </c>
      <c r="G72" s="53">
        <v>1.0920000000000001</v>
      </c>
      <c r="H72" s="53">
        <v>0.42199999999999999</v>
      </c>
      <c r="I72" s="53">
        <v>3.5000000000000003E-2</v>
      </c>
      <c r="J72" s="53">
        <v>53.472000000000001</v>
      </c>
      <c r="K72" s="53">
        <v>34.953000000000003</v>
      </c>
      <c r="L72" s="53">
        <v>13.492000000000001</v>
      </c>
      <c r="M72" s="53">
        <v>1.1200000000000001</v>
      </c>
      <c r="N72" s="53">
        <v>5.3120000000000003</v>
      </c>
      <c r="O72" s="53">
        <v>0.14099999999999999</v>
      </c>
      <c r="P72" s="14" t="s">
        <v>166</v>
      </c>
    </row>
    <row r="73" spans="1:16" s="17" customFormat="1" ht="12.75" x14ac:dyDescent="0.25">
      <c r="A73" s="15">
        <v>52</v>
      </c>
      <c r="B73" s="15"/>
      <c r="C73" s="16" t="s">
        <v>168</v>
      </c>
      <c r="D73" s="15" t="s">
        <v>20</v>
      </c>
      <c r="E73" s="54"/>
      <c r="F73" s="54"/>
      <c r="G73" s="54"/>
      <c r="H73" s="54"/>
      <c r="I73" s="54"/>
      <c r="J73" s="54">
        <f>SUM(J40:J72)</f>
        <v>4543.8490000000002</v>
      </c>
      <c r="K73" s="54">
        <f t="shared" ref="K73:O73" si="1">SUM(K40:K72)</f>
        <v>2433.5390000000002</v>
      </c>
      <c r="L73" s="54">
        <f t="shared" si="1"/>
        <v>1320.9129999999998</v>
      </c>
      <c r="M73" s="54">
        <f t="shared" si="1"/>
        <v>401.17599999999987</v>
      </c>
      <c r="N73" s="54">
        <f t="shared" si="1"/>
        <v>335.36</v>
      </c>
      <c r="O73" s="54">
        <f t="shared" si="1"/>
        <v>54.122999999999998</v>
      </c>
      <c r="P73" s="18" t="s">
        <v>21</v>
      </c>
    </row>
    <row r="74" spans="1:16" s="11" customFormat="1" ht="12.75" x14ac:dyDescent="0.25">
      <c r="A74" s="9">
        <v>53</v>
      </c>
      <c r="B74" s="9"/>
      <c r="C74" s="10" t="s">
        <v>169</v>
      </c>
      <c r="D74" s="9" t="s">
        <v>20</v>
      </c>
      <c r="E74" s="55"/>
      <c r="F74" s="55"/>
      <c r="G74" s="55"/>
      <c r="H74" s="55"/>
      <c r="I74" s="55"/>
      <c r="J74" s="55">
        <f>(K73+M73)*75%</f>
        <v>2126.0362500000001</v>
      </c>
      <c r="K74" s="55"/>
      <c r="L74" s="55"/>
      <c r="M74" s="55"/>
      <c r="N74" s="55"/>
      <c r="O74" s="55"/>
      <c r="P74" s="12" t="s">
        <v>21</v>
      </c>
    </row>
    <row r="75" spans="1:16" s="11" customFormat="1" ht="12.75" x14ac:dyDescent="0.25">
      <c r="A75" s="9">
        <v>54</v>
      </c>
      <c r="B75" s="9"/>
      <c r="C75" s="10" t="s">
        <v>170</v>
      </c>
      <c r="D75" s="9" t="s">
        <v>20</v>
      </c>
      <c r="E75" s="55"/>
      <c r="F75" s="55"/>
      <c r="G75" s="55"/>
      <c r="H75" s="55"/>
      <c r="I75" s="55"/>
      <c r="J75" s="55">
        <f>J73+J37</f>
        <v>16940.903999999995</v>
      </c>
      <c r="K75" s="55">
        <f t="shared" ref="K75:O75" si="2">K73+K37</f>
        <v>6392.5670000000009</v>
      </c>
      <c r="L75" s="55">
        <f t="shared" si="2"/>
        <v>8506.521999999999</v>
      </c>
      <c r="M75" s="55">
        <f t="shared" si="2"/>
        <v>1739.3429999999998</v>
      </c>
      <c r="N75" s="55">
        <f t="shared" si="2"/>
        <v>1101.819</v>
      </c>
      <c r="O75" s="55">
        <f t="shared" si="2"/>
        <v>55.491999999999997</v>
      </c>
      <c r="P75" s="12" t="s">
        <v>21</v>
      </c>
    </row>
    <row r="76" spans="1:16" s="11" customFormat="1" ht="12.75" x14ac:dyDescent="0.25">
      <c r="A76" s="9">
        <v>55</v>
      </c>
      <c r="B76" s="9"/>
      <c r="C76" s="10" t="s">
        <v>171</v>
      </c>
      <c r="D76" s="9" t="s">
        <v>20</v>
      </c>
      <c r="E76" s="55"/>
      <c r="F76" s="55"/>
      <c r="G76" s="55"/>
      <c r="H76" s="55"/>
      <c r="I76" s="55"/>
      <c r="J76" s="55">
        <f>J74+J38</f>
        <v>3861.6239499999997</v>
      </c>
      <c r="K76" s="55"/>
      <c r="L76" s="55"/>
      <c r="M76" s="55"/>
      <c r="N76" s="55"/>
      <c r="O76" s="55"/>
      <c r="P76" s="12" t="s">
        <v>21</v>
      </c>
    </row>
    <row r="77" spans="1:16" s="17" customFormat="1" ht="12.75" x14ac:dyDescent="0.25">
      <c r="A77" s="15">
        <v>56</v>
      </c>
      <c r="B77" s="15"/>
      <c r="C77" s="16" t="s">
        <v>172</v>
      </c>
      <c r="D77" s="15" t="s">
        <v>20</v>
      </c>
      <c r="E77" s="54"/>
      <c r="F77" s="54"/>
      <c r="G77" s="54"/>
      <c r="H77" s="54"/>
      <c r="I77" s="54"/>
      <c r="J77" s="54">
        <f>J75+J76</f>
        <v>20802.527949999996</v>
      </c>
      <c r="K77" s="54"/>
      <c r="L77" s="54"/>
      <c r="M77" s="54"/>
      <c r="N77" s="54"/>
      <c r="O77" s="54"/>
      <c r="P77" s="18" t="s">
        <v>21</v>
      </c>
    </row>
    <row r="78" spans="1:16" s="11" customFormat="1" ht="12.75" x14ac:dyDescent="0.25">
      <c r="A78" s="9">
        <v>57</v>
      </c>
      <c r="B78" s="9"/>
      <c r="C78" s="10" t="s">
        <v>189</v>
      </c>
      <c r="D78" s="9" t="s">
        <v>20</v>
      </c>
      <c r="E78" s="55"/>
      <c r="F78" s="55"/>
      <c r="G78" s="55"/>
      <c r="H78" s="55"/>
      <c r="I78" s="55"/>
      <c r="J78" s="55">
        <f>J77*11.5%</f>
        <v>2392.2907142499998</v>
      </c>
      <c r="K78" s="55"/>
      <c r="L78" s="55"/>
      <c r="M78" s="55"/>
      <c r="N78" s="55"/>
      <c r="O78" s="55"/>
      <c r="P78" s="12" t="s">
        <v>21</v>
      </c>
    </row>
    <row r="79" spans="1:16" s="17" customFormat="1" ht="12.75" x14ac:dyDescent="0.25">
      <c r="A79" s="15">
        <v>58</v>
      </c>
      <c r="B79" s="15"/>
      <c r="C79" s="16" t="s">
        <v>173</v>
      </c>
      <c r="D79" s="15" t="s">
        <v>20</v>
      </c>
      <c r="E79" s="54"/>
      <c r="F79" s="54"/>
      <c r="G79" s="54"/>
      <c r="H79" s="54"/>
      <c r="I79" s="54"/>
      <c r="J79" s="54">
        <f>J77+J78</f>
        <v>23194.818664249997</v>
      </c>
      <c r="K79" s="54"/>
      <c r="L79" s="54"/>
      <c r="M79" s="54"/>
      <c r="N79" s="54"/>
      <c r="O79" s="54"/>
      <c r="P79" s="18" t="s">
        <v>21</v>
      </c>
    </row>
    <row r="80" spans="1:16" s="11" customFormat="1" ht="12.75" x14ac:dyDescent="0.25">
      <c r="A80" s="9">
        <v>59</v>
      </c>
      <c r="B80" s="9"/>
      <c r="C80" s="10" t="s">
        <v>174</v>
      </c>
      <c r="D80" s="9" t="s">
        <v>20</v>
      </c>
      <c r="E80" s="55"/>
      <c r="F80" s="55"/>
      <c r="G80" s="55"/>
      <c r="H80" s="55"/>
      <c r="I80" s="55"/>
      <c r="J80" s="55">
        <f>J79*3%</f>
        <v>695.84455992749986</v>
      </c>
      <c r="K80" s="55"/>
      <c r="L80" s="55"/>
      <c r="M80" s="55"/>
      <c r="N80" s="55"/>
      <c r="O80" s="55"/>
      <c r="P80" s="12" t="s">
        <v>21</v>
      </c>
    </row>
    <row r="81" spans="1:16" s="11" customFormat="1" ht="12.75" x14ac:dyDescent="0.25">
      <c r="A81" s="9">
        <v>60</v>
      </c>
      <c r="B81" s="9"/>
      <c r="C81" s="10" t="s">
        <v>175</v>
      </c>
      <c r="D81" s="9" t="s">
        <v>20</v>
      </c>
      <c r="E81" s="55"/>
      <c r="F81" s="55"/>
      <c r="G81" s="55"/>
      <c r="H81" s="55"/>
      <c r="I81" s="55"/>
      <c r="J81" s="55">
        <f>J79+J80</f>
        <v>23890.663224177497</v>
      </c>
      <c r="K81" s="55"/>
      <c r="L81" s="55"/>
      <c r="M81" s="55"/>
      <c r="N81" s="55"/>
      <c r="O81" s="55"/>
      <c r="P81" s="12" t="s">
        <v>21</v>
      </c>
    </row>
    <row r="82" spans="1:16" s="51" customFormat="1" ht="12.75" x14ac:dyDescent="0.25">
      <c r="A82" s="49">
        <v>61</v>
      </c>
      <c r="B82" s="49"/>
      <c r="C82" s="50" t="s">
        <v>190</v>
      </c>
      <c r="D82" s="49"/>
      <c r="E82" s="55"/>
      <c r="F82" s="55"/>
      <c r="G82" s="55"/>
      <c r="H82" s="55"/>
      <c r="I82" s="55"/>
      <c r="J82" s="55">
        <v>795.16002060000005</v>
      </c>
      <c r="K82" s="55"/>
      <c r="L82" s="55"/>
      <c r="M82" s="55"/>
      <c r="N82" s="55"/>
      <c r="O82" s="55"/>
      <c r="P82" s="52"/>
    </row>
    <row r="83" spans="1:16" s="51" customFormat="1" ht="12.75" x14ac:dyDescent="0.25">
      <c r="A83" s="49">
        <v>62</v>
      </c>
      <c r="B83" s="49"/>
      <c r="C83" s="50" t="s">
        <v>191</v>
      </c>
      <c r="D83" s="49"/>
      <c r="E83" s="55"/>
      <c r="F83" s="55"/>
      <c r="G83" s="55"/>
      <c r="H83" s="55"/>
      <c r="I83" s="55"/>
      <c r="J83" s="55">
        <f>J81+J82</f>
        <v>24685.823244777497</v>
      </c>
      <c r="K83" s="55"/>
      <c r="L83" s="55"/>
      <c r="M83" s="55"/>
      <c r="N83" s="55"/>
      <c r="O83" s="55"/>
      <c r="P83" s="52"/>
    </row>
    <row r="84" spans="1:16" s="11" customFormat="1" ht="12.75" x14ac:dyDescent="0.25">
      <c r="A84" s="49">
        <v>63</v>
      </c>
      <c r="B84" s="9"/>
      <c r="C84" s="10" t="s">
        <v>176</v>
      </c>
      <c r="D84" s="9" t="s">
        <v>20</v>
      </c>
      <c r="E84" s="55"/>
      <c r="F84" s="55"/>
      <c r="G84" s="55"/>
      <c r="H84" s="55"/>
      <c r="I84" s="55"/>
      <c r="J84" s="55">
        <f>J83*18%</f>
        <v>4443.4481840599492</v>
      </c>
      <c r="K84" s="55"/>
      <c r="L84" s="55"/>
      <c r="M84" s="55"/>
      <c r="N84" s="55"/>
      <c r="O84" s="55"/>
      <c r="P84" s="12" t="s">
        <v>21</v>
      </c>
    </row>
    <row r="85" spans="1:16" s="11" customFormat="1" ht="12.75" x14ac:dyDescent="0.25">
      <c r="A85" s="49">
        <v>64</v>
      </c>
      <c r="B85" s="9"/>
      <c r="C85" s="10" t="s">
        <v>177</v>
      </c>
      <c r="D85" s="9" t="s">
        <v>20</v>
      </c>
      <c r="E85" s="55"/>
      <c r="F85" s="55"/>
      <c r="G85" s="55"/>
      <c r="H85" s="55"/>
      <c r="I85" s="55"/>
      <c r="J85" s="55">
        <f>J83+J84</f>
        <v>29129.271428837448</v>
      </c>
      <c r="K85" s="55"/>
      <c r="L85" s="55"/>
      <c r="M85" s="55"/>
      <c r="N85" s="55"/>
      <c r="O85" s="55"/>
      <c r="P85" s="9" t="s">
        <v>21</v>
      </c>
    </row>
    <row r="87" spans="1:16" ht="36.75" customHeight="1" x14ac:dyDescent="0.25">
      <c r="A87" s="56"/>
      <c r="B87" s="57"/>
      <c r="C87" s="58" t="s">
        <v>183</v>
      </c>
      <c r="D87" s="59"/>
      <c r="E87" s="62"/>
      <c r="F87" s="63"/>
      <c r="G87" s="64"/>
      <c r="H87" s="64"/>
      <c r="I87" s="65"/>
      <c r="J87" s="66" t="s">
        <v>184</v>
      </c>
      <c r="K87" s="67"/>
      <c r="L87" s="68"/>
      <c r="M87" s="48"/>
      <c r="N87" s="48"/>
      <c r="O87" s="48"/>
      <c r="P87" s="48"/>
    </row>
    <row r="88" spans="1:16" ht="36.75" customHeight="1" x14ac:dyDescent="0.25">
      <c r="A88" s="56"/>
      <c r="B88" s="57"/>
      <c r="C88" s="58" t="s">
        <v>185</v>
      </c>
      <c r="D88" s="59"/>
      <c r="E88" s="62"/>
      <c r="F88" s="63"/>
      <c r="G88" s="64"/>
      <c r="H88" s="64"/>
      <c r="I88" s="65"/>
      <c r="J88" s="66" t="s">
        <v>186</v>
      </c>
      <c r="K88" s="67"/>
      <c r="L88" s="68"/>
      <c r="M88" s="48"/>
      <c r="N88" s="48"/>
      <c r="O88" s="48"/>
      <c r="P88" s="48"/>
    </row>
    <row r="89" spans="1:16" ht="36.75" customHeight="1" x14ac:dyDescent="0.25">
      <c r="A89" s="56"/>
      <c r="B89" s="57"/>
      <c r="C89" s="60" t="s">
        <v>187</v>
      </c>
      <c r="D89" s="61"/>
      <c r="E89" s="69"/>
      <c r="F89" s="70"/>
      <c r="G89" s="64"/>
      <c r="H89" s="64"/>
      <c r="I89" s="63"/>
      <c r="J89" s="66" t="s">
        <v>188</v>
      </c>
      <c r="K89" s="67"/>
      <c r="L89" s="68"/>
      <c r="M89" s="48"/>
      <c r="N89" s="48"/>
      <c r="O89" s="48"/>
      <c r="P89" s="48"/>
    </row>
  </sheetData>
  <mergeCells count="15">
    <mergeCell ref="I2:O2"/>
    <mergeCell ref="F18:I18"/>
    <mergeCell ref="J18:M18"/>
    <mergeCell ref="G19:I19"/>
    <mergeCell ref="K19:M19"/>
    <mergeCell ref="A10:B10"/>
    <mergeCell ref="A12:B12"/>
    <mergeCell ref="A14:B14"/>
    <mergeCell ref="A16:B16"/>
    <mergeCell ref="I8:J8"/>
    <mergeCell ref="C10:O10"/>
    <mergeCell ref="C12:O12"/>
    <mergeCell ref="C14:O14"/>
    <mergeCell ref="C16:O16"/>
    <mergeCell ref="D8:G8"/>
  </mergeCells>
  <pageMargins left="0.7" right="0.7" top="0.75" bottom="0.59" header="0.3" footer="0.3"/>
  <pageSetup paperSize="9" scale="91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3" zoomScaleNormal="100" zoomScaleSheetLayoutView="100" workbookViewId="0">
      <selection activeCell="H65" sqref="H65"/>
    </sheetView>
  </sheetViews>
  <sheetFormatPr defaultRowHeight="15.75" x14ac:dyDescent="0.25"/>
  <cols>
    <col min="1" max="1" width="4.42578125" style="74" customWidth="1"/>
    <col min="2" max="2" width="10.7109375" style="74" customWidth="1"/>
    <col min="3" max="3" width="41.5703125" style="74" customWidth="1"/>
    <col min="4" max="4" width="6.5703125" style="74" customWidth="1"/>
    <col min="5" max="9" width="7" style="74" customWidth="1"/>
    <col min="10" max="10" width="9.42578125" style="74" customWidth="1"/>
    <col min="11" max="13" width="7" style="74" customWidth="1"/>
    <col min="14" max="14" width="6.140625" style="74" customWidth="1"/>
    <col min="15" max="15" width="7" style="74" customWidth="1"/>
    <col min="16" max="16" width="9.140625" style="74"/>
    <col min="17" max="16384" width="9.140625" style="48"/>
  </cols>
  <sheetData>
    <row r="1" spans="1:16" ht="32.25" customHeight="1" x14ac:dyDescent="0.25">
      <c r="A1" s="71"/>
      <c r="B1" s="72"/>
      <c r="C1" s="73"/>
      <c r="D1" s="120" t="s">
        <v>192</v>
      </c>
      <c r="E1" s="117"/>
      <c r="F1" s="117"/>
      <c r="G1" s="117"/>
      <c r="H1" s="73"/>
      <c r="I1" s="121">
        <v>43950</v>
      </c>
      <c r="J1" s="117"/>
      <c r="K1" s="73"/>
      <c r="L1" s="73"/>
      <c r="M1" s="73"/>
      <c r="N1" s="73"/>
      <c r="O1" s="73"/>
    </row>
    <row r="2" spans="1:16" ht="5.0999999999999996" customHeight="1" x14ac:dyDescent="0.25">
      <c r="A2" s="71"/>
      <c r="B2" s="71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 x14ac:dyDescent="0.25">
      <c r="A3" s="116" t="s">
        <v>193</v>
      </c>
      <c r="B3" s="116"/>
      <c r="C3" s="117" t="s">
        <v>194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6" ht="2.1" customHeight="1" x14ac:dyDescent="0.25">
      <c r="A4" s="71"/>
      <c r="B4" s="71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6" x14ac:dyDescent="0.25">
      <c r="A5" s="116" t="s">
        <v>195</v>
      </c>
      <c r="B5" s="116"/>
      <c r="C5" s="117" t="s">
        <v>196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6" ht="2.1" customHeight="1" x14ac:dyDescent="0.25">
      <c r="A6" s="71"/>
      <c r="B6" s="7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6" x14ac:dyDescent="0.25">
      <c r="A7" s="116" t="s">
        <v>197</v>
      </c>
      <c r="B7" s="116"/>
      <c r="C7" s="117" t="s">
        <v>198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6" ht="2.1" customHeight="1" x14ac:dyDescent="0.25">
      <c r="A8" s="71"/>
      <c r="B8" s="71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6" x14ac:dyDescent="0.25">
      <c r="A9" s="116" t="s">
        <v>199</v>
      </c>
      <c r="B9" s="116"/>
      <c r="C9" s="117" t="s">
        <v>200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6" ht="2.1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6" x14ac:dyDescent="0.25">
      <c r="A11" s="75"/>
      <c r="B11" s="75"/>
      <c r="C11" s="75"/>
      <c r="D11" s="75"/>
      <c r="E11" s="76"/>
      <c r="F11" s="118" t="s">
        <v>4</v>
      </c>
      <c r="G11" s="118"/>
      <c r="H11" s="118"/>
      <c r="I11" s="118"/>
      <c r="J11" s="119" t="s">
        <v>5</v>
      </c>
      <c r="K11" s="118"/>
      <c r="L11" s="118"/>
      <c r="M11" s="118"/>
      <c r="N11" s="75"/>
      <c r="O11" s="76"/>
    </row>
    <row r="12" spans="1:16" x14ac:dyDescent="0.25">
      <c r="A12" s="77"/>
      <c r="B12" s="77"/>
      <c r="C12" s="77"/>
      <c r="D12" s="77"/>
      <c r="E12" s="77"/>
      <c r="F12" s="75"/>
      <c r="G12" s="113" t="s">
        <v>6</v>
      </c>
      <c r="H12" s="114"/>
      <c r="I12" s="115"/>
      <c r="J12" s="78"/>
      <c r="K12" s="113" t="s">
        <v>6</v>
      </c>
      <c r="L12" s="114"/>
      <c r="M12" s="115"/>
      <c r="N12" s="79"/>
      <c r="O12" s="80"/>
    </row>
    <row r="13" spans="1:16" s="1" customFormat="1" ht="94.5" x14ac:dyDescent="0.25">
      <c r="A13" s="77" t="s">
        <v>7</v>
      </c>
      <c r="B13" s="77" t="s">
        <v>8</v>
      </c>
      <c r="C13" s="77" t="s">
        <v>9</v>
      </c>
      <c r="D13" s="77" t="s">
        <v>10</v>
      </c>
      <c r="E13" s="77" t="s">
        <v>11</v>
      </c>
      <c r="F13" s="77" t="s">
        <v>12</v>
      </c>
      <c r="G13" s="77" t="s">
        <v>13</v>
      </c>
      <c r="H13" s="77" t="s">
        <v>14</v>
      </c>
      <c r="I13" s="77" t="s">
        <v>15</v>
      </c>
      <c r="J13" s="77" t="s">
        <v>12</v>
      </c>
      <c r="K13" s="77" t="s">
        <v>16</v>
      </c>
      <c r="L13" s="77" t="s">
        <v>14</v>
      </c>
      <c r="M13" s="77" t="s">
        <v>17</v>
      </c>
      <c r="N13" s="77" t="s">
        <v>18</v>
      </c>
      <c r="O13" s="80" t="s">
        <v>19</v>
      </c>
      <c r="P13" s="81"/>
    </row>
    <row r="14" spans="1:16" x14ac:dyDescent="0.25">
      <c r="A14" s="82">
        <v>1</v>
      </c>
      <c r="B14" s="82">
        <v>2</v>
      </c>
      <c r="C14" s="82">
        <v>3</v>
      </c>
      <c r="D14" s="82">
        <v>4</v>
      </c>
      <c r="E14" s="82">
        <v>5</v>
      </c>
      <c r="F14" s="82">
        <v>6</v>
      </c>
      <c r="G14" s="82">
        <v>7</v>
      </c>
      <c r="H14" s="82">
        <v>8</v>
      </c>
      <c r="I14" s="82">
        <v>9</v>
      </c>
      <c r="J14" s="82">
        <v>10</v>
      </c>
      <c r="K14" s="82">
        <v>11</v>
      </c>
      <c r="L14" s="82">
        <v>12</v>
      </c>
      <c r="M14" s="82">
        <v>13</v>
      </c>
      <c r="N14" s="82">
        <v>14</v>
      </c>
      <c r="O14" s="83">
        <v>15</v>
      </c>
    </row>
    <row r="15" spans="1:16" s="51" customFormat="1" x14ac:dyDescent="0.25">
      <c r="A15" s="84">
        <v>1</v>
      </c>
      <c r="B15" s="84"/>
      <c r="C15" s="85" t="s">
        <v>22</v>
      </c>
      <c r="D15" s="86" t="s">
        <v>20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5" t="s">
        <v>21</v>
      </c>
    </row>
    <row r="16" spans="1:16" s="13" customFormat="1" ht="94.5" x14ac:dyDescent="0.25">
      <c r="A16" s="87">
        <v>2</v>
      </c>
      <c r="B16" s="87" t="s">
        <v>34</v>
      </c>
      <c r="C16" s="88" t="s">
        <v>36</v>
      </c>
      <c r="D16" s="89" t="s">
        <v>24</v>
      </c>
      <c r="E16" s="87">
        <v>0.6</v>
      </c>
      <c r="F16" s="87">
        <v>18.173999999999999</v>
      </c>
      <c r="G16" s="87">
        <v>18.173999999999999</v>
      </c>
      <c r="H16" s="87">
        <v>0</v>
      </c>
      <c r="I16" s="87">
        <v>0</v>
      </c>
      <c r="J16" s="87">
        <v>10.904</v>
      </c>
      <c r="K16" s="87">
        <v>10.904</v>
      </c>
      <c r="L16" s="87">
        <v>0</v>
      </c>
      <c r="M16" s="87">
        <v>0</v>
      </c>
      <c r="N16" s="87">
        <v>1.944</v>
      </c>
      <c r="O16" s="87">
        <v>0</v>
      </c>
      <c r="P16" s="88" t="s">
        <v>35</v>
      </c>
    </row>
    <row r="17" spans="1:16" s="13" customFormat="1" ht="63" x14ac:dyDescent="0.25">
      <c r="A17" s="87">
        <v>3</v>
      </c>
      <c r="B17" s="87" t="s">
        <v>201</v>
      </c>
      <c r="C17" s="88" t="s">
        <v>202</v>
      </c>
      <c r="D17" s="89" t="s">
        <v>24</v>
      </c>
      <c r="E17" s="87">
        <v>0.75</v>
      </c>
      <c r="F17" s="87">
        <v>10.423</v>
      </c>
      <c r="G17" s="87">
        <v>2.9049999999999998</v>
      </c>
      <c r="H17" s="87">
        <v>7.5179999999999998</v>
      </c>
      <c r="I17" s="87">
        <v>1.802</v>
      </c>
      <c r="J17" s="87">
        <v>7.8170000000000002</v>
      </c>
      <c r="K17" s="87">
        <v>2.1789999999999998</v>
      </c>
      <c r="L17" s="87">
        <v>5.6379999999999999</v>
      </c>
      <c r="M17" s="87">
        <v>1.351</v>
      </c>
      <c r="N17" s="87">
        <v>0.622</v>
      </c>
      <c r="O17" s="87">
        <v>0.315</v>
      </c>
      <c r="P17" s="88" t="s">
        <v>203</v>
      </c>
    </row>
    <row r="18" spans="1:16" s="13" customFormat="1" ht="78.75" x14ac:dyDescent="0.25">
      <c r="A18" s="87">
        <v>4</v>
      </c>
      <c r="B18" s="87" t="s">
        <v>204</v>
      </c>
      <c r="C18" s="88" t="s">
        <v>205</v>
      </c>
      <c r="D18" s="89" t="s">
        <v>47</v>
      </c>
      <c r="E18" s="87">
        <v>1.17</v>
      </c>
      <c r="F18" s="87">
        <v>10.3</v>
      </c>
      <c r="G18" s="87">
        <v>0</v>
      </c>
      <c r="H18" s="87">
        <v>10.3</v>
      </c>
      <c r="I18" s="87">
        <v>0</v>
      </c>
      <c r="J18" s="87">
        <v>12.051</v>
      </c>
      <c r="K18" s="87">
        <v>0</v>
      </c>
      <c r="L18" s="87">
        <v>12.051</v>
      </c>
      <c r="M18" s="87">
        <v>0</v>
      </c>
      <c r="N18" s="87"/>
      <c r="O18" s="87"/>
      <c r="P18" s="88" t="s">
        <v>206</v>
      </c>
    </row>
    <row r="19" spans="1:16" s="13" customFormat="1" ht="63" x14ac:dyDescent="0.25">
      <c r="A19" s="87">
        <v>5</v>
      </c>
      <c r="B19" s="87" t="s">
        <v>207</v>
      </c>
      <c r="C19" s="88" t="s">
        <v>208</v>
      </c>
      <c r="D19" s="89" t="s">
        <v>24</v>
      </c>
      <c r="E19" s="87">
        <v>0.5</v>
      </c>
      <c r="F19" s="87">
        <v>27.338000000000001</v>
      </c>
      <c r="G19" s="87">
        <v>12.574999999999999</v>
      </c>
      <c r="H19" s="87">
        <v>14.763</v>
      </c>
      <c r="I19" s="87">
        <v>4.6130000000000004</v>
      </c>
      <c r="J19" s="87">
        <v>13.669</v>
      </c>
      <c r="K19" s="87">
        <v>6.2880000000000003</v>
      </c>
      <c r="L19" s="87">
        <v>7.3810000000000002</v>
      </c>
      <c r="M19" s="87">
        <v>2.306</v>
      </c>
      <c r="N19" s="87">
        <v>1.25</v>
      </c>
      <c r="O19" s="87">
        <v>0.29499999999999998</v>
      </c>
      <c r="P19" s="88" t="s">
        <v>209</v>
      </c>
    </row>
    <row r="20" spans="1:16" s="13" customFormat="1" ht="94.5" x14ac:dyDescent="0.25">
      <c r="A20" s="87">
        <v>6</v>
      </c>
      <c r="B20" s="87" t="s">
        <v>210</v>
      </c>
      <c r="C20" s="88" t="s">
        <v>211</v>
      </c>
      <c r="D20" s="89" t="s">
        <v>24</v>
      </c>
      <c r="E20" s="87">
        <v>1.7</v>
      </c>
      <c r="F20" s="87">
        <v>20.603999999999999</v>
      </c>
      <c r="G20" s="87">
        <v>13.396000000000001</v>
      </c>
      <c r="H20" s="87">
        <v>7.2080000000000002</v>
      </c>
      <c r="I20" s="87">
        <v>4.1719999999999997</v>
      </c>
      <c r="J20" s="87">
        <v>35.026000000000003</v>
      </c>
      <c r="K20" s="87">
        <v>22.773</v>
      </c>
      <c r="L20" s="87">
        <v>12.253</v>
      </c>
      <c r="M20" s="87">
        <v>7.0919999999999996</v>
      </c>
      <c r="N20" s="87">
        <v>5.1289999999999996</v>
      </c>
      <c r="O20" s="87">
        <v>0.69199999999999995</v>
      </c>
      <c r="P20" s="88" t="s">
        <v>212</v>
      </c>
    </row>
    <row r="21" spans="1:16" s="13" customFormat="1" ht="94.5" x14ac:dyDescent="0.25">
      <c r="A21" s="87">
        <v>7</v>
      </c>
      <c r="B21" s="87" t="s">
        <v>213</v>
      </c>
      <c r="C21" s="88" t="s">
        <v>214</v>
      </c>
      <c r="D21" s="89" t="s">
        <v>24</v>
      </c>
      <c r="E21" s="87">
        <v>1.7</v>
      </c>
      <c r="F21" s="87">
        <v>49.43</v>
      </c>
      <c r="G21" s="87">
        <v>24.902999999999999</v>
      </c>
      <c r="H21" s="87">
        <v>9.3010000000000002</v>
      </c>
      <c r="I21" s="87">
        <v>4.2770000000000001</v>
      </c>
      <c r="J21" s="87">
        <v>84.031000000000006</v>
      </c>
      <c r="K21" s="87">
        <v>42.334000000000003</v>
      </c>
      <c r="L21" s="87">
        <v>15.811</v>
      </c>
      <c r="M21" s="87">
        <v>7.27</v>
      </c>
      <c r="N21" s="87">
        <v>7.7110000000000003</v>
      </c>
      <c r="O21" s="87">
        <v>0.54900000000000004</v>
      </c>
      <c r="P21" s="88" t="s">
        <v>215</v>
      </c>
    </row>
    <row r="22" spans="1:16" s="13" customFormat="1" ht="78.75" x14ac:dyDescent="0.25">
      <c r="A22" s="87">
        <v>8</v>
      </c>
      <c r="B22" s="87" t="s">
        <v>72</v>
      </c>
      <c r="C22" s="88" t="s">
        <v>216</v>
      </c>
      <c r="D22" s="89" t="s">
        <v>73</v>
      </c>
      <c r="E22" s="87">
        <v>14</v>
      </c>
      <c r="F22" s="87">
        <v>0.76500000000000001</v>
      </c>
      <c r="G22" s="87">
        <v>0.73</v>
      </c>
      <c r="H22" s="87">
        <v>0</v>
      </c>
      <c r="I22" s="87">
        <v>0</v>
      </c>
      <c r="J22" s="87">
        <v>10.705</v>
      </c>
      <c r="K22" s="87">
        <v>10.222</v>
      </c>
      <c r="L22" s="87">
        <v>0</v>
      </c>
      <c r="M22" s="87">
        <v>0</v>
      </c>
      <c r="N22" s="87">
        <v>1.8620000000000001</v>
      </c>
      <c r="O22" s="87"/>
      <c r="P22" s="88" t="s">
        <v>74</v>
      </c>
    </row>
    <row r="23" spans="1:16" s="13" customFormat="1" ht="110.25" x14ac:dyDescent="0.25">
      <c r="A23" s="87">
        <v>9</v>
      </c>
      <c r="B23" s="87" t="s">
        <v>217</v>
      </c>
      <c r="C23" s="88" t="s">
        <v>218</v>
      </c>
      <c r="D23" s="89" t="s">
        <v>219</v>
      </c>
      <c r="E23" s="87">
        <v>41.6</v>
      </c>
      <c r="F23" s="87">
        <v>0.71799999999999997</v>
      </c>
      <c r="G23" s="87">
        <v>0.58099999999999996</v>
      </c>
      <c r="H23" s="87">
        <v>5.1999999999999998E-2</v>
      </c>
      <c r="I23" s="87">
        <v>3.0000000000000001E-3</v>
      </c>
      <c r="J23" s="90">
        <f>E23*F23</f>
        <v>29.8688</v>
      </c>
      <c r="K23" s="87">
        <v>285.57799999999997</v>
      </c>
      <c r="L23" s="87">
        <v>25.452000000000002</v>
      </c>
      <c r="M23" s="87">
        <v>1.252</v>
      </c>
      <c r="N23" s="87">
        <v>50.905000000000001</v>
      </c>
      <c r="O23" s="87">
        <v>0.17699999999999999</v>
      </c>
      <c r="P23" s="88" t="s">
        <v>220</v>
      </c>
    </row>
    <row r="24" spans="1:16" s="13" customFormat="1" ht="63" x14ac:dyDescent="0.25">
      <c r="A24" s="87">
        <v>10</v>
      </c>
      <c r="B24" s="87" t="s">
        <v>221</v>
      </c>
      <c r="C24" s="88" t="s">
        <v>222</v>
      </c>
      <c r="D24" s="89" t="s">
        <v>223</v>
      </c>
      <c r="E24" s="87">
        <v>1.4</v>
      </c>
      <c r="F24" s="87">
        <v>1.141</v>
      </c>
      <c r="G24" s="87">
        <v>0.40600000000000003</v>
      </c>
      <c r="H24" s="87">
        <v>1.2E-2</v>
      </c>
      <c r="I24" s="87">
        <v>2E-3</v>
      </c>
      <c r="J24" s="90">
        <f>E24*F24</f>
        <v>1.5973999999999999</v>
      </c>
      <c r="K24" s="87">
        <v>17.765999999999998</v>
      </c>
      <c r="L24" s="87">
        <v>0.51</v>
      </c>
      <c r="M24" s="87">
        <v>8.7999999999999995E-2</v>
      </c>
      <c r="N24" s="87">
        <v>2.335</v>
      </c>
      <c r="O24" s="87">
        <v>1.2999999999999999E-2</v>
      </c>
      <c r="P24" s="88" t="s">
        <v>224</v>
      </c>
    </row>
    <row r="25" spans="1:16" s="13" customFormat="1" ht="78.75" x14ac:dyDescent="0.25">
      <c r="A25" s="87">
        <v>11</v>
      </c>
      <c r="B25" s="87" t="s">
        <v>225</v>
      </c>
      <c r="C25" s="88" t="s">
        <v>226</v>
      </c>
      <c r="D25" s="89" t="s">
        <v>223</v>
      </c>
      <c r="E25" s="87">
        <v>1.4</v>
      </c>
      <c r="F25" s="87">
        <v>0.183</v>
      </c>
      <c r="G25" s="87">
        <v>0.158</v>
      </c>
      <c r="H25" s="87">
        <v>2.5000000000000001E-2</v>
      </c>
      <c r="I25" s="87">
        <v>2E-3</v>
      </c>
      <c r="J25" s="90">
        <f>E25*F25</f>
        <v>0.25619999999999998</v>
      </c>
      <c r="K25" s="87">
        <v>6.92</v>
      </c>
      <c r="L25" s="87">
        <v>1.109</v>
      </c>
      <c r="M25" s="87">
        <v>0.105</v>
      </c>
      <c r="N25" s="87">
        <v>1.113</v>
      </c>
      <c r="O25" s="87">
        <v>1.2999999999999999E-2</v>
      </c>
      <c r="P25" s="88" t="s">
        <v>227</v>
      </c>
    </row>
    <row r="26" spans="1:16" s="17" customFormat="1" x14ac:dyDescent="0.25">
      <c r="A26" s="87">
        <v>12</v>
      </c>
      <c r="B26" s="91"/>
      <c r="C26" s="92" t="s">
        <v>228</v>
      </c>
      <c r="D26" s="93" t="s">
        <v>20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2" t="s">
        <v>21</v>
      </c>
    </row>
    <row r="27" spans="1:16" s="13" customFormat="1" x14ac:dyDescent="0.25">
      <c r="A27" s="87">
        <v>13</v>
      </c>
      <c r="B27" s="87"/>
      <c r="C27" s="88" t="s">
        <v>229</v>
      </c>
      <c r="D27" s="89" t="s">
        <v>24</v>
      </c>
      <c r="E27" s="87">
        <v>1.95</v>
      </c>
      <c r="F27" s="87">
        <v>15.3</v>
      </c>
      <c r="G27" s="87"/>
      <c r="H27" s="87"/>
      <c r="I27" s="87"/>
      <c r="J27" s="87">
        <v>29.835000000000001</v>
      </c>
      <c r="K27" s="87"/>
      <c r="L27" s="87"/>
      <c r="M27" s="87"/>
      <c r="N27" s="87"/>
      <c r="O27" s="87"/>
      <c r="P27" s="88" t="s">
        <v>21</v>
      </c>
    </row>
    <row r="28" spans="1:16" s="13" customFormat="1" x14ac:dyDescent="0.25">
      <c r="A28" s="87">
        <v>14</v>
      </c>
      <c r="B28" s="87"/>
      <c r="C28" s="88" t="s">
        <v>230</v>
      </c>
      <c r="D28" s="89" t="s">
        <v>47</v>
      </c>
      <c r="E28" s="87">
        <v>0.56440000000000001</v>
      </c>
      <c r="F28" s="87">
        <v>192</v>
      </c>
      <c r="G28" s="87"/>
      <c r="H28" s="87"/>
      <c r="I28" s="87"/>
      <c r="J28" s="87">
        <v>108.36499999999999</v>
      </c>
      <c r="K28" s="87"/>
      <c r="L28" s="87"/>
      <c r="M28" s="87"/>
      <c r="N28" s="87"/>
      <c r="O28" s="87"/>
      <c r="P28" s="88" t="s">
        <v>21</v>
      </c>
    </row>
    <row r="29" spans="1:16" s="13" customFormat="1" x14ac:dyDescent="0.25">
      <c r="A29" s="87">
        <v>15</v>
      </c>
      <c r="B29" s="87"/>
      <c r="C29" s="88" t="s">
        <v>231</v>
      </c>
      <c r="D29" s="89" t="s">
        <v>24</v>
      </c>
      <c r="E29" s="87">
        <v>0.85</v>
      </c>
      <c r="F29" s="87">
        <v>28</v>
      </c>
      <c r="G29" s="87"/>
      <c r="H29" s="87"/>
      <c r="I29" s="87"/>
      <c r="J29" s="87">
        <v>23.8</v>
      </c>
      <c r="K29" s="87"/>
      <c r="L29" s="87"/>
      <c r="M29" s="87"/>
      <c r="N29" s="87"/>
      <c r="O29" s="87"/>
      <c r="P29" s="88" t="s">
        <v>21</v>
      </c>
    </row>
    <row r="30" spans="1:16" s="13" customFormat="1" x14ac:dyDescent="0.25">
      <c r="A30" s="87">
        <v>16</v>
      </c>
      <c r="B30" s="87"/>
      <c r="C30" s="88" t="s">
        <v>232</v>
      </c>
      <c r="D30" s="89" t="s">
        <v>31</v>
      </c>
      <c r="E30" s="87">
        <v>64</v>
      </c>
      <c r="F30" s="87">
        <v>0.39</v>
      </c>
      <c r="G30" s="87"/>
      <c r="H30" s="87"/>
      <c r="I30" s="87"/>
      <c r="J30" s="87">
        <v>24.96</v>
      </c>
      <c r="K30" s="87"/>
      <c r="L30" s="87"/>
      <c r="M30" s="87"/>
      <c r="N30" s="87"/>
      <c r="O30" s="87"/>
      <c r="P30" s="88" t="s">
        <v>21</v>
      </c>
    </row>
    <row r="31" spans="1:16" s="13" customFormat="1" x14ac:dyDescent="0.25">
      <c r="A31" s="87">
        <v>17</v>
      </c>
      <c r="B31" s="87"/>
      <c r="C31" s="88" t="s">
        <v>233</v>
      </c>
      <c r="D31" s="89" t="s">
        <v>31</v>
      </c>
      <c r="E31" s="87">
        <v>60</v>
      </c>
      <c r="F31" s="87">
        <v>1.27</v>
      </c>
      <c r="G31" s="87"/>
      <c r="H31" s="87"/>
      <c r="I31" s="87"/>
      <c r="J31" s="87">
        <v>76.2</v>
      </c>
      <c r="K31" s="87"/>
      <c r="L31" s="87"/>
      <c r="M31" s="87"/>
      <c r="N31" s="87"/>
      <c r="O31" s="87"/>
      <c r="P31" s="88" t="s">
        <v>21</v>
      </c>
    </row>
    <row r="32" spans="1:16" s="13" customFormat="1" x14ac:dyDescent="0.25">
      <c r="A32" s="87">
        <v>18</v>
      </c>
      <c r="B32" s="87"/>
      <c r="C32" s="88" t="s">
        <v>234</v>
      </c>
      <c r="D32" s="89" t="s">
        <v>31</v>
      </c>
      <c r="E32" s="87">
        <v>4</v>
      </c>
      <c r="F32" s="87">
        <v>15</v>
      </c>
      <c r="G32" s="87"/>
      <c r="H32" s="87"/>
      <c r="I32" s="87"/>
      <c r="J32" s="87">
        <v>60</v>
      </c>
      <c r="K32" s="87"/>
      <c r="L32" s="87"/>
      <c r="M32" s="87"/>
      <c r="N32" s="87"/>
      <c r="O32" s="87"/>
      <c r="P32" s="88" t="s">
        <v>21</v>
      </c>
    </row>
    <row r="33" spans="1:16" s="13" customFormat="1" ht="31.5" x14ac:dyDescent="0.25">
      <c r="A33" s="87">
        <v>19</v>
      </c>
      <c r="B33" s="87"/>
      <c r="C33" s="88" t="s">
        <v>235</v>
      </c>
      <c r="D33" s="89" t="s">
        <v>31</v>
      </c>
      <c r="E33" s="87">
        <v>12</v>
      </c>
      <c r="F33" s="87">
        <v>5.5</v>
      </c>
      <c r="G33" s="87"/>
      <c r="H33" s="87"/>
      <c r="I33" s="87"/>
      <c r="J33" s="87">
        <v>66</v>
      </c>
      <c r="K33" s="87"/>
      <c r="L33" s="87"/>
      <c r="M33" s="87"/>
      <c r="N33" s="87"/>
      <c r="O33" s="87"/>
      <c r="P33" s="88" t="s">
        <v>21</v>
      </c>
    </row>
    <row r="34" spans="1:16" s="13" customFormat="1" ht="31.5" x14ac:dyDescent="0.25">
      <c r="A34" s="87">
        <v>20</v>
      </c>
      <c r="B34" s="87"/>
      <c r="C34" s="88" t="s">
        <v>236</v>
      </c>
      <c r="D34" s="89" t="s">
        <v>31</v>
      </c>
      <c r="E34" s="87">
        <v>2</v>
      </c>
      <c r="F34" s="87">
        <v>9.5</v>
      </c>
      <c r="G34" s="87"/>
      <c r="H34" s="87"/>
      <c r="I34" s="87"/>
      <c r="J34" s="87">
        <v>19</v>
      </c>
      <c r="K34" s="87"/>
      <c r="L34" s="87"/>
      <c r="M34" s="87"/>
      <c r="N34" s="87"/>
      <c r="O34" s="87"/>
      <c r="P34" s="88" t="s">
        <v>21</v>
      </c>
    </row>
    <row r="35" spans="1:16" s="13" customFormat="1" x14ac:dyDescent="0.25">
      <c r="A35" s="87">
        <v>21</v>
      </c>
      <c r="B35" s="87"/>
      <c r="C35" s="88" t="s">
        <v>237</v>
      </c>
      <c r="D35" s="89" t="s">
        <v>219</v>
      </c>
      <c r="E35" s="87">
        <v>0.35</v>
      </c>
      <c r="F35" s="87">
        <v>4</v>
      </c>
      <c r="G35" s="87"/>
      <c r="H35" s="87"/>
      <c r="I35" s="87"/>
      <c r="J35" s="87">
        <f>E35*F35</f>
        <v>1.4</v>
      </c>
      <c r="K35" s="87"/>
      <c r="L35" s="87"/>
      <c r="M35" s="87"/>
      <c r="N35" s="87"/>
      <c r="O35" s="87"/>
      <c r="P35" s="88" t="s">
        <v>21</v>
      </c>
    </row>
    <row r="36" spans="1:16" s="13" customFormat="1" x14ac:dyDescent="0.25">
      <c r="A36" s="87">
        <v>22</v>
      </c>
      <c r="B36" s="87"/>
      <c r="C36" s="88" t="s">
        <v>238</v>
      </c>
      <c r="D36" s="89" t="s">
        <v>219</v>
      </c>
      <c r="E36" s="87">
        <v>0.04</v>
      </c>
      <c r="F36" s="87">
        <v>3.6</v>
      </c>
      <c r="G36" s="87"/>
      <c r="H36" s="87"/>
      <c r="I36" s="87"/>
      <c r="J36" s="87">
        <f>E36*F36</f>
        <v>0.14400000000000002</v>
      </c>
      <c r="K36" s="87"/>
      <c r="L36" s="87"/>
      <c r="M36" s="87"/>
      <c r="N36" s="87"/>
      <c r="O36" s="87"/>
      <c r="P36" s="88" t="s">
        <v>21</v>
      </c>
    </row>
    <row r="37" spans="1:16" s="17" customFormat="1" x14ac:dyDescent="0.25">
      <c r="A37" s="87">
        <v>23</v>
      </c>
      <c r="B37" s="91"/>
      <c r="C37" s="92" t="s">
        <v>63</v>
      </c>
      <c r="D37" s="93" t="s">
        <v>20</v>
      </c>
      <c r="E37" s="91"/>
      <c r="F37" s="91"/>
      <c r="G37" s="91"/>
      <c r="H37" s="91"/>
      <c r="I37" s="91"/>
      <c r="J37" s="94">
        <f>SUM(J16:J36)</f>
        <v>615.62939999999992</v>
      </c>
      <c r="K37" s="91">
        <v>482.166</v>
      </c>
      <c r="L37" s="91">
        <v>97.3</v>
      </c>
      <c r="M37" s="91">
        <v>21.625</v>
      </c>
      <c r="N37" s="91">
        <v>85.713999999999999</v>
      </c>
      <c r="O37" s="91">
        <v>2.391</v>
      </c>
      <c r="P37" s="92" t="s">
        <v>21</v>
      </c>
    </row>
    <row r="38" spans="1:16" s="51" customFormat="1" x14ac:dyDescent="0.25">
      <c r="A38" s="87">
        <v>24</v>
      </c>
      <c r="B38" s="84"/>
      <c r="C38" s="85" t="s">
        <v>64</v>
      </c>
      <c r="D38" s="86" t="s">
        <v>20</v>
      </c>
      <c r="E38" s="84"/>
      <c r="F38" s="84"/>
      <c r="G38" s="84"/>
      <c r="H38" s="84"/>
      <c r="I38" s="84"/>
      <c r="J38" s="95">
        <f>J37*14%</f>
        <v>86.188115999999994</v>
      </c>
      <c r="K38" s="84"/>
      <c r="L38" s="84"/>
      <c r="M38" s="84"/>
      <c r="N38" s="84"/>
      <c r="O38" s="84"/>
      <c r="P38" s="85" t="s">
        <v>21</v>
      </c>
    </row>
    <row r="39" spans="1:16" s="51" customFormat="1" x14ac:dyDescent="0.25">
      <c r="A39" s="87">
        <v>25</v>
      </c>
      <c r="B39" s="84"/>
      <c r="C39" s="85" t="s">
        <v>170</v>
      </c>
      <c r="D39" s="86" t="s">
        <v>20</v>
      </c>
      <c r="E39" s="84"/>
      <c r="F39" s="84"/>
      <c r="G39" s="84"/>
      <c r="H39" s="84"/>
      <c r="I39" s="84"/>
      <c r="J39" s="95">
        <v>615.63</v>
      </c>
      <c r="K39" s="84">
        <v>482.166</v>
      </c>
      <c r="L39" s="84">
        <v>97.3</v>
      </c>
      <c r="M39" s="84">
        <v>21.625</v>
      </c>
      <c r="N39" s="84">
        <v>85.713999999999999</v>
      </c>
      <c r="O39" s="84">
        <v>2.391</v>
      </c>
      <c r="P39" s="85" t="s">
        <v>21</v>
      </c>
    </row>
    <row r="40" spans="1:16" s="51" customFormat="1" x14ac:dyDescent="0.25">
      <c r="A40" s="87">
        <v>26</v>
      </c>
      <c r="B40" s="84"/>
      <c r="C40" s="85" t="s">
        <v>171</v>
      </c>
      <c r="D40" s="86" t="s">
        <v>20</v>
      </c>
      <c r="E40" s="84"/>
      <c r="F40" s="84"/>
      <c r="G40" s="84"/>
      <c r="H40" s="84"/>
      <c r="I40" s="84"/>
      <c r="J40" s="95">
        <f>J39*14%</f>
        <v>86.188200000000009</v>
      </c>
      <c r="K40" s="84"/>
      <c r="L40" s="84"/>
      <c r="M40" s="84"/>
      <c r="N40" s="84"/>
      <c r="O40" s="84"/>
      <c r="P40" s="85" t="s">
        <v>21</v>
      </c>
    </row>
    <row r="41" spans="1:16" s="17" customFormat="1" x14ac:dyDescent="0.25">
      <c r="A41" s="87">
        <v>27</v>
      </c>
      <c r="B41" s="91"/>
      <c r="C41" s="92" t="s">
        <v>172</v>
      </c>
      <c r="D41" s="93" t="s">
        <v>20</v>
      </c>
      <c r="E41" s="91"/>
      <c r="F41" s="91"/>
      <c r="G41" s="91"/>
      <c r="H41" s="91"/>
      <c r="I41" s="91"/>
      <c r="J41" s="94">
        <f>J39+J40</f>
        <v>701.81820000000005</v>
      </c>
      <c r="K41" s="91"/>
      <c r="L41" s="91"/>
      <c r="M41" s="91"/>
      <c r="N41" s="91"/>
      <c r="O41" s="91"/>
      <c r="P41" s="92" t="s">
        <v>21</v>
      </c>
    </row>
    <row r="42" spans="1:16" s="51" customFormat="1" x14ac:dyDescent="0.25">
      <c r="A42" s="87">
        <v>28</v>
      </c>
      <c r="B42" s="84"/>
      <c r="C42" s="85" t="s">
        <v>239</v>
      </c>
      <c r="D42" s="86" t="s">
        <v>20</v>
      </c>
      <c r="E42" s="84"/>
      <c r="F42" s="84"/>
      <c r="G42" s="84"/>
      <c r="H42" s="84"/>
      <c r="I42" s="84"/>
      <c r="J42" s="95">
        <f>J41*10%</f>
        <v>70.181820000000002</v>
      </c>
      <c r="K42" s="84"/>
      <c r="L42" s="84"/>
      <c r="M42" s="84"/>
      <c r="N42" s="84"/>
      <c r="O42" s="84"/>
      <c r="P42" s="85" t="s">
        <v>21</v>
      </c>
    </row>
    <row r="43" spans="1:16" s="17" customFormat="1" x14ac:dyDescent="0.25">
      <c r="A43" s="87">
        <v>29</v>
      </c>
      <c r="B43" s="91"/>
      <c r="C43" s="92" t="s">
        <v>173</v>
      </c>
      <c r="D43" s="93" t="s">
        <v>20</v>
      </c>
      <c r="E43" s="91"/>
      <c r="F43" s="91"/>
      <c r="G43" s="91"/>
      <c r="H43" s="91"/>
      <c r="I43" s="91"/>
      <c r="J43" s="94">
        <f>J41+J42</f>
        <v>772.00002000000006</v>
      </c>
      <c r="K43" s="91"/>
      <c r="L43" s="91"/>
      <c r="M43" s="91"/>
      <c r="N43" s="91"/>
      <c r="O43" s="91"/>
      <c r="P43" s="92" t="s">
        <v>21</v>
      </c>
    </row>
    <row r="44" spans="1:16" s="51" customFormat="1" x14ac:dyDescent="0.25">
      <c r="A44" s="87">
        <v>30</v>
      </c>
      <c r="B44" s="84"/>
      <c r="C44" s="85" t="s">
        <v>174</v>
      </c>
      <c r="D44" s="86" t="s">
        <v>20</v>
      </c>
      <c r="E44" s="84"/>
      <c r="F44" s="84"/>
      <c r="G44" s="84"/>
      <c r="H44" s="84"/>
      <c r="I44" s="84"/>
      <c r="J44" s="95">
        <f>J43*3%</f>
        <v>23.1600006</v>
      </c>
      <c r="K44" s="84"/>
      <c r="L44" s="84"/>
      <c r="M44" s="84"/>
      <c r="N44" s="84"/>
      <c r="O44" s="84"/>
      <c r="P44" s="85" t="s">
        <v>21</v>
      </c>
    </row>
    <row r="45" spans="1:16" s="51" customFormat="1" x14ac:dyDescent="0.25">
      <c r="A45" s="87">
        <v>31</v>
      </c>
      <c r="B45" s="84"/>
      <c r="C45" s="85" t="s">
        <v>175</v>
      </c>
      <c r="D45" s="86" t="s">
        <v>20</v>
      </c>
      <c r="E45" s="84"/>
      <c r="F45" s="84"/>
      <c r="G45" s="84"/>
      <c r="H45" s="84"/>
      <c r="I45" s="84"/>
      <c r="J45" s="96">
        <f>J43+J44</f>
        <v>795.16002060000005</v>
      </c>
      <c r="K45" s="84"/>
      <c r="L45" s="84"/>
      <c r="M45" s="84"/>
      <c r="N45" s="84"/>
      <c r="O45" s="84"/>
      <c r="P45" s="85" t="s">
        <v>21</v>
      </c>
    </row>
    <row r="46" spans="1:16" s="51" customFormat="1" x14ac:dyDescent="0.25">
      <c r="A46" s="87">
        <v>32</v>
      </c>
      <c r="B46" s="84"/>
      <c r="C46" s="85" t="s">
        <v>176</v>
      </c>
      <c r="D46" s="86" t="s">
        <v>20</v>
      </c>
      <c r="E46" s="84"/>
      <c r="F46" s="84"/>
      <c r="G46" s="84"/>
      <c r="H46" s="84"/>
      <c r="I46" s="84"/>
      <c r="J46" s="95">
        <f>J45*18%</f>
        <v>143.12880370799999</v>
      </c>
      <c r="K46" s="84"/>
      <c r="L46" s="84"/>
      <c r="M46" s="84"/>
      <c r="N46" s="84"/>
      <c r="O46" s="84"/>
      <c r="P46" s="85" t="s">
        <v>21</v>
      </c>
    </row>
    <row r="47" spans="1:16" s="51" customFormat="1" x14ac:dyDescent="0.25">
      <c r="A47" s="97">
        <v>33</v>
      </c>
      <c r="B47" s="98"/>
      <c r="C47" s="99" t="s">
        <v>177</v>
      </c>
      <c r="D47" s="100" t="s">
        <v>20</v>
      </c>
      <c r="E47" s="98"/>
      <c r="F47" s="98"/>
      <c r="G47" s="98"/>
      <c r="H47" s="98"/>
      <c r="I47" s="98"/>
      <c r="J47" s="101">
        <f>J45+J46</f>
        <v>938.28882430800002</v>
      </c>
      <c r="K47" s="98"/>
      <c r="L47" s="98"/>
      <c r="M47" s="98"/>
      <c r="N47" s="98"/>
      <c r="O47" s="98"/>
      <c r="P47" s="99" t="s">
        <v>21</v>
      </c>
    </row>
  </sheetData>
  <mergeCells count="14">
    <mergeCell ref="D1:G1"/>
    <mergeCell ref="I1:J1"/>
    <mergeCell ref="A3:B3"/>
    <mergeCell ref="C3:O3"/>
    <mergeCell ref="A5:B5"/>
    <mergeCell ref="C5:O5"/>
    <mergeCell ref="G12:I12"/>
    <mergeCell ref="K12:M12"/>
    <mergeCell ref="A7:B7"/>
    <mergeCell ref="C7:O7"/>
    <mergeCell ref="A9:B9"/>
    <mergeCell ref="C9:O9"/>
    <mergeCell ref="F11:I11"/>
    <mergeCell ref="J11:M11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КТП  Фундамент</vt:lpstr>
      <vt:lpstr>Sheet2</vt:lpstr>
      <vt:lpstr>Sheet3</vt:lpstr>
      <vt:lpstr>'КТП  Фундамент'!Print_Area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2020-06-02T09:05:24Z</dcterms:modified>
</cp:coreProperties>
</file>