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60" tabRatio="912"/>
  </bookViews>
  <sheets>
    <sheet name="TOTAL" sheetId="1" r:id="rId1"/>
    <sheet name="1. ელექტროობა" sheetId="64" r:id="rId2"/>
    <sheet name="2. ვენტილაცია" sheetId="65" r:id="rId3"/>
    <sheet name="3. გათბობა-გაგრილება" sheetId="66" r:id="rId4"/>
    <sheet name="4. კანალიზაცია" sheetId="67" r:id="rId5"/>
    <sheet name="5. სახანძრო უსაფრთხოება" sheetId="68" r:id="rId6"/>
    <sheet name="6. სუსტი დენები" sheetId="69" r:id="rId7"/>
    <sheet name="7. დამატებითი სამუშაო" sheetId="70" r:id="rId8"/>
  </sheets>
  <externalReferences>
    <externalReference r:id="rId9"/>
    <externalReference r:id="rId10"/>
  </externalReferences>
  <definedNames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>#REF!</definedName>
    <definedName name="euro1" localSheetId="6">#REF!</definedName>
    <definedName name="euro1" localSheetId="7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>#REF!</definedName>
    <definedName name="kurz1" localSheetId="6">#REF!</definedName>
    <definedName name="kurz1" localSheetId="7">#REF!</definedName>
    <definedName name="kurz1">#REF!</definedName>
    <definedName name="material" localSheetId="1">[1]Rekapitulace!$H$13</definedName>
    <definedName name="material" localSheetId="6">[1]Rekapitulace!$H$13</definedName>
    <definedName name="material" localSheetId="7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 localSheetId="6">[1]Rekapitulace!$G$13</definedName>
    <definedName name="montaz" localSheetId="7">[1]Rekapitulace!$G$13</definedName>
    <definedName name="montaz">[2]Rekapitulace!$G$13</definedName>
    <definedName name="montazs">[2]Rekapitulace!$G$13</definedName>
    <definedName name="_xlnm.Print_Area" localSheetId="1">'1. ელექტროობა'!$A$1:$Q$158</definedName>
    <definedName name="_xlnm.Print_Area" localSheetId="2">'2. ვენტილაცია'!$A$1:$O$6</definedName>
    <definedName name="_xlnm.Print_Area" localSheetId="3">'3. გათბობა-გაგრილება'!$A$1:$O$6</definedName>
    <definedName name="_xlnm.Print_Area" localSheetId="4">'4. კანალიზაცია'!$A$1:$O$4</definedName>
    <definedName name="_xlnm.Print_Area" localSheetId="5">'5. სახანძრო უსაფრთხოება'!$A$1:$O$6</definedName>
    <definedName name="_xlnm.Print_Area" localSheetId="6">'6. სუსტი დენები'!$A$1:$Q$50</definedName>
    <definedName name="_xlnm.Print_Area" localSheetId="7">'7. დამატებითი სამუშაო'!$A$1:$Q$19</definedName>
  </definedNames>
  <calcPr calcId="152511"/>
</workbook>
</file>

<file path=xl/calcChain.xml><?xml version="1.0" encoding="utf-8"?>
<calcChain xmlns="http://schemas.openxmlformats.org/spreadsheetml/2006/main">
  <c r="J4" i="69" l="1"/>
  <c r="F27" i="69"/>
  <c r="G27" i="69"/>
  <c r="H27" i="69"/>
  <c r="I27" i="69"/>
  <c r="J27" i="69"/>
  <c r="K27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F79" i="69"/>
  <c r="G79" i="69" s="1"/>
  <c r="H79" i="69"/>
  <c r="I79" i="69" s="1"/>
  <c r="A30" i="69"/>
  <c r="A31" i="69"/>
  <c r="A32" i="69"/>
  <c r="A34" i="69"/>
  <c r="A37" i="69"/>
  <c r="A38" i="69"/>
  <c r="A39" i="69"/>
  <c r="A40" i="69"/>
  <c r="A41" i="69"/>
  <c r="A44" i="69"/>
  <c r="A45" i="69"/>
  <c r="A46" i="69"/>
  <c r="A47" i="69"/>
  <c r="A48" i="69"/>
  <c r="A49" i="69"/>
  <c r="A79" i="69"/>
  <c r="F78" i="69"/>
  <c r="G78" i="69"/>
  <c r="H78" i="69"/>
  <c r="I78" i="69"/>
  <c r="J78" i="69"/>
  <c r="K78" i="69"/>
  <c r="A50" i="69"/>
  <c r="A52" i="69"/>
  <c r="A53" i="69"/>
  <c r="A54" i="69"/>
  <c r="A55" i="69"/>
  <c r="A56" i="69"/>
  <c r="A57" i="69"/>
  <c r="A58" i="69"/>
  <c r="A59" i="69"/>
  <c r="A60" i="69"/>
  <c r="A61" i="69"/>
  <c r="A77" i="69"/>
  <c r="A78" i="69"/>
  <c r="F77" i="69"/>
  <c r="G77" i="69"/>
  <c r="H77" i="69"/>
  <c r="I77" i="69"/>
  <c r="J77" i="69"/>
  <c r="K77" i="69"/>
  <c r="F75" i="69"/>
  <c r="G75" i="69"/>
  <c r="H75" i="69"/>
  <c r="I75" i="69"/>
  <c r="J75" i="69"/>
  <c r="K75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F74" i="69"/>
  <c r="G74" i="69"/>
  <c r="H74" i="69"/>
  <c r="I74" i="69"/>
  <c r="J74" i="69"/>
  <c r="K74" i="69"/>
  <c r="F73" i="69"/>
  <c r="G73" i="69"/>
  <c r="H73" i="69"/>
  <c r="I73" i="69"/>
  <c r="J73" i="69"/>
  <c r="K73" i="69"/>
  <c r="F72" i="69"/>
  <c r="G72" i="69"/>
  <c r="H72" i="69"/>
  <c r="I72" i="69"/>
  <c r="J72" i="69"/>
  <c r="K72" i="69"/>
  <c r="F71" i="69"/>
  <c r="G71" i="69"/>
  <c r="H71" i="69"/>
  <c r="I71" i="69"/>
  <c r="J71" i="69"/>
  <c r="K71" i="69"/>
  <c r="F70" i="69"/>
  <c r="G70" i="69"/>
  <c r="H70" i="69"/>
  <c r="I70" i="69"/>
  <c r="J70" i="69"/>
  <c r="K70" i="69"/>
  <c r="F69" i="69"/>
  <c r="G69" i="69"/>
  <c r="H69" i="69"/>
  <c r="I69" i="69"/>
  <c r="J69" i="69"/>
  <c r="K69" i="69"/>
  <c r="F68" i="69"/>
  <c r="G68" i="69"/>
  <c r="H68" i="69"/>
  <c r="I68" i="69"/>
  <c r="J68" i="69"/>
  <c r="K68" i="69"/>
  <c r="F67" i="69"/>
  <c r="G67" i="69"/>
  <c r="H67" i="69"/>
  <c r="I67" i="69"/>
  <c r="J67" i="69"/>
  <c r="K67" i="69"/>
  <c r="F66" i="69"/>
  <c r="G66" i="69"/>
  <c r="H66" i="69"/>
  <c r="I66" i="69"/>
  <c r="J66" i="69"/>
  <c r="K66" i="69"/>
  <c r="F65" i="69"/>
  <c r="G65" i="69"/>
  <c r="H65" i="69"/>
  <c r="I65" i="69"/>
  <c r="J65" i="69"/>
  <c r="K65" i="69"/>
  <c r="F64" i="69"/>
  <c r="G64" i="69"/>
  <c r="H64" i="69"/>
  <c r="I64" i="69"/>
  <c r="J64" i="69"/>
  <c r="K64" i="69"/>
  <c r="F63" i="69"/>
  <c r="G63" i="69"/>
  <c r="H63" i="69"/>
  <c r="I63" i="69"/>
  <c r="J63" i="69"/>
  <c r="K63" i="69"/>
  <c r="F61" i="69"/>
  <c r="G61" i="69"/>
  <c r="H61" i="69"/>
  <c r="I61" i="69"/>
  <c r="J61" i="69"/>
  <c r="K61" i="69"/>
  <c r="F60" i="69"/>
  <c r="G60" i="69"/>
  <c r="H60" i="69"/>
  <c r="I60" i="69"/>
  <c r="J60" i="69"/>
  <c r="K60" i="69"/>
  <c r="F59" i="69"/>
  <c r="G59" i="69"/>
  <c r="H59" i="69"/>
  <c r="I59" i="69"/>
  <c r="J59" i="69"/>
  <c r="K59" i="69"/>
  <c r="F58" i="69"/>
  <c r="G58" i="69"/>
  <c r="H58" i="69"/>
  <c r="I58" i="69"/>
  <c r="J58" i="69"/>
  <c r="K58" i="69"/>
  <c r="F57" i="69"/>
  <c r="G57" i="69"/>
  <c r="H57" i="69"/>
  <c r="I57" i="69"/>
  <c r="J57" i="69"/>
  <c r="K57" i="69"/>
  <c r="F56" i="69"/>
  <c r="G56" i="69"/>
  <c r="H56" i="69"/>
  <c r="I56" i="69"/>
  <c r="J56" i="69"/>
  <c r="K56" i="69"/>
  <c r="F55" i="69"/>
  <c r="G55" i="69"/>
  <c r="H55" i="69"/>
  <c r="I55" i="69"/>
  <c r="J55" i="69"/>
  <c r="K55" i="69"/>
  <c r="F54" i="69"/>
  <c r="G54" i="69"/>
  <c r="H54" i="69"/>
  <c r="I54" i="69"/>
  <c r="J54" i="69"/>
  <c r="K54" i="69"/>
  <c r="F53" i="69"/>
  <c r="G53" i="69"/>
  <c r="H53" i="69"/>
  <c r="I53" i="69"/>
  <c r="J53" i="69"/>
  <c r="K53" i="69"/>
  <c r="F52" i="69"/>
  <c r="G52" i="69"/>
  <c r="H52" i="69"/>
  <c r="I52" i="69"/>
  <c r="J52" i="69"/>
  <c r="K52" i="69"/>
  <c r="F36" i="69"/>
  <c r="G36" i="69"/>
  <c r="H36" i="69"/>
  <c r="I36" i="69"/>
  <c r="J36" i="69"/>
  <c r="K36" i="69"/>
  <c r="F43" i="69"/>
  <c r="G43" i="69"/>
  <c r="H43" i="69"/>
  <c r="I43" i="69"/>
  <c r="J43" i="69"/>
  <c r="K43" i="69"/>
  <c r="A42" i="69"/>
  <c r="A43" i="69"/>
  <c r="F42" i="69"/>
  <c r="G42" i="69"/>
  <c r="H42" i="69"/>
  <c r="I42" i="69"/>
  <c r="J42" i="69"/>
  <c r="K42" i="69"/>
  <c r="F74" i="65"/>
  <c r="G74" i="65"/>
  <c r="J74" i="65"/>
  <c r="K74" i="65"/>
  <c r="H74" i="65"/>
  <c r="I74" i="65"/>
  <c r="M17" i="65"/>
  <c r="M70" i="64"/>
  <c r="C22" i="1"/>
  <c r="J4" i="64"/>
  <c r="F282" i="64"/>
  <c r="G282" i="64"/>
  <c r="H284" i="64"/>
  <c r="I284" i="64"/>
  <c r="F286" i="64"/>
  <c r="G286" i="64"/>
  <c r="H288" i="64"/>
  <c r="I288" i="64"/>
  <c r="F290" i="64"/>
  <c r="G290" i="64"/>
  <c r="H285" i="64"/>
  <c r="I285" i="64"/>
  <c r="F287" i="64"/>
  <c r="G287" i="64"/>
  <c r="F281" i="64"/>
  <c r="G281" i="64"/>
  <c r="H281" i="64"/>
  <c r="I281" i="64"/>
  <c r="J281" i="64"/>
  <c r="K281" i="64"/>
  <c r="H283" i="64"/>
  <c r="I283" i="64"/>
  <c r="F285" i="64"/>
  <c r="G285" i="64"/>
  <c r="J285" i="64"/>
  <c r="K285" i="64"/>
  <c r="H287" i="64"/>
  <c r="I287" i="64"/>
  <c r="F289" i="64"/>
  <c r="G289" i="64"/>
  <c r="H289" i="64"/>
  <c r="I289" i="64"/>
  <c r="J289" i="64"/>
  <c r="K289" i="64"/>
  <c r="H291" i="64"/>
  <c r="I291" i="64"/>
  <c r="F291" i="64"/>
  <c r="G291" i="64"/>
  <c r="J291" i="64"/>
  <c r="K291" i="64"/>
  <c r="H282" i="64"/>
  <c r="I282" i="64"/>
  <c r="F284" i="64"/>
  <c r="G284" i="64"/>
  <c r="J284" i="64"/>
  <c r="K284" i="64"/>
  <c r="H286" i="64"/>
  <c r="I286" i="64"/>
  <c r="F288" i="64"/>
  <c r="G288" i="64"/>
  <c r="H290" i="64"/>
  <c r="I290" i="64"/>
  <c r="F283" i="64"/>
  <c r="G283" i="64"/>
  <c r="J283" i="64"/>
  <c r="K283" i="64"/>
  <c r="J4" i="65"/>
  <c r="H138" i="65"/>
  <c r="I138" i="65"/>
  <c r="H70" i="64"/>
  <c r="I70" i="64"/>
  <c r="J70" i="64"/>
  <c r="K70" i="64"/>
  <c r="F70" i="64"/>
  <c r="G70" i="64"/>
  <c r="F210" i="64"/>
  <c r="G210" i="64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15" i="65"/>
  <c r="A16" i="65"/>
  <c r="A17" i="65"/>
  <c r="A18" i="65"/>
  <c r="A19" i="65"/>
  <c r="A20" i="65"/>
  <c r="A21" i="65"/>
  <c r="A22" i="65"/>
  <c r="A23" i="65"/>
  <c r="A14" i="64"/>
  <c r="F138" i="65"/>
  <c r="G138" i="65"/>
  <c r="J138" i="65"/>
  <c r="K138" i="65"/>
  <c r="J288" i="64"/>
  <c r="K288" i="64"/>
  <c r="J287" i="64"/>
  <c r="K287" i="64"/>
  <c r="J286" i="64"/>
  <c r="K286" i="64"/>
  <c r="J290" i="64"/>
  <c r="K290" i="64"/>
  <c r="J282" i="64"/>
  <c r="K282" i="64"/>
  <c r="A26" i="67"/>
  <c r="A27" i="67"/>
  <c r="A28" i="67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7" i="64"/>
  <c r="A68" i="64"/>
  <c r="A69" i="64"/>
  <c r="A71" i="64"/>
  <c r="A73" i="64"/>
  <c r="A74" i="64"/>
  <c r="A75" i="64"/>
  <c r="A77" i="64"/>
  <c r="A78" i="64"/>
  <c r="A79" i="64"/>
  <c r="A80" i="64"/>
  <c r="A81" i="64"/>
  <c r="A82" i="64"/>
  <c r="A84" i="64"/>
  <c r="A85" i="64"/>
  <c r="A86" i="64"/>
  <c r="A87" i="64"/>
  <c r="A88" i="64"/>
  <c r="A89" i="64"/>
  <c r="A90" i="64"/>
  <c r="A92" i="64"/>
  <c r="A93" i="64"/>
  <c r="A94" i="64"/>
  <c r="A95" i="64"/>
  <c r="A96" i="64"/>
  <c r="A97" i="64"/>
  <c r="A98" i="64"/>
  <c r="A99" i="64"/>
  <c r="A101" i="64"/>
  <c r="A102" i="64"/>
  <c r="A103" i="64"/>
  <c r="A105" i="64"/>
  <c r="A106" i="64"/>
  <c r="A107" i="64"/>
  <c r="A109" i="64"/>
  <c r="A110" i="64"/>
  <c r="A111" i="64"/>
  <c r="A112" i="64"/>
  <c r="A113" i="64"/>
  <c r="A114" i="64"/>
  <c r="A115" i="64"/>
  <c r="A116" i="64"/>
  <c r="A118" i="64"/>
  <c r="A119" i="64"/>
  <c r="A120" i="64"/>
  <c r="A121" i="64"/>
  <c r="A122" i="64"/>
  <c r="A124" i="64"/>
  <c r="A125" i="64"/>
  <c r="A126" i="64"/>
  <c r="A128" i="64"/>
  <c r="A129" i="64"/>
  <c r="A130" i="64"/>
  <c r="A132" i="64"/>
  <c r="A133" i="64"/>
  <c r="A134" i="64"/>
  <c r="A135" i="64"/>
  <c r="A136" i="64"/>
  <c r="A137" i="64"/>
  <c r="A139" i="64"/>
  <c r="A140" i="64"/>
  <c r="A141" i="64"/>
  <c r="A142" i="64"/>
  <c r="A143" i="64"/>
  <c r="A144" i="64"/>
  <c r="A145" i="64"/>
  <c r="A147" i="64"/>
  <c r="A148" i="64"/>
  <c r="A149" i="64"/>
  <c r="A150" i="64"/>
  <c r="A151" i="64"/>
  <c r="A153" i="64"/>
  <c r="A154" i="64"/>
  <c r="A155" i="64"/>
  <c r="A156" i="64"/>
  <c r="A157" i="64"/>
  <c r="A158" i="64"/>
  <c r="A160" i="64"/>
  <c r="A161" i="64"/>
  <c r="A162" i="64"/>
  <c r="A163" i="64"/>
  <c r="A164" i="64"/>
  <c r="A166" i="64"/>
  <c r="A167" i="64"/>
  <c r="A168" i="64"/>
  <c r="A169" i="64"/>
  <c r="A170" i="64"/>
  <c r="A171" i="64"/>
  <c r="A173" i="64"/>
  <c r="A174" i="64"/>
  <c r="A175" i="64"/>
  <c r="A176" i="64"/>
  <c r="A178" i="64"/>
  <c r="A179" i="64"/>
  <c r="A180" i="64"/>
  <c r="A181" i="64"/>
  <c r="A182" i="64"/>
  <c r="A183" i="64"/>
  <c r="A185" i="64"/>
  <c r="A186" i="64"/>
  <c r="A188" i="64"/>
  <c r="A189" i="64"/>
  <c r="A190" i="64"/>
  <c r="A191" i="64"/>
  <c r="A192" i="64"/>
  <c r="A193" i="64"/>
  <c r="A195" i="64"/>
  <c r="A196" i="64"/>
  <c r="A197" i="64"/>
  <c r="A198" i="64"/>
  <c r="A199" i="64"/>
  <c r="A200" i="64"/>
  <c r="A202" i="64"/>
  <c r="A203" i="64"/>
  <c r="A204" i="64"/>
  <c r="A205" i="64"/>
  <c r="A206" i="64"/>
  <c r="A208" i="64"/>
  <c r="A209" i="64"/>
  <c r="A210" i="64"/>
  <c r="A211" i="64"/>
  <c r="A213" i="64"/>
  <c r="A214" i="64"/>
  <c r="A215" i="64"/>
  <c r="A216" i="64"/>
  <c r="A217" i="64"/>
  <c r="A219" i="64"/>
  <c r="A220" i="64"/>
  <c r="A221" i="64"/>
  <c r="A222" i="64"/>
  <c r="A224" i="64"/>
  <c r="A225" i="64"/>
  <c r="A226" i="64"/>
  <c r="A227" i="64"/>
  <c r="A228" i="64"/>
  <c r="A229" i="64"/>
  <c r="A231" i="64"/>
  <c r="A232" i="64"/>
  <c r="A233" i="64"/>
  <c r="A234" i="64"/>
  <c r="A236" i="64"/>
  <c r="A237" i="64"/>
  <c r="A238" i="64"/>
  <c r="A239" i="64"/>
  <c r="A241" i="64"/>
  <c r="A242" i="64"/>
  <c r="A243" i="64"/>
  <c r="A245" i="64"/>
  <c r="A246" i="64"/>
  <c r="A247" i="64"/>
  <c r="A248" i="64"/>
  <c r="A249" i="64"/>
  <c r="A250" i="64"/>
  <c r="A252" i="64"/>
  <c r="A253" i="64"/>
  <c r="A254" i="64"/>
  <c r="A255" i="64"/>
  <c r="A256" i="64"/>
  <c r="A257" i="64"/>
  <c r="A258" i="64"/>
  <c r="A260" i="64"/>
  <c r="A261" i="64"/>
  <c r="A262" i="64"/>
  <c r="A264" i="64"/>
  <c r="A265" i="64"/>
  <c r="A266" i="64"/>
  <c r="A268" i="64"/>
  <c r="A269" i="64"/>
  <c r="A270" i="64"/>
  <c r="A272" i="64"/>
  <c r="A273" i="64"/>
  <c r="A274" i="64"/>
  <c r="A276" i="64"/>
  <c r="A277" i="64"/>
  <c r="A278" i="64"/>
  <c r="A279" i="64"/>
  <c r="A280" i="64"/>
  <c r="H232" i="64"/>
  <c r="I232" i="64"/>
  <c r="F202" i="64"/>
  <c r="G202" i="64"/>
  <c r="F13" i="64"/>
  <c r="G13" i="64"/>
  <c r="H31" i="64"/>
  <c r="I31" i="64"/>
  <c r="H27" i="65"/>
  <c r="I27" i="65"/>
  <c r="F29" i="64"/>
  <c r="G29" i="64"/>
  <c r="H69" i="64"/>
  <c r="I69" i="64"/>
  <c r="H47" i="64"/>
  <c r="I47" i="64"/>
  <c r="F49" i="64"/>
  <c r="G49" i="64"/>
  <c r="F95" i="64"/>
  <c r="G95" i="64"/>
  <c r="F25" i="64"/>
  <c r="G25" i="64"/>
  <c r="F114" i="64"/>
  <c r="G114" i="64"/>
  <c r="H27" i="64"/>
  <c r="I27" i="64"/>
  <c r="H193" i="64"/>
  <c r="I193" i="64"/>
  <c r="H15" i="64"/>
  <c r="I15" i="64"/>
  <c r="F33" i="64"/>
  <c r="G33" i="64"/>
  <c r="H116" i="64"/>
  <c r="I116" i="64"/>
  <c r="F17" i="64"/>
  <c r="G17" i="64"/>
  <c r="H35" i="64"/>
  <c r="I35" i="64"/>
  <c r="H19" i="64"/>
  <c r="I19" i="64"/>
  <c r="F41" i="64"/>
  <c r="G41" i="64"/>
  <c r="H174" i="64"/>
  <c r="I174" i="64"/>
  <c r="F134" i="64"/>
  <c r="G134" i="64"/>
  <c r="F21" i="64"/>
  <c r="G21" i="64"/>
  <c r="F45" i="64"/>
  <c r="G45" i="64"/>
  <c r="F67" i="64"/>
  <c r="G67" i="64"/>
  <c r="F191" i="64"/>
  <c r="G191" i="64"/>
  <c r="H97" i="64"/>
  <c r="I97" i="64"/>
  <c r="F249" i="64"/>
  <c r="G249" i="64"/>
  <c r="H23" i="64"/>
  <c r="I23" i="64"/>
  <c r="H43" i="64"/>
  <c r="I43" i="64"/>
  <c r="F171" i="64"/>
  <c r="G171" i="64"/>
  <c r="H51" i="64"/>
  <c r="I51" i="64"/>
  <c r="F73" i="64"/>
  <c r="G73" i="64"/>
  <c r="H136" i="64"/>
  <c r="I136" i="64"/>
  <c r="H213" i="64"/>
  <c r="I213" i="64"/>
  <c r="F37" i="64"/>
  <c r="G37" i="64"/>
  <c r="F77" i="64"/>
  <c r="G77" i="64"/>
  <c r="F153" i="64"/>
  <c r="G153" i="64"/>
  <c r="F229" i="64"/>
  <c r="G229" i="64"/>
  <c r="H39" i="64"/>
  <c r="I39" i="64"/>
  <c r="H79" i="64"/>
  <c r="I79" i="64"/>
  <c r="H155" i="64"/>
  <c r="I155" i="64"/>
  <c r="A24" i="65"/>
  <c r="A25" i="65"/>
  <c r="A26" i="65"/>
  <c r="A27" i="65"/>
  <c r="A28" i="65"/>
  <c r="A73" i="66"/>
  <c r="A74" i="66"/>
  <c r="A75" i="66"/>
  <c r="A76" i="66"/>
  <c r="H34" i="65"/>
  <c r="I34" i="65"/>
  <c r="F66" i="65"/>
  <c r="G66" i="65"/>
  <c r="F75" i="65"/>
  <c r="G75" i="65"/>
  <c r="H14" i="64"/>
  <c r="I14" i="64"/>
  <c r="F16" i="64"/>
  <c r="G16" i="64"/>
  <c r="H18" i="64"/>
  <c r="I18" i="64"/>
  <c r="F20" i="64"/>
  <c r="G20" i="64"/>
  <c r="H22" i="64"/>
  <c r="I22" i="64"/>
  <c r="F24" i="64"/>
  <c r="G24" i="64"/>
  <c r="H26" i="64"/>
  <c r="I26" i="64"/>
  <c r="F28" i="64"/>
  <c r="G28" i="64"/>
  <c r="H30" i="64"/>
  <c r="I30" i="64"/>
  <c r="F32" i="64"/>
  <c r="G32" i="64"/>
  <c r="H34" i="64"/>
  <c r="I34" i="64"/>
  <c r="F36" i="64"/>
  <c r="G36" i="64"/>
  <c r="H38" i="64"/>
  <c r="I38" i="64"/>
  <c r="F40" i="64"/>
  <c r="G40" i="64"/>
  <c r="H42" i="64"/>
  <c r="I42" i="64"/>
  <c r="F44" i="64"/>
  <c r="G44" i="64"/>
  <c r="H46" i="64"/>
  <c r="I46" i="64"/>
  <c r="F48" i="64"/>
  <c r="G48" i="64"/>
  <c r="H50" i="64"/>
  <c r="I50" i="64"/>
  <c r="F52" i="64"/>
  <c r="G52" i="64"/>
  <c r="F53" i="64"/>
  <c r="G53" i="64"/>
  <c r="F54" i="64"/>
  <c r="G54" i="64"/>
  <c r="F55" i="64"/>
  <c r="G55" i="64"/>
  <c r="F56" i="64"/>
  <c r="G56" i="64"/>
  <c r="F57" i="64"/>
  <c r="G57" i="64"/>
  <c r="F58" i="64"/>
  <c r="G58" i="64"/>
  <c r="F59" i="64"/>
  <c r="G59" i="64"/>
  <c r="F60" i="64"/>
  <c r="G60" i="64"/>
  <c r="F61" i="64"/>
  <c r="G61" i="64"/>
  <c r="F62" i="64"/>
  <c r="G62" i="64"/>
  <c r="F63" i="64"/>
  <c r="G63" i="64"/>
  <c r="F64" i="64"/>
  <c r="G64" i="64"/>
  <c r="F65" i="64"/>
  <c r="G65" i="64"/>
  <c r="H68" i="64"/>
  <c r="I68" i="64"/>
  <c r="F71" i="64"/>
  <c r="G71" i="64"/>
  <c r="H74" i="64"/>
  <c r="I74" i="64"/>
  <c r="F90" i="64"/>
  <c r="G90" i="64"/>
  <c r="H93" i="64"/>
  <c r="I93" i="64"/>
  <c r="F110" i="64"/>
  <c r="G110" i="64"/>
  <c r="H112" i="64"/>
  <c r="I112" i="64"/>
  <c r="F129" i="64"/>
  <c r="G129" i="64"/>
  <c r="H132" i="64"/>
  <c r="I132" i="64"/>
  <c r="F148" i="64"/>
  <c r="G148" i="64"/>
  <c r="H150" i="64"/>
  <c r="I150" i="64"/>
  <c r="F167" i="64"/>
  <c r="G167" i="64"/>
  <c r="H169" i="64"/>
  <c r="I169" i="64"/>
  <c r="F186" i="64"/>
  <c r="G186" i="64"/>
  <c r="H189" i="64"/>
  <c r="I189" i="64"/>
  <c r="F205" i="64"/>
  <c r="G205" i="64"/>
  <c r="H208" i="64"/>
  <c r="I208" i="64"/>
  <c r="F225" i="64"/>
  <c r="G225" i="64"/>
  <c r="H227" i="64"/>
  <c r="I227" i="64"/>
  <c r="F245" i="64"/>
  <c r="G245" i="64"/>
  <c r="H247" i="64"/>
  <c r="I247" i="64"/>
  <c r="F128" i="65"/>
  <c r="G128" i="65"/>
  <c r="H13" i="64"/>
  <c r="I13" i="64"/>
  <c r="F15" i="64"/>
  <c r="G15" i="64"/>
  <c r="H17" i="64"/>
  <c r="I17" i="64"/>
  <c r="F19" i="64"/>
  <c r="G19" i="64"/>
  <c r="H21" i="64"/>
  <c r="I21" i="64"/>
  <c r="F23" i="64"/>
  <c r="G23" i="64"/>
  <c r="H25" i="64"/>
  <c r="I25" i="64"/>
  <c r="F27" i="64"/>
  <c r="G27" i="64"/>
  <c r="H29" i="64"/>
  <c r="I29" i="64"/>
  <c r="F31" i="64"/>
  <c r="G31" i="64"/>
  <c r="H33" i="64"/>
  <c r="I33" i="64"/>
  <c r="F35" i="64"/>
  <c r="G35" i="64"/>
  <c r="H37" i="64"/>
  <c r="I37" i="64"/>
  <c r="F39" i="64"/>
  <c r="G39" i="64"/>
  <c r="J39" i="64"/>
  <c r="K39" i="64"/>
  <c r="H41" i="64"/>
  <c r="I41" i="64"/>
  <c r="F43" i="64"/>
  <c r="G43" i="64"/>
  <c r="H45" i="64"/>
  <c r="I45" i="64"/>
  <c r="J45" i="64"/>
  <c r="K45" i="64"/>
  <c r="F47" i="64"/>
  <c r="G47" i="64"/>
  <c r="H49" i="64"/>
  <c r="I49" i="64"/>
  <c r="F51" i="64"/>
  <c r="G51" i="64"/>
  <c r="H67" i="64"/>
  <c r="I67" i="64"/>
  <c r="F69" i="64"/>
  <c r="G69" i="64"/>
  <c r="H73" i="64"/>
  <c r="I73" i="64"/>
  <c r="J73" i="64"/>
  <c r="K73" i="64"/>
  <c r="F75" i="64"/>
  <c r="G75" i="64"/>
  <c r="F86" i="64"/>
  <c r="G86" i="64"/>
  <c r="H88" i="64"/>
  <c r="I88" i="64"/>
  <c r="F105" i="64"/>
  <c r="G105" i="64"/>
  <c r="H107" i="64"/>
  <c r="I107" i="64"/>
  <c r="F124" i="64"/>
  <c r="G124" i="64"/>
  <c r="H126" i="64"/>
  <c r="I126" i="64"/>
  <c r="F143" i="64"/>
  <c r="G143" i="64"/>
  <c r="H145" i="64"/>
  <c r="I145" i="64"/>
  <c r="F162" i="64"/>
  <c r="G162" i="64"/>
  <c r="H164" i="64"/>
  <c r="I164" i="64"/>
  <c r="F181" i="64"/>
  <c r="G181" i="64"/>
  <c r="H183" i="64"/>
  <c r="I183" i="64"/>
  <c r="F200" i="64"/>
  <c r="G200" i="64"/>
  <c r="H203" i="64"/>
  <c r="I203" i="64"/>
  <c r="F220" i="64"/>
  <c r="G220" i="64"/>
  <c r="H222" i="64"/>
  <c r="I222" i="64"/>
  <c r="F239" i="64"/>
  <c r="G239" i="64"/>
  <c r="H242" i="64"/>
  <c r="I242" i="64"/>
  <c r="H250" i="64"/>
  <c r="I250" i="64"/>
  <c r="F261" i="64"/>
  <c r="G261" i="64"/>
  <c r="H130" i="65"/>
  <c r="I130" i="65"/>
  <c r="H292" i="64"/>
  <c r="I292" i="64"/>
  <c r="H280" i="64"/>
  <c r="I280" i="64"/>
  <c r="F278" i="64"/>
  <c r="G278" i="64"/>
  <c r="H276" i="64"/>
  <c r="I276" i="64"/>
  <c r="F273" i="64"/>
  <c r="G273" i="64"/>
  <c r="H270" i="64"/>
  <c r="I270" i="64"/>
  <c r="F268" i="64"/>
  <c r="G268" i="64"/>
  <c r="H265" i="64"/>
  <c r="I265" i="64"/>
  <c r="F262" i="64"/>
  <c r="G262" i="64"/>
  <c r="H260" i="64"/>
  <c r="I260" i="64"/>
  <c r="F257" i="64"/>
  <c r="G257" i="64"/>
  <c r="H255" i="64"/>
  <c r="I255" i="64"/>
  <c r="F253" i="64"/>
  <c r="G253" i="64"/>
  <c r="H293" i="64"/>
  <c r="I293" i="64"/>
  <c r="F279" i="64"/>
  <c r="G279" i="64"/>
  <c r="H277" i="64"/>
  <c r="I277" i="64"/>
  <c r="F274" i="64"/>
  <c r="G274" i="64"/>
  <c r="H272" i="64"/>
  <c r="I272" i="64"/>
  <c r="F269" i="64"/>
  <c r="G269" i="64"/>
  <c r="H266" i="64"/>
  <c r="I266" i="64"/>
  <c r="F264" i="64"/>
  <c r="G264" i="64"/>
  <c r="H261" i="64"/>
  <c r="I261" i="64"/>
  <c r="F258" i="64"/>
  <c r="G258" i="64"/>
  <c r="H256" i="64"/>
  <c r="I256" i="64"/>
  <c r="F254" i="64"/>
  <c r="G254" i="64"/>
  <c r="H252" i="64"/>
  <c r="I252" i="64"/>
  <c r="F292" i="64"/>
  <c r="G292" i="64"/>
  <c r="F280" i="64"/>
  <c r="G280" i="64"/>
  <c r="H278" i="64"/>
  <c r="I278" i="64"/>
  <c r="F276" i="64"/>
  <c r="G276" i="64"/>
  <c r="H273" i="64"/>
  <c r="I273" i="64"/>
  <c r="F270" i="64"/>
  <c r="G270" i="64"/>
  <c r="H268" i="64"/>
  <c r="I268" i="64"/>
  <c r="F265" i="64"/>
  <c r="G265" i="64"/>
  <c r="H262" i="64"/>
  <c r="I262" i="64"/>
  <c r="F260" i="64"/>
  <c r="G260" i="64"/>
  <c r="H257" i="64"/>
  <c r="I257" i="64"/>
  <c r="F255" i="64"/>
  <c r="G255" i="64"/>
  <c r="H253" i="64"/>
  <c r="I253" i="64"/>
  <c r="F293" i="64"/>
  <c r="G293" i="64"/>
  <c r="H269" i="64"/>
  <c r="I269" i="64"/>
  <c r="F266" i="64"/>
  <c r="G266" i="64"/>
  <c r="F250" i="64"/>
  <c r="G250" i="64"/>
  <c r="H248" i="64"/>
  <c r="I248" i="64"/>
  <c r="F246" i="64"/>
  <c r="G246" i="64"/>
  <c r="H243" i="64"/>
  <c r="I243" i="64"/>
  <c r="F241" i="64"/>
  <c r="G241" i="64"/>
  <c r="H238" i="64"/>
  <c r="I238" i="64"/>
  <c r="F236" i="64"/>
  <c r="G236" i="64"/>
  <c r="H233" i="64"/>
  <c r="I233" i="64"/>
  <c r="F231" i="64"/>
  <c r="G231" i="64"/>
  <c r="H228" i="64"/>
  <c r="I228" i="64"/>
  <c r="F226" i="64"/>
  <c r="G226" i="64"/>
  <c r="H224" i="64"/>
  <c r="I224" i="64"/>
  <c r="F221" i="64"/>
  <c r="G221" i="64"/>
  <c r="H219" i="64"/>
  <c r="I219" i="64"/>
  <c r="F216" i="64"/>
  <c r="G216" i="64"/>
  <c r="H214" i="64"/>
  <c r="I214" i="64"/>
  <c r="F211" i="64"/>
  <c r="G211" i="64"/>
  <c r="H209" i="64"/>
  <c r="I209" i="64"/>
  <c r="F206" i="64"/>
  <c r="G206" i="64"/>
  <c r="H204" i="64"/>
  <c r="I204" i="64"/>
  <c r="H199" i="64"/>
  <c r="I199" i="64"/>
  <c r="F197" i="64"/>
  <c r="G197" i="64"/>
  <c r="H195" i="64"/>
  <c r="I195" i="64"/>
  <c r="F192" i="64"/>
  <c r="G192" i="64"/>
  <c r="H190" i="64"/>
  <c r="I190" i="64"/>
  <c r="F188" i="64"/>
  <c r="G188" i="64"/>
  <c r="H185" i="64"/>
  <c r="I185" i="64"/>
  <c r="F182" i="64"/>
  <c r="G182" i="64"/>
  <c r="H180" i="64"/>
  <c r="I180" i="64"/>
  <c r="F178" i="64"/>
  <c r="G178" i="64"/>
  <c r="H175" i="64"/>
  <c r="I175" i="64"/>
  <c r="F173" i="64"/>
  <c r="G173" i="64"/>
  <c r="H170" i="64"/>
  <c r="I170" i="64"/>
  <c r="F168" i="64"/>
  <c r="G168" i="64"/>
  <c r="H166" i="64"/>
  <c r="I166" i="64"/>
  <c r="F163" i="64"/>
  <c r="G163" i="64"/>
  <c r="H161" i="64"/>
  <c r="I161" i="64"/>
  <c r="F158" i="64"/>
  <c r="G158" i="64"/>
  <c r="H156" i="64"/>
  <c r="I156" i="64"/>
  <c r="F154" i="64"/>
  <c r="G154" i="64"/>
  <c r="H151" i="64"/>
  <c r="I151" i="64"/>
  <c r="F149" i="64"/>
  <c r="G149" i="64"/>
  <c r="H147" i="64"/>
  <c r="I147" i="64"/>
  <c r="F144" i="64"/>
  <c r="G144" i="64"/>
  <c r="H142" i="64"/>
  <c r="I142" i="64"/>
  <c r="F140" i="64"/>
  <c r="G140" i="64"/>
  <c r="H137" i="64"/>
  <c r="I137" i="64"/>
  <c r="F135" i="64"/>
  <c r="G135" i="64"/>
  <c r="H133" i="64"/>
  <c r="I133" i="64"/>
  <c r="F130" i="64"/>
  <c r="G130" i="64"/>
  <c r="H128" i="64"/>
  <c r="I128" i="64"/>
  <c r="F125" i="64"/>
  <c r="G125" i="64"/>
  <c r="H122" i="64"/>
  <c r="I122" i="64"/>
  <c r="F120" i="64"/>
  <c r="G120" i="64"/>
  <c r="H118" i="64"/>
  <c r="I118" i="64"/>
  <c r="F115" i="64"/>
  <c r="G115" i="64"/>
  <c r="H113" i="64"/>
  <c r="I113" i="64"/>
  <c r="F111" i="64"/>
  <c r="G111" i="64"/>
  <c r="H109" i="64"/>
  <c r="I109" i="64"/>
  <c r="F106" i="64"/>
  <c r="G106" i="64"/>
  <c r="H103" i="64"/>
  <c r="I103" i="64"/>
  <c r="F101" i="64"/>
  <c r="G101" i="64"/>
  <c r="H98" i="64"/>
  <c r="I98" i="64"/>
  <c r="F96" i="64"/>
  <c r="G96" i="64"/>
  <c r="H94" i="64"/>
  <c r="I94" i="64"/>
  <c r="F92" i="64"/>
  <c r="G92" i="64"/>
  <c r="H89" i="64"/>
  <c r="I89" i="64"/>
  <c r="F87" i="64"/>
  <c r="G87" i="64"/>
  <c r="H85" i="64"/>
  <c r="I85" i="64"/>
  <c r="F82" i="64"/>
  <c r="G82" i="64"/>
  <c r="H80" i="64"/>
  <c r="I80" i="64"/>
  <c r="F78" i="64"/>
  <c r="G78" i="64"/>
  <c r="H75" i="64"/>
  <c r="I75" i="64"/>
  <c r="H274" i="64"/>
  <c r="I274" i="64"/>
  <c r="F272" i="64"/>
  <c r="G272" i="64"/>
  <c r="H254" i="64"/>
  <c r="I254" i="64"/>
  <c r="F252" i="64"/>
  <c r="G252" i="64"/>
  <c r="H249" i="64"/>
  <c r="I249" i="64"/>
  <c r="F247" i="64"/>
  <c r="G247" i="64"/>
  <c r="H245" i="64"/>
  <c r="I245" i="64"/>
  <c r="F242" i="64"/>
  <c r="G242" i="64"/>
  <c r="H239" i="64"/>
  <c r="I239" i="64"/>
  <c r="F237" i="64"/>
  <c r="G237" i="64"/>
  <c r="H234" i="64"/>
  <c r="I234" i="64"/>
  <c r="F232" i="64"/>
  <c r="G232" i="64"/>
  <c r="J232" i="64"/>
  <c r="K232" i="64"/>
  <c r="H229" i="64"/>
  <c r="I229" i="64"/>
  <c r="F227" i="64"/>
  <c r="G227" i="64"/>
  <c r="H225" i="64"/>
  <c r="I225" i="64"/>
  <c r="F222" i="64"/>
  <c r="G222" i="64"/>
  <c r="H220" i="64"/>
  <c r="I220" i="64"/>
  <c r="F217" i="64"/>
  <c r="G217" i="64"/>
  <c r="H215" i="64"/>
  <c r="I215" i="64"/>
  <c r="F213" i="64"/>
  <c r="G213" i="64"/>
  <c r="H210" i="64"/>
  <c r="I210" i="64"/>
  <c r="J210" i="64"/>
  <c r="K210" i="64"/>
  <c r="F208" i="64"/>
  <c r="G208" i="64"/>
  <c r="H205" i="64"/>
  <c r="I205" i="64"/>
  <c r="F203" i="64"/>
  <c r="G203" i="64"/>
  <c r="H200" i="64"/>
  <c r="I200" i="64"/>
  <c r="F198" i="64"/>
  <c r="G198" i="64"/>
  <c r="H196" i="64"/>
  <c r="I196" i="64"/>
  <c r="F193" i="64"/>
  <c r="G193" i="64"/>
  <c r="H191" i="64"/>
  <c r="I191" i="64"/>
  <c r="F189" i="64"/>
  <c r="G189" i="64"/>
  <c r="H186" i="64"/>
  <c r="I186" i="64"/>
  <c r="F183" i="64"/>
  <c r="G183" i="64"/>
  <c r="H181" i="64"/>
  <c r="I181" i="64"/>
  <c r="F179" i="64"/>
  <c r="G179" i="64"/>
  <c r="H176" i="64"/>
  <c r="I176" i="64"/>
  <c r="F174" i="64"/>
  <c r="G174" i="64"/>
  <c r="H171" i="64"/>
  <c r="I171" i="64"/>
  <c r="F169" i="64"/>
  <c r="G169" i="64"/>
  <c r="H167" i="64"/>
  <c r="I167" i="64"/>
  <c r="F164" i="64"/>
  <c r="G164" i="64"/>
  <c r="H162" i="64"/>
  <c r="I162" i="64"/>
  <c r="F160" i="64"/>
  <c r="G160" i="64"/>
  <c r="H157" i="64"/>
  <c r="I157" i="64"/>
  <c r="F155" i="64"/>
  <c r="G155" i="64"/>
  <c r="H153" i="64"/>
  <c r="I153" i="64"/>
  <c r="F150" i="64"/>
  <c r="G150" i="64"/>
  <c r="H148" i="64"/>
  <c r="I148" i="64"/>
  <c r="F145" i="64"/>
  <c r="G145" i="64"/>
  <c r="H143" i="64"/>
  <c r="I143" i="64"/>
  <c r="F141" i="64"/>
  <c r="G141" i="64"/>
  <c r="H139" i="64"/>
  <c r="I139" i="64"/>
  <c r="F136" i="64"/>
  <c r="G136" i="64"/>
  <c r="H134" i="64"/>
  <c r="I134" i="64"/>
  <c r="F132" i="64"/>
  <c r="G132" i="64"/>
  <c r="H129" i="64"/>
  <c r="I129" i="64"/>
  <c r="F126" i="64"/>
  <c r="G126" i="64"/>
  <c r="H124" i="64"/>
  <c r="I124" i="64"/>
  <c r="F121" i="64"/>
  <c r="G121" i="64"/>
  <c r="H119" i="64"/>
  <c r="I119" i="64"/>
  <c r="F116" i="64"/>
  <c r="G116" i="64"/>
  <c r="J116" i="64"/>
  <c r="K116" i="64"/>
  <c r="H114" i="64"/>
  <c r="I114" i="64"/>
  <c r="F112" i="64"/>
  <c r="G112" i="64"/>
  <c r="H110" i="64"/>
  <c r="I110" i="64"/>
  <c r="F107" i="64"/>
  <c r="G107" i="64"/>
  <c r="H105" i="64"/>
  <c r="I105" i="64"/>
  <c r="F102" i="64"/>
  <c r="G102" i="64"/>
  <c r="H99" i="64"/>
  <c r="I99" i="64"/>
  <c r="F97" i="64"/>
  <c r="G97" i="64"/>
  <c r="H95" i="64"/>
  <c r="I95" i="64"/>
  <c r="F93" i="64"/>
  <c r="G93" i="64"/>
  <c r="H90" i="64"/>
  <c r="I90" i="64"/>
  <c r="F88" i="64"/>
  <c r="G88" i="64"/>
  <c r="H86" i="64"/>
  <c r="I86" i="64"/>
  <c r="F84" i="64"/>
  <c r="G84" i="64"/>
  <c r="H81" i="64"/>
  <c r="I81" i="64"/>
  <c r="F79" i="64"/>
  <c r="G79" i="64"/>
  <c r="J79" i="64"/>
  <c r="K79" i="64"/>
  <c r="H77" i="64"/>
  <c r="I77" i="64"/>
  <c r="H279" i="64"/>
  <c r="I279" i="64"/>
  <c r="F277" i="64"/>
  <c r="G277" i="64"/>
  <c r="H258" i="64"/>
  <c r="I258" i="64"/>
  <c r="F256" i="64"/>
  <c r="G256" i="64"/>
  <c r="F248" i="64"/>
  <c r="G248" i="64"/>
  <c r="J248" i="64"/>
  <c r="K248" i="64"/>
  <c r="H246" i="64"/>
  <c r="I246" i="64"/>
  <c r="F243" i="64"/>
  <c r="G243" i="64"/>
  <c r="H241" i="64"/>
  <c r="I241" i="64"/>
  <c r="F238" i="64"/>
  <c r="G238" i="64"/>
  <c r="H236" i="64"/>
  <c r="I236" i="64"/>
  <c r="F233" i="64"/>
  <c r="G233" i="64"/>
  <c r="H231" i="64"/>
  <c r="I231" i="64"/>
  <c r="F228" i="64"/>
  <c r="G228" i="64"/>
  <c r="J228" i="64"/>
  <c r="K228" i="64"/>
  <c r="H226" i="64"/>
  <c r="I226" i="64"/>
  <c r="F224" i="64"/>
  <c r="G224" i="64"/>
  <c r="H221" i="64"/>
  <c r="I221" i="64"/>
  <c r="F219" i="64"/>
  <c r="G219" i="64"/>
  <c r="H216" i="64"/>
  <c r="I216" i="64"/>
  <c r="F214" i="64"/>
  <c r="G214" i="64"/>
  <c r="H211" i="64"/>
  <c r="I211" i="64"/>
  <c r="F209" i="64"/>
  <c r="G209" i="64"/>
  <c r="J209" i="64"/>
  <c r="K209" i="64"/>
  <c r="H206" i="64"/>
  <c r="I206" i="64"/>
  <c r="F204" i="64"/>
  <c r="G204" i="64"/>
  <c r="H202" i="64"/>
  <c r="I202" i="64"/>
  <c r="F199" i="64"/>
  <c r="G199" i="64"/>
  <c r="H197" i="64"/>
  <c r="I197" i="64"/>
  <c r="F195" i="64"/>
  <c r="G195" i="64"/>
  <c r="H192" i="64"/>
  <c r="I192" i="64"/>
  <c r="F190" i="64"/>
  <c r="G190" i="64"/>
  <c r="H188" i="64"/>
  <c r="I188" i="64"/>
  <c r="F185" i="64"/>
  <c r="G185" i="64"/>
  <c r="H182" i="64"/>
  <c r="I182" i="64"/>
  <c r="F180" i="64"/>
  <c r="G180" i="64"/>
  <c r="H178" i="64"/>
  <c r="I178" i="64"/>
  <c r="F175" i="64"/>
  <c r="G175" i="64"/>
  <c r="H173" i="64"/>
  <c r="I173" i="64"/>
  <c r="F170" i="64"/>
  <c r="G170" i="64"/>
  <c r="H168" i="64"/>
  <c r="I168" i="64"/>
  <c r="F166" i="64"/>
  <c r="G166" i="64"/>
  <c r="H163" i="64"/>
  <c r="I163" i="64"/>
  <c r="F161" i="64"/>
  <c r="G161" i="64"/>
  <c r="H158" i="64"/>
  <c r="I158" i="64"/>
  <c r="F156" i="64"/>
  <c r="G156" i="64"/>
  <c r="H154" i="64"/>
  <c r="I154" i="64"/>
  <c r="F151" i="64"/>
  <c r="G151" i="64"/>
  <c r="H149" i="64"/>
  <c r="I149" i="64"/>
  <c r="F147" i="64"/>
  <c r="G147" i="64"/>
  <c r="H144" i="64"/>
  <c r="I144" i="64"/>
  <c r="F142" i="64"/>
  <c r="G142" i="64"/>
  <c r="H140" i="64"/>
  <c r="I140" i="64"/>
  <c r="F137" i="64"/>
  <c r="G137" i="64"/>
  <c r="H135" i="64"/>
  <c r="I135" i="64"/>
  <c r="F133" i="64"/>
  <c r="G133" i="64"/>
  <c r="H130" i="64"/>
  <c r="I130" i="64"/>
  <c r="F128" i="64"/>
  <c r="G128" i="64"/>
  <c r="H125" i="64"/>
  <c r="I125" i="64"/>
  <c r="F122" i="64"/>
  <c r="G122" i="64"/>
  <c r="H120" i="64"/>
  <c r="I120" i="64"/>
  <c r="F118" i="64"/>
  <c r="G118" i="64"/>
  <c r="H115" i="64"/>
  <c r="I115" i="64"/>
  <c r="F113" i="64"/>
  <c r="G113" i="64"/>
  <c r="H111" i="64"/>
  <c r="I111" i="64"/>
  <c r="F109" i="64"/>
  <c r="G109" i="64"/>
  <c r="H106" i="64"/>
  <c r="I106" i="64"/>
  <c r="F103" i="64"/>
  <c r="G103" i="64"/>
  <c r="H101" i="64"/>
  <c r="I101" i="64"/>
  <c r="F98" i="64"/>
  <c r="G98" i="64"/>
  <c r="H96" i="64"/>
  <c r="I96" i="64"/>
  <c r="F94" i="64"/>
  <c r="G94" i="64"/>
  <c r="H92" i="64"/>
  <c r="I92" i="64"/>
  <c r="F89" i="64"/>
  <c r="G89" i="64"/>
  <c r="H87" i="64"/>
  <c r="I87" i="64"/>
  <c r="F85" i="64"/>
  <c r="G85" i="64"/>
  <c r="H82" i="64"/>
  <c r="I82" i="64"/>
  <c r="F80" i="64"/>
  <c r="G80" i="64"/>
  <c r="H78" i="64"/>
  <c r="I78" i="64"/>
  <c r="F14" i="64"/>
  <c r="G14" i="64"/>
  <c r="H16" i="64"/>
  <c r="I16" i="64"/>
  <c r="F18" i="64"/>
  <c r="G18" i="64"/>
  <c r="H20" i="64"/>
  <c r="I20" i="64"/>
  <c r="F22" i="64"/>
  <c r="G22" i="64"/>
  <c r="J22" i="64"/>
  <c r="K22" i="64"/>
  <c r="H24" i="64"/>
  <c r="I24" i="64"/>
  <c r="F26" i="64"/>
  <c r="G26" i="64"/>
  <c r="H28" i="64"/>
  <c r="I28" i="64"/>
  <c r="F30" i="64"/>
  <c r="G30" i="64"/>
  <c r="H32" i="64"/>
  <c r="I32" i="64"/>
  <c r="F34" i="64"/>
  <c r="G34" i="64"/>
  <c r="H36" i="64"/>
  <c r="I36" i="64"/>
  <c r="F38" i="64"/>
  <c r="G38" i="64"/>
  <c r="J38" i="64"/>
  <c r="K38" i="64"/>
  <c r="H40" i="64"/>
  <c r="I40" i="64"/>
  <c r="F42" i="64"/>
  <c r="G42" i="64"/>
  <c r="H44" i="64"/>
  <c r="I44" i="64"/>
  <c r="F46" i="64"/>
  <c r="G46" i="64"/>
  <c r="H48" i="64"/>
  <c r="I48" i="64"/>
  <c r="F50" i="64"/>
  <c r="G50" i="64"/>
  <c r="H52" i="64"/>
  <c r="I52" i="64"/>
  <c r="H53" i="64"/>
  <c r="I53" i="64"/>
  <c r="H54" i="64"/>
  <c r="I54" i="64"/>
  <c r="H55" i="64"/>
  <c r="I55" i="64"/>
  <c r="H56" i="64"/>
  <c r="I56" i="64"/>
  <c r="H57" i="64"/>
  <c r="I57" i="64"/>
  <c r="H58" i="64"/>
  <c r="I58" i="64"/>
  <c r="H59" i="64"/>
  <c r="I59" i="64"/>
  <c r="H60" i="64"/>
  <c r="I60" i="64"/>
  <c r="H61" i="64"/>
  <c r="I61" i="64"/>
  <c r="H62" i="64"/>
  <c r="I62" i="64"/>
  <c r="H63" i="64"/>
  <c r="I63" i="64"/>
  <c r="H64" i="64"/>
  <c r="I64" i="64"/>
  <c r="H65" i="64"/>
  <c r="I65" i="64"/>
  <c r="F68" i="64"/>
  <c r="G68" i="64"/>
  <c r="H71" i="64"/>
  <c r="I71" i="64"/>
  <c r="F74" i="64"/>
  <c r="G74" i="64"/>
  <c r="F81" i="64"/>
  <c r="G81" i="64"/>
  <c r="H84" i="64"/>
  <c r="I84" i="64"/>
  <c r="F99" i="64"/>
  <c r="G99" i="64"/>
  <c r="H102" i="64"/>
  <c r="I102" i="64"/>
  <c r="F119" i="64"/>
  <c r="G119" i="64"/>
  <c r="H121" i="64"/>
  <c r="I121" i="64"/>
  <c r="F139" i="64"/>
  <c r="G139" i="64"/>
  <c r="H141" i="64"/>
  <c r="I141" i="64"/>
  <c r="F157" i="64"/>
  <c r="G157" i="64"/>
  <c r="H160" i="64"/>
  <c r="I160" i="64"/>
  <c r="F176" i="64"/>
  <c r="G176" i="64"/>
  <c r="H179" i="64"/>
  <c r="I179" i="64"/>
  <c r="F196" i="64"/>
  <c r="G196" i="64"/>
  <c r="H198" i="64"/>
  <c r="I198" i="64"/>
  <c r="F215" i="64"/>
  <c r="G215" i="64"/>
  <c r="H217" i="64"/>
  <c r="I217" i="64"/>
  <c r="F234" i="64"/>
  <c r="G234" i="64"/>
  <c r="H237" i="64"/>
  <c r="I237" i="64"/>
  <c r="H264" i="64"/>
  <c r="I264" i="64"/>
  <c r="A29" i="65"/>
  <c r="A30" i="65"/>
  <c r="A31" i="65"/>
  <c r="H114" i="65"/>
  <c r="I114" i="65"/>
  <c r="A281" i="64"/>
  <c r="A282" i="64"/>
  <c r="A283" i="64"/>
  <c r="A284" i="64"/>
  <c r="A285" i="64"/>
  <c r="A286" i="64"/>
  <c r="A287" i="64"/>
  <c r="A288" i="64"/>
  <c r="A289" i="64"/>
  <c r="A290" i="64"/>
  <c r="A291" i="64"/>
  <c r="A292" i="64"/>
  <c r="A293" i="64"/>
  <c r="J171" i="64"/>
  <c r="K171" i="64"/>
  <c r="J256" i="64"/>
  <c r="K256" i="64"/>
  <c r="A30" i="67"/>
  <c r="A29" i="67"/>
  <c r="J97" i="64"/>
  <c r="K97" i="64"/>
  <c r="J213" i="64"/>
  <c r="K213" i="64"/>
  <c r="J95" i="64"/>
  <c r="K95" i="64"/>
  <c r="J114" i="64"/>
  <c r="K114" i="64"/>
  <c r="J19" i="64"/>
  <c r="K19" i="64"/>
  <c r="J67" i="64"/>
  <c r="K67" i="64"/>
  <c r="J17" i="64"/>
  <c r="K17" i="64"/>
  <c r="J74" i="64"/>
  <c r="K74" i="64"/>
  <c r="J69" i="64"/>
  <c r="K69" i="64"/>
  <c r="J191" i="64"/>
  <c r="K191" i="64"/>
  <c r="J37" i="64"/>
  <c r="K37" i="64"/>
  <c r="J136" i="64"/>
  <c r="K136" i="64"/>
  <c r="F70" i="65"/>
  <c r="G70" i="65"/>
  <c r="H64" i="65"/>
  <c r="I64" i="65"/>
  <c r="F62" i="65"/>
  <c r="G62" i="65"/>
  <c r="H93" i="65"/>
  <c r="I93" i="65"/>
  <c r="F103" i="65"/>
  <c r="G103" i="65"/>
  <c r="F116" i="65"/>
  <c r="G116" i="65"/>
  <c r="H42" i="65"/>
  <c r="I42" i="65"/>
  <c r="F86" i="65"/>
  <c r="G86" i="65"/>
  <c r="H125" i="65"/>
  <c r="I125" i="65"/>
  <c r="F43" i="65"/>
  <c r="G43" i="65"/>
  <c r="H87" i="65"/>
  <c r="I87" i="65"/>
  <c r="F126" i="65"/>
  <c r="G126" i="65"/>
  <c r="F38" i="65"/>
  <c r="G38" i="65"/>
  <c r="H78" i="65"/>
  <c r="I78" i="65"/>
  <c r="H123" i="65"/>
  <c r="I123" i="65"/>
  <c r="F27" i="65"/>
  <c r="G27" i="65"/>
  <c r="J27" i="65"/>
  <c r="K27" i="65"/>
  <c r="F45" i="65"/>
  <c r="G45" i="65"/>
  <c r="F144" i="65"/>
  <c r="G144" i="65"/>
  <c r="H126" i="65"/>
  <c r="I126" i="65"/>
  <c r="F120" i="65"/>
  <c r="G120" i="65"/>
  <c r="H118" i="65"/>
  <c r="I118" i="65"/>
  <c r="F48" i="65"/>
  <c r="G48" i="65"/>
  <c r="H92" i="65"/>
  <c r="I92" i="65"/>
  <c r="F135" i="65"/>
  <c r="G135" i="65"/>
  <c r="H45" i="65"/>
  <c r="I45" i="65"/>
  <c r="F89" i="65"/>
  <c r="G89" i="65"/>
  <c r="H128" i="65"/>
  <c r="I128" i="65"/>
  <c r="J128" i="65"/>
  <c r="K128" i="65"/>
  <c r="H44" i="65"/>
  <c r="I44" i="65"/>
  <c r="F88" i="65"/>
  <c r="G88" i="65"/>
  <c r="H127" i="65"/>
  <c r="I127" i="65"/>
  <c r="F79" i="65"/>
  <c r="G79" i="65"/>
  <c r="F14" i="65"/>
  <c r="G14" i="65"/>
  <c r="F139" i="65"/>
  <c r="G139" i="65"/>
  <c r="H90" i="65"/>
  <c r="I90" i="65"/>
  <c r="H25" i="65"/>
  <c r="I25" i="65"/>
  <c r="F19" i="65"/>
  <c r="G19" i="65"/>
  <c r="H17" i="65"/>
  <c r="I17" i="65"/>
  <c r="H16" i="65"/>
  <c r="I16" i="65"/>
  <c r="H58" i="65"/>
  <c r="I58" i="65"/>
  <c r="H100" i="65"/>
  <c r="I100" i="65"/>
  <c r="F17" i="65"/>
  <c r="G17" i="65"/>
  <c r="J17" i="65"/>
  <c r="K17" i="65"/>
  <c r="F59" i="65"/>
  <c r="G59" i="65"/>
  <c r="F101" i="65"/>
  <c r="G101" i="65"/>
  <c r="F142" i="65"/>
  <c r="G142" i="65"/>
  <c r="H52" i="65"/>
  <c r="I52" i="65"/>
  <c r="F96" i="65"/>
  <c r="G96" i="65"/>
  <c r="H139" i="65"/>
  <c r="I139" i="65"/>
  <c r="H47" i="65"/>
  <c r="I47" i="65"/>
  <c r="F41" i="65"/>
  <c r="G41" i="65"/>
  <c r="H21" i="65"/>
  <c r="I21" i="65"/>
  <c r="F33" i="65"/>
  <c r="G33" i="65"/>
  <c r="F18" i="65"/>
  <c r="G18" i="65"/>
  <c r="H67" i="65"/>
  <c r="I67" i="65"/>
  <c r="H109" i="65"/>
  <c r="I109" i="65"/>
  <c r="H19" i="65"/>
  <c r="I19" i="65"/>
  <c r="H62" i="65"/>
  <c r="I62" i="65"/>
  <c r="H103" i="65"/>
  <c r="I103" i="65"/>
  <c r="H18" i="65"/>
  <c r="I18" i="65"/>
  <c r="H60" i="65"/>
  <c r="I60" i="65"/>
  <c r="H102" i="65"/>
  <c r="I102" i="65"/>
  <c r="H143" i="65"/>
  <c r="I143" i="65"/>
  <c r="F140" i="65"/>
  <c r="G140" i="65"/>
  <c r="H122" i="65"/>
  <c r="I122" i="65"/>
  <c r="F56" i="65"/>
  <c r="G56" i="65"/>
  <c r="F98" i="65"/>
  <c r="G98" i="65"/>
  <c r="F51" i="65"/>
  <c r="G51" i="65"/>
  <c r="H95" i="65"/>
  <c r="I95" i="65"/>
  <c r="F46" i="65"/>
  <c r="G46" i="65"/>
  <c r="F129" i="65"/>
  <c r="G129" i="65"/>
  <c r="F95" i="65"/>
  <c r="G95" i="65"/>
  <c r="F29" i="65"/>
  <c r="G29" i="65"/>
  <c r="H43" i="65"/>
  <c r="I43" i="65"/>
  <c r="F37" i="65"/>
  <c r="G37" i="65"/>
  <c r="H51" i="65"/>
  <c r="I51" i="65"/>
  <c r="F32" i="65"/>
  <c r="G32" i="65"/>
  <c r="F69" i="65"/>
  <c r="G69" i="65"/>
  <c r="F115" i="65"/>
  <c r="G115" i="65"/>
  <c r="F21" i="65"/>
  <c r="G21" i="65"/>
  <c r="H70" i="65"/>
  <c r="I70" i="65"/>
  <c r="H112" i="65"/>
  <c r="I112" i="65"/>
  <c r="F20" i="65"/>
  <c r="G20" i="65"/>
  <c r="F63" i="65"/>
  <c r="G63" i="65"/>
  <c r="F104" i="65"/>
  <c r="G104" i="65"/>
  <c r="F73" i="65"/>
  <c r="G73" i="65"/>
  <c r="F119" i="65"/>
  <c r="G119" i="65"/>
  <c r="F72" i="65"/>
  <c r="G72" i="65"/>
  <c r="F118" i="65"/>
  <c r="G118" i="65"/>
  <c r="H22" i="65"/>
  <c r="I22" i="65"/>
  <c r="F113" i="65"/>
  <c r="G113" i="65"/>
  <c r="F35" i="65"/>
  <c r="G35" i="65"/>
  <c r="F71" i="65"/>
  <c r="G71" i="65"/>
  <c r="F112" i="65"/>
  <c r="G112" i="65"/>
  <c r="H81" i="65"/>
  <c r="I81" i="65"/>
  <c r="H77" i="65"/>
  <c r="I77" i="65"/>
  <c r="F87" i="65"/>
  <c r="G87" i="65"/>
  <c r="J87" i="65"/>
  <c r="K87" i="65"/>
  <c r="F83" i="65"/>
  <c r="G83" i="65"/>
  <c r="F40" i="65"/>
  <c r="G40" i="65"/>
  <c r="H84" i="65"/>
  <c r="I84" i="65"/>
  <c r="F123" i="65"/>
  <c r="G123" i="65"/>
  <c r="J123" i="65"/>
  <c r="K123" i="65"/>
  <c r="H37" i="65"/>
  <c r="I37" i="65"/>
  <c r="F77" i="65"/>
  <c r="G77" i="65"/>
  <c r="F122" i="65"/>
  <c r="G122" i="65"/>
  <c r="H36" i="65"/>
  <c r="I36" i="65"/>
  <c r="H73" i="65"/>
  <c r="I73" i="65"/>
  <c r="H119" i="65"/>
  <c r="I119" i="65"/>
  <c r="H26" i="65"/>
  <c r="I26" i="65"/>
  <c r="J35" i="64"/>
  <c r="K35" i="64"/>
  <c r="J33" i="64"/>
  <c r="K33" i="64"/>
  <c r="J21" i="64"/>
  <c r="K21" i="64"/>
  <c r="J23" i="64"/>
  <c r="K23" i="64"/>
  <c r="J51" i="64"/>
  <c r="K51" i="64"/>
  <c r="J29" i="64"/>
  <c r="K29" i="64"/>
  <c r="J249" i="64"/>
  <c r="K249" i="64"/>
  <c r="J27" i="64"/>
  <c r="K27" i="64"/>
  <c r="J41" i="64"/>
  <c r="K41" i="64"/>
  <c r="J107" i="64"/>
  <c r="K107" i="64"/>
  <c r="J183" i="64"/>
  <c r="K183" i="64"/>
  <c r="J49" i="64"/>
  <c r="K49" i="64"/>
  <c r="H31" i="65"/>
  <c r="I31" i="65"/>
  <c r="F108" i="65"/>
  <c r="G108" i="65"/>
  <c r="F53" i="65"/>
  <c r="G53" i="65"/>
  <c r="F136" i="65"/>
  <c r="G136" i="65"/>
  <c r="H85" i="65"/>
  <c r="I85" i="65"/>
  <c r="F22" i="65"/>
  <c r="G22" i="65"/>
  <c r="H50" i="65"/>
  <c r="I50" i="65"/>
  <c r="H76" i="65"/>
  <c r="I76" i="65"/>
  <c r="F102" i="65"/>
  <c r="G102" i="65"/>
  <c r="F131" i="65"/>
  <c r="G131" i="65"/>
  <c r="F25" i="65"/>
  <c r="G25" i="65"/>
  <c r="H53" i="65"/>
  <c r="I53" i="65"/>
  <c r="H79" i="65"/>
  <c r="I79" i="65"/>
  <c r="J79" i="65"/>
  <c r="K79" i="65"/>
  <c r="F106" i="65"/>
  <c r="G106" i="65"/>
  <c r="F134" i="65"/>
  <c r="G134" i="65"/>
  <c r="H28" i="65"/>
  <c r="I28" i="65"/>
  <c r="F54" i="65"/>
  <c r="G54" i="65"/>
  <c r="F80" i="65"/>
  <c r="G80" i="65"/>
  <c r="H107" i="65"/>
  <c r="I107" i="65"/>
  <c r="H135" i="65"/>
  <c r="I135" i="65"/>
  <c r="F26" i="65"/>
  <c r="G26" i="65"/>
  <c r="J31" i="64"/>
  <c r="K31" i="64"/>
  <c r="H110" i="65"/>
  <c r="I110" i="65"/>
  <c r="H55" i="65"/>
  <c r="I55" i="65"/>
  <c r="F15" i="65"/>
  <c r="G15" i="65"/>
  <c r="F99" i="65"/>
  <c r="G99" i="65"/>
  <c r="H24" i="65"/>
  <c r="I24" i="65"/>
  <c r="F52" i="65"/>
  <c r="G52" i="65"/>
  <c r="F82" i="65"/>
  <c r="G82" i="65"/>
  <c r="F107" i="65"/>
  <c r="G107" i="65"/>
  <c r="H133" i="65"/>
  <c r="I133" i="65"/>
  <c r="H29" i="65"/>
  <c r="I29" i="65"/>
  <c r="F55" i="65"/>
  <c r="G55" i="65"/>
  <c r="F85" i="65"/>
  <c r="G85" i="65"/>
  <c r="F110" i="65"/>
  <c r="G110" i="65"/>
  <c r="H136" i="65"/>
  <c r="I136" i="65"/>
  <c r="F30" i="65"/>
  <c r="G30" i="65"/>
  <c r="H56" i="65"/>
  <c r="I56" i="65"/>
  <c r="H86" i="65"/>
  <c r="I86" i="65"/>
  <c r="H111" i="65"/>
  <c r="I111" i="65"/>
  <c r="F137" i="65"/>
  <c r="G137" i="65"/>
  <c r="I294" i="64"/>
  <c r="J94" i="64"/>
  <c r="K94" i="64"/>
  <c r="J113" i="64"/>
  <c r="K113" i="64"/>
  <c r="J133" i="64"/>
  <c r="K133" i="64"/>
  <c r="J151" i="64"/>
  <c r="K151" i="64"/>
  <c r="J170" i="64"/>
  <c r="K170" i="64"/>
  <c r="J190" i="64"/>
  <c r="K190" i="64"/>
  <c r="J155" i="64"/>
  <c r="K155" i="64"/>
  <c r="J25" i="64"/>
  <c r="K25" i="64"/>
  <c r="H59" i="65"/>
  <c r="I59" i="65"/>
  <c r="H142" i="65"/>
  <c r="I142" i="65"/>
  <c r="H89" i="65"/>
  <c r="I89" i="65"/>
  <c r="F49" i="65"/>
  <c r="G49" i="65"/>
  <c r="F132" i="65"/>
  <c r="G132" i="65"/>
  <c r="F36" i="65"/>
  <c r="G36" i="65"/>
  <c r="F65" i="65"/>
  <c r="G65" i="65"/>
  <c r="F90" i="65"/>
  <c r="G90" i="65"/>
  <c r="H117" i="65"/>
  <c r="I117" i="65"/>
  <c r="H141" i="65"/>
  <c r="I141" i="65"/>
  <c r="F39" i="65"/>
  <c r="G39" i="65"/>
  <c r="F68" i="65"/>
  <c r="G68" i="65"/>
  <c r="F93" i="65"/>
  <c r="G93" i="65"/>
  <c r="H120" i="65"/>
  <c r="I120" i="65"/>
  <c r="H144" i="65"/>
  <c r="I144" i="65"/>
  <c r="H40" i="65"/>
  <c r="I40" i="65"/>
  <c r="H69" i="65"/>
  <c r="I69" i="65"/>
  <c r="H94" i="65"/>
  <c r="I94" i="65"/>
  <c r="F121" i="65"/>
  <c r="G121" i="65"/>
  <c r="G294" i="64"/>
  <c r="J295" i="64"/>
  <c r="J202" i="64"/>
  <c r="K202" i="64"/>
  <c r="J42" i="64"/>
  <c r="K42" i="64"/>
  <c r="J26" i="64"/>
  <c r="K26" i="64"/>
  <c r="F57" i="65"/>
  <c r="G57" i="65"/>
  <c r="F124" i="65"/>
  <c r="G124" i="65"/>
  <c r="H39" i="65"/>
  <c r="I39" i="65"/>
  <c r="H106" i="65"/>
  <c r="I106" i="65"/>
  <c r="H35" i="65"/>
  <c r="I35" i="65"/>
  <c r="H101" i="65"/>
  <c r="I101" i="65"/>
  <c r="H20" i="65"/>
  <c r="I20" i="65"/>
  <c r="H38" i="65"/>
  <c r="I38" i="65"/>
  <c r="H54" i="65"/>
  <c r="I54" i="65"/>
  <c r="H71" i="65"/>
  <c r="I71" i="65"/>
  <c r="H88" i="65"/>
  <c r="I88" i="65"/>
  <c r="H104" i="65"/>
  <c r="I104" i="65"/>
  <c r="H121" i="65"/>
  <c r="I121" i="65"/>
  <c r="H137" i="65"/>
  <c r="I137" i="65"/>
  <c r="H23" i="65"/>
  <c r="I23" i="65"/>
  <c r="H41" i="65"/>
  <c r="I41" i="65"/>
  <c r="H57" i="65"/>
  <c r="I57" i="65"/>
  <c r="H75" i="65"/>
  <c r="I75" i="65"/>
  <c r="J75" i="65"/>
  <c r="K75" i="65"/>
  <c r="H91" i="65"/>
  <c r="I91" i="65"/>
  <c r="H108" i="65"/>
  <c r="I108" i="65"/>
  <c r="H124" i="65"/>
  <c r="I124" i="65"/>
  <c r="H140" i="65"/>
  <c r="I140" i="65"/>
  <c r="F24" i="65"/>
  <c r="G24" i="65"/>
  <c r="F42" i="65"/>
  <c r="G42" i="65"/>
  <c r="F58" i="65"/>
  <c r="G58" i="65"/>
  <c r="F76" i="65"/>
  <c r="G76" i="65"/>
  <c r="F92" i="65"/>
  <c r="G92" i="65"/>
  <c r="F109" i="65"/>
  <c r="G109" i="65"/>
  <c r="F125" i="65"/>
  <c r="G125" i="65"/>
  <c r="F141" i="65"/>
  <c r="G141" i="65"/>
  <c r="H97" i="65"/>
  <c r="I97" i="65"/>
  <c r="F28" i="65"/>
  <c r="G28" i="65"/>
  <c r="F44" i="65"/>
  <c r="G44" i="65"/>
  <c r="F60" i="65"/>
  <c r="G60" i="65"/>
  <c r="F78" i="65"/>
  <c r="G78" i="65"/>
  <c r="F94" i="65"/>
  <c r="G94" i="65"/>
  <c r="F111" i="65"/>
  <c r="G111" i="65"/>
  <c r="F127" i="65"/>
  <c r="G127" i="65"/>
  <c r="F143" i="65"/>
  <c r="G143" i="65"/>
  <c r="J143" i="65"/>
  <c r="K143" i="65"/>
  <c r="F31" i="65"/>
  <c r="G31" i="65"/>
  <c r="F47" i="65"/>
  <c r="G47" i="65"/>
  <c r="F64" i="65"/>
  <c r="G64" i="65"/>
  <c r="F81" i="65"/>
  <c r="G81" i="65"/>
  <c r="F97" i="65"/>
  <c r="G97" i="65"/>
  <c r="F114" i="65"/>
  <c r="G114" i="65"/>
  <c r="J114" i="65"/>
  <c r="K114" i="65"/>
  <c r="F130" i="65"/>
  <c r="G130" i="65"/>
  <c r="J130" i="65"/>
  <c r="K130" i="65"/>
  <c r="H14" i="65"/>
  <c r="I14" i="65"/>
  <c r="H32" i="65"/>
  <c r="I32" i="65"/>
  <c r="H48" i="65"/>
  <c r="I48" i="65"/>
  <c r="H65" i="65"/>
  <c r="I65" i="65"/>
  <c r="H82" i="65"/>
  <c r="I82" i="65"/>
  <c r="H98" i="65"/>
  <c r="I98" i="65"/>
  <c r="H115" i="65"/>
  <c r="I115" i="65"/>
  <c r="H131" i="65"/>
  <c r="I131" i="65"/>
  <c r="J89" i="64"/>
  <c r="K89" i="64"/>
  <c r="J109" i="64"/>
  <c r="K109" i="64"/>
  <c r="J128" i="64"/>
  <c r="K128" i="64"/>
  <c r="J147" i="64"/>
  <c r="K147" i="64"/>
  <c r="J166" i="64"/>
  <c r="K166" i="64"/>
  <c r="J185" i="64"/>
  <c r="K185" i="64"/>
  <c r="J204" i="64"/>
  <c r="K204" i="64"/>
  <c r="J224" i="64"/>
  <c r="K224" i="64"/>
  <c r="J243" i="64"/>
  <c r="K243" i="64"/>
  <c r="J150" i="64"/>
  <c r="K150" i="64"/>
  <c r="J227" i="64"/>
  <c r="K227" i="64"/>
  <c r="J47" i="64"/>
  <c r="K47" i="64"/>
  <c r="J15" i="64"/>
  <c r="K15" i="64"/>
  <c r="F23" i="65"/>
  <c r="G23" i="65"/>
  <c r="F91" i="65"/>
  <c r="G91" i="65"/>
  <c r="J4" i="66"/>
  <c r="F66" i="66"/>
  <c r="G66" i="66"/>
  <c r="H72" i="65"/>
  <c r="I72" i="65"/>
  <c r="J72" i="65"/>
  <c r="K72" i="65"/>
  <c r="H68" i="65"/>
  <c r="I68" i="65"/>
  <c r="H134" i="65"/>
  <c r="I134" i="65"/>
  <c r="H30" i="65"/>
  <c r="I30" i="65"/>
  <c r="H46" i="65"/>
  <c r="I46" i="65"/>
  <c r="H63" i="65"/>
  <c r="I63" i="65"/>
  <c r="H80" i="65"/>
  <c r="I80" i="65"/>
  <c r="H96" i="65"/>
  <c r="I96" i="65"/>
  <c r="H113" i="65"/>
  <c r="I113" i="65"/>
  <c r="H129" i="65"/>
  <c r="I129" i="65"/>
  <c r="H15" i="65"/>
  <c r="I15" i="65"/>
  <c r="H33" i="65"/>
  <c r="I33" i="65"/>
  <c r="H49" i="65"/>
  <c r="I49" i="65"/>
  <c r="H66" i="65"/>
  <c r="I66" i="65"/>
  <c r="J66" i="65"/>
  <c r="K66" i="65"/>
  <c r="H83" i="65"/>
  <c r="I83" i="65"/>
  <c r="H99" i="65"/>
  <c r="I99" i="65"/>
  <c r="H116" i="65"/>
  <c r="I116" i="65"/>
  <c r="H132" i="65"/>
  <c r="I132" i="65"/>
  <c r="F16" i="65"/>
  <c r="G16" i="65"/>
  <c r="F34" i="65"/>
  <c r="G34" i="65"/>
  <c r="J34" i="65"/>
  <c r="K34" i="65"/>
  <c r="F50" i="65"/>
  <c r="G50" i="65"/>
  <c r="F67" i="65"/>
  <c r="G67" i="65"/>
  <c r="F84" i="65"/>
  <c r="G84" i="65"/>
  <c r="F100" i="65"/>
  <c r="G100" i="65"/>
  <c r="F117" i="65"/>
  <c r="G117" i="65"/>
  <c r="F133" i="65"/>
  <c r="G133" i="65"/>
  <c r="J134" i="64"/>
  <c r="K134" i="64"/>
  <c r="J153" i="64"/>
  <c r="K153" i="64"/>
  <c r="J46" i="64"/>
  <c r="K46" i="64"/>
  <c r="J30" i="64"/>
  <c r="K30" i="64"/>
  <c r="J14" i="64"/>
  <c r="K14" i="64"/>
  <c r="J193" i="64"/>
  <c r="K193" i="64"/>
  <c r="J85" i="64"/>
  <c r="K85" i="64"/>
  <c r="J103" i="64"/>
  <c r="K103" i="64"/>
  <c r="J122" i="64"/>
  <c r="K122" i="64"/>
  <c r="J142" i="64"/>
  <c r="K142" i="64"/>
  <c r="J161" i="64"/>
  <c r="K161" i="64"/>
  <c r="J180" i="64"/>
  <c r="K180" i="64"/>
  <c r="J199" i="64"/>
  <c r="K199" i="64"/>
  <c r="J219" i="64"/>
  <c r="K219" i="64"/>
  <c r="J238" i="64"/>
  <c r="K238" i="64"/>
  <c r="J88" i="64"/>
  <c r="K88" i="64"/>
  <c r="J126" i="64"/>
  <c r="K126" i="64"/>
  <c r="J164" i="64"/>
  <c r="K164" i="64"/>
  <c r="J203" i="64"/>
  <c r="K203" i="64"/>
  <c r="J242" i="64"/>
  <c r="K242" i="64"/>
  <c r="J77" i="64"/>
  <c r="K77" i="64"/>
  <c r="J174" i="64"/>
  <c r="K174" i="64"/>
  <c r="J112" i="64"/>
  <c r="K112" i="64"/>
  <c r="J189" i="64"/>
  <c r="K189" i="64"/>
  <c r="J43" i="64"/>
  <c r="K43" i="64"/>
  <c r="J80" i="64"/>
  <c r="K80" i="64"/>
  <c r="J98" i="64"/>
  <c r="K98" i="64"/>
  <c r="J118" i="64"/>
  <c r="K118" i="64"/>
  <c r="J137" i="64"/>
  <c r="K137" i="64"/>
  <c r="J156" i="64"/>
  <c r="K156" i="64"/>
  <c r="J175" i="64"/>
  <c r="K175" i="64"/>
  <c r="J195" i="64"/>
  <c r="K195" i="64"/>
  <c r="J214" i="64"/>
  <c r="K214" i="64"/>
  <c r="J233" i="64"/>
  <c r="K233" i="64"/>
  <c r="J145" i="64"/>
  <c r="K145" i="64"/>
  <c r="J222" i="64"/>
  <c r="K222" i="64"/>
  <c r="J50" i="64"/>
  <c r="K50" i="64"/>
  <c r="J34" i="64"/>
  <c r="K34" i="64"/>
  <c r="J18" i="64"/>
  <c r="K18" i="64"/>
  <c r="J229" i="64"/>
  <c r="K229" i="64"/>
  <c r="J252" i="64"/>
  <c r="K252" i="64"/>
  <c r="J82" i="64"/>
  <c r="K82" i="64"/>
  <c r="J92" i="64"/>
  <c r="K92" i="64"/>
  <c r="J101" i="64"/>
  <c r="K101" i="64"/>
  <c r="J111" i="64"/>
  <c r="K111" i="64"/>
  <c r="J120" i="64"/>
  <c r="K120" i="64"/>
  <c r="J130" i="64"/>
  <c r="K130" i="64"/>
  <c r="J140" i="64"/>
  <c r="K140" i="64"/>
  <c r="J149" i="64"/>
  <c r="K149" i="64"/>
  <c r="J158" i="64"/>
  <c r="K158" i="64"/>
  <c r="J168" i="64"/>
  <c r="K168" i="64"/>
  <c r="J178" i="64"/>
  <c r="K178" i="64"/>
  <c r="J188" i="64"/>
  <c r="K188" i="64"/>
  <c r="J197" i="64"/>
  <c r="K197" i="64"/>
  <c r="J206" i="64"/>
  <c r="K206" i="64"/>
  <c r="J216" i="64"/>
  <c r="K216" i="64"/>
  <c r="J226" i="64"/>
  <c r="K226" i="64"/>
  <c r="J236" i="64"/>
  <c r="K236" i="64"/>
  <c r="J246" i="64"/>
  <c r="K246" i="64"/>
  <c r="J220" i="64"/>
  <c r="K220" i="64"/>
  <c r="J181" i="64"/>
  <c r="K181" i="64"/>
  <c r="J143" i="64"/>
  <c r="K143" i="64"/>
  <c r="J105" i="64"/>
  <c r="K105" i="64"/>
  <c r="J62" i="64"/>
  <c r="K62" i="64"/>
  <c r="J58" i="64"/>
  <c r="K58" i="64"/>
  <c r="J54" i="64"/>
  <c r="K54" i="64"/>
  <c r="J48" i="64"/>
  <c r="K48" i="64"/>
  <c r="J40" i="64"/>
  <c r="K40" i="64"/>
  <c r="J32" i="64"/>
  <c r="K32" i="64"/>
  <c r="J24" i="64"/>
  <c r="K24" i="64"/>
  <c r="J16" i="64"/>
  <c r="K16" i="64"/>
  <c r="J272" i="64"/>
  <c r="K272" i="64"/>
  <c r="J255" i="64"/>
  <c r="K255" i="64"/>
  <c r="J265" i="64"/>
  <c r="K265" i="64"/>
  <c r="J276" i="64"/>
  <c r="K276" i="64"/>
  <c r="J292" i="64"/>
  <c r="K292" i="64"/>
  <c r="J139" i="64"/>
  <c r="K139" i="64"/>
  <c r="J84" i="64"/>
  <c r="K84" i="64"/>
  <c r="J93" i="64"/>
  <c r="K93" i="64"/>
  <c r="J102" i="64"/>
  <c r="K102" i="64"/>
  <c r="J121" i="64"/>
  <c r="K121" i="64"/>
  <c r="J132" i="64"/>
  <c r="K132" i="64"/>
  <c r="J141" i="64"/>
  <c r="K141" i="64"/>
  <c r="J160" i="64"/>
  <c r="K160" i="64"/>
  <c r="J169" i="64"/>
  <c r="K169" i="64"/>
  <c r="J179" i="64"/>
  <c r="K179" i="64"/>
  <c r="J198" i="64"/>
  <c r="K198" i="64"/>
  <c r="J208" i="64"/>
  <c r="K208" i="64"/>
  <c r="J217" i="64"/>
  <c r="K217" i="64"/>
  <c r="J237" i="64"/>
  <c r="K237" i="64"/>
  <c r="J247" i="64"/>
  <c r="K247" i="64"/>
  <c r="J258" i="64"/>
  <c r="K258" i="64"/>
  <c r="J269" i="64"/>
  <c r="K269" i="64"/>
  <c r="J279" i="64"/>
  <c r="K279" i="64"/>
  <c r="J253" i="64"/>
  <c r="K253" i="64"/>
  <c r="J262" i="64"/>
  <c r="K262" i="64"/>
  <c r="J273" i="64"/>
  <c r="K273" i="64"/>
  <c r="J245" i="64"/>
  <c r="K245" i="64"/>
  <c r="J205" i="64"/>
  <c r="K205" i="64"/>
  <c r="J167" i="64"/>
  <c r="K167" i="64"/>
  <c r="J129" i="64"/>
  <c r="K129" i="64"/>
  <c r="J90" i="64"/>
  <c r="K90" i="64"/>
  <c r="J65" i="64"/>
  <c r="K65" i="64"/>
  <c r="J61" i="64"/>
  <c r="K61" i="64"/>
  <c r="J57" i="64"/>
  <c r="K57" i="64"/>
  <c r="J53" i="64"/>
  <c r="K53" i="64"/>
  <c r="A31" i="67"/>
  <c r="A36" i="67"/>
  <c r="A37" i="67"/>
  <c r="A38" i="67"/>
  <c r="A39" i="67"/>
  <c r="J215" i="64"/>
  <c r="K215" i="64"/>
  <c r="J176" i="64"/>
  <c r="K176" i="64"/>
  <c r="J99" i="64"/>
  <c r="K99" i="64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32" i="65"/>
  <c r="A33" i="65"/>
  <c r="J68" i="64"/>
  <c r="K68" i="64"/>
  <c r="J277" i="64"/>
  <c r="K277" i="64"/>
  <c r="J78" i="64"/>
  <c r="K78" i="64"/>
  <c r="J87" i="64"/>
  <c r="K87" i="64"/>
  <c r="J96" i="64"/>
  <c r="K96" i="64"/>
  <c r="J106" i="64"/>
  <c r="K106" i="64"/>
  <c r="J115" i="64"/>
  <c r="K115" i="64"/>
  <c r="J125" i="64"/>
  <c r="K125" i="64"/>
  <c r="J135" i="64"/>
  <c r="K135" i="64"/>
  <c r="J144" i="64"/>
  <c r="K144" i="64"/>
  <c r="J154" i="64"/>
  <c r="K154" i="64"/>
  <c r="J163" i="64"/>
  <c r="K163" i="64"/>
  <c r="J173" i="64"/>
  <c r="K173" i="64"/>
  <c r="J182" i="64"/>
  <c r="K182" i="64"/>
  <c r="J192" i="64"/>
  <c r="K192" i="64"/>
  <c r="J211" i="64"/>
  <c r="K211" i="64"/>
  <c r="J221" i="64"/>
  <c r="K221" i="64"/>
  <c r="J231" i="64"/>
  <c r="K231" i="64"/>
  <c r="J241" i="64"/>
  <c r="K241" i="64"/>
  <c r="J250" i="64"/>
  <c r="K250" i="64"/>
  <c r="J239" i="64"/>
  <c r="K239" i="64"/>
  <c r="J200" i="64"/>
  <c r="K200" i="64"/>
  <c r="J162" i="64"/>
  <c r="K162" i="64"/>
  <c r="J124" i="64"/>
  <c r="K124" i="64"/>
  <c r="J86" i="64"/>
  <c r="K86" i="64"/>
  <c r="J64" i="64"/>
  <c r="K64" i="64"/>
  <c r="J60" i="64"/>
  <c r="K60" i="64"/>
  <c r="J56" i="64"/>
  <c r="K56" i="64"/>
  <c r="J52" i="64"/>
  <c r="K52" i="64"/>
  <c r="J44" i="64"/>
  <c r="K44" i="64"/>
  <c r="J36" i="64"/>
  <c r="K36" i="64"/>
  <c r="J28" i="64"/>
  <c r="K28" i="64"/>
  <c r="J20" i="64"/>
  <c r="K20" i="64"/>
  <c r="J13" i="64"/>
  <c r="J234" i="64"/>
  <c r="K234" i="64"/>
  <c r="J196" i="64"/>
  <c r="K196" i="64"/>
  <c r="J157" i="64"/>
  <c r="K157" i="64"/>
  <c r="J119" i="64"/>
  <c r="K119" i="64"/>
  <c r="J81" i="64"/>
  <c r="K81" i="64"/>
  <c r="J266" i="64"/>
  <c r="K266" i="64"/>
  <c r="J293" i="64"/>
  <c r="K293" i="64"/>
  <c r="J260" i="64"/>
  <c r="K260" i="64"/>
  <c r="J270" i="64"/>
  <c r="K270" i="64"/>
  <c r="J280" i="64"/>
  <c r="K280" i="64"/>
  <c r="J254" i="64"/>
  <c r="K254" i="64"/>
  <c r="J264" i="64"/>
  <c r="K264" i="64"/>
  <c r="J274" i="64"/>
  <c r="K274" i="64"/>
  <c r="J257" i="64"/>
  <c r="K257" i="64"/>
  <c r="J268" i="64"/>
  <c r="K268" i="64"/>
  <c r="J278" i="64"/>
  <c r="K278" i="64"/>
  <c r="J261" i="64"/>
  <c r="K261" i="64"/>
  <c r="J75" i="64"/>
  <c r="K75" i="64"/>
  <c r="J225" i="64"/>
  <c r="K225" i="64"/>
  <c r="J186" i="64"/>
  <c r="K186" i="64"/>
  <c r="J148" i="64"/>
  <c r="K148" i="64"/>
  <c r="J110" i="64"/>
  <c r="K110" i="64"/>
  <c r="J71" i="64"/>
  <c r="K71" i="64"/>
  <c r="J63" i="64"/>
  <c r="K63" i="64"/>
  <c r="J59" i="64"/>
  <c r="K59" i="64"/>
  <c r="J55" i="64"/>
  <c r="K55" i="64"/>
  <c r="J96" i="65"/>
  <c r="K96" i="65"/>
  <c r="J140" i="65"/>
  <c r="K140" i="65"/>
  <c r="J48" i="65"/>
  <c r="K48" i="65"/>
  <c r="J90" i="65"/>
  <c r="K90" i="65"/>
  <c r="J109" i="65"/>
  <c r="K109" i="65"/>
  <c r="J16" i="65"/>
  <c r="K16" i="65"/>
  <c r="J122" i="65"/>
  <c r="K122" i="65"/>
  <c r="J53" i="65"/>
  <c r="K53" i="65"/>
  <c r="J92" i="65"/>
  <c r="K92" i="65"/>
  <c r="J33" i="65"/>
  <c r="K33" i="65"/>
  <c r="J73" i="65"/>
  <c r="K73" i="65"/>
  <c r="J142" i="65"/>
  <c r="K142" i="65"/>
  <c r="J77" i="65"/>
  <c r="K77" i="65"/>
  <c r="J83" i="65"/>
  <c r="K83" i="65"/>
  <c r="J44" i="65"/>
  <c r="K44" i="65"/>
  <c r="J86" i="65"/>
  <c r="K86" i="65"/>
  <c r="J18" i="65"/>
  <c r="K18" i="65"/>
  <c r="J46" i="65"/>
  <c r="K46" i="65"/>
  <c r="J14" i="65"/>
  <c r="K14" i="65"/>
  <c r="J65" i="65"/>
  <c r="K65" i="65"/>
  <c r="J102" i="65"/>
  <c r="K102" i="65"/>
  <c r="J37" i="65"/>
  <c r="K37" i="65"/>
  <c r="J70" i="65"/>
  <c r="K70" i="65"/>
  <c r="J118" i="65"/>
  <c r="K118" i="65"/>
  <c r="J38" i="65"/>
  <c r="K38" i="65"/>
  <c r="J25" i="65"/>
  <c r="K25" i="65"/>
  <c r="J141" i="65"/>
  <c r="K141" i="65"/>
  <c r="J144" i="65"/>
  <c r="K144" i="65"/>
  <c r="J139" i="65"/>
  <c r="K139" i="65"/>
  <c r="J103" i="65"/>
  <c r="K103" i="65"/>
  <c r="J126" i="65"/>
  <c r="K126" i="65"/>
  <c r="J42" i="65"/>
  <c r="K42" i="65"/>
  <c r="J47" i="65"/>
  <c r="K47" i="65"/>
  <c r="J113" i="65"/>
  <c r="K113" i="65"/>
  <c r="J51" i="65"/>
  <c r="K51" i="65"/>
  <c r="J84" i="65"/>
  <c r="K84" i="65"/>
  <c r="J127" i="65"/>
  <c r="K127" i="65"/>
  <c r="J101" i="65"/>
  <c r="K101" i="65"/>
  <c r="J120" i="65"/>
  <c r="K120" i="65"/>
  <c r="J56" i="65"/>
  <c r="K56" i="65"/>
  <c r="J67" i="65"/>
  <c r="K67" i="65"/>
  <c r="J63" i="65"/>
  <c r="K63" i="65"/>
  <c r="J115" i="65"/>
  <c r="K115" i="65"/>
  <c r="J93" i="65"/>
  <c r="K93" i="65"/>
  <c r="J98" i="65"/>
  <c r="K98" i="65"/>
  <c r="J104" i="65"/>
  <c r="K104" i="65"/>
  <c r="J89" i="65"/>
  <c r="K89" i="65"/>
  <c r="J129" i="65"/>
  <c r="K129" i="65"/>
  <c r="J116" i="65"/>
  <c r="K116" i="65"/>
  <c r="J64" i="65"/>
  <c r="K64" i="65"/>
  <c r="J60" i="65"/>
  <c r="K60" i="65"/>
  <c r="J71" i="65"/>
  <c r="K71" i="65"/>
  <c r="J52" i="65"/>
  <c r="K52" i="65"/>
  <c r="J69" i="65"/>
  <c r="K69" i="65"/>
  <c r="J19" i="65"/>
  <c r="K19" i="65"/>
  <c r="G145" i="65"/>
  <c r="J146" i="65"/>
  <c r="J81" i="65"/>
  <c r="K81" i="65"/>
  <c r="J78" i="65"/>
  <c r="K78" i="65"/>
  <c r="J88" i="65"/>
  <c r="K88" i="65"/>
  <c r="J119" i="65"/>
  <c r="K119" i="65"/>
  <c r="J135" i="65"/>
  <c r="K135" i="65"/>
  <c r="J133" i="65"/>
  <c r="K133" i="65"/>
  <c r="J58" i="65"/>
  <c r="K58" i="65"/>
  <c r="I145" i="65"/>
  <c r="J40" i="65"/>
  <c r="K40" i="65"/>
  <c r="J85" i="65"/>
  <c r="K85" i="65"/>
  <c r="J21" i="65"/>
  <c r="K21" i="65"/>
  <c r="J62" i="65"/>
  <c r="K62" i="65"/>
  <c r="J36" i="65"/>
  <c r="K36" i="65"/>
  <c r="J29" i="65"/>
  <c r="K29" i="65"/>
  <c r="J112" i="65"/>
  <c r="K112" i="65"/>
  <c r="J43" i="65"/>
  <c r="K43" i="65"/>
  <c r="J32" i="65"/>
  <c r="K32" i="65"/>
  <c r="J41" i="65"/>
  <c r="K41" i="65"/>
  <c r="J22" i="65"/>
  <c r="K22" i="65"/>
  <c r="J45" i="65"/>
  <c r="K45" i="65"/>
  <c r="J100" i="65"/>
  <c r="K100" i="65"/>
  <c r="J20" i="65"/>
  <c r="K20" i="65"/>
  <c r="J59" i="65"/>
  <c r="K59" i="65"/>
  <c r="J26" i="65"/>
  <c r="K26" i="65"/>
  <c r="J95" i="65"/>
  <c r="K95" i="65"/>
  <c r="J111" i="65"/>
  <c r="K111" i="65"/>
  <c r="J125" i="65"/>
  <c r="K125" i="65"/>
  <c r="J35" i="65"/>
  <c r="K35" i="65"/>
  <c r="J110" i="65"/>
  <c r="K110" i="65"/>
  <c r="F44" i="66"/>
  <c r="G44" i="66"/>
  <c r="H21" i="66"/>
  <c r="I21" i="66"/>
  <c r="J99" i="65"/>
  <c r="K99" i="65"/>
  <c r="J117" i="65"/>
  <c r="K117" i="65"/>
  <c r="J80" i="65"/>
  <c r="K80" i="65"/>
  <c r="J131" i="65"/>
  <c r="K131" i="65"/>
  <c r="J137" i="65"/>
  <c r="K137" i="65"/>
  <c r="J91" i="65"/>
  <c r="K91" i="65"/>
  <c r="H43" i="66"/>
  <c r="I43" i="66"/>
  <c r="J108" i="65"/>
  <c r="K108" i="65"/>
  <c r="J55" i="65"/>
  <c r="K55" i="65"/>
  <c r="H24" i="66"/>
  <c r="I24" i="66"/>
  <c r="J132" i="65"/>
  <c r="K132" i="65"/>
  <c r="J54" i="65"/>
  <c r="K54" i="65"/>
  <c r="J121" i="65"/>
  <c r="K121" i="65"/>
  <c r="J134" i="65"/>
  <c r="K134" i="65"/>
  <c r="J31" i="65"/>
  <c r="K31" i="65"/>
  <c r="J107" i="65"/>
  <c r="K107" i="65"/>
  <c r="J106" i="65"/>
  <c r="K106" i="65"/>
  <c r="J82" i="65"/>
  <c r="K82" i="65"/>
  <c r="J15" i="65"/>
  <c r="K15" i="65"/>
  <c r="H13" i="66"/>
  <c r="I13" i="66"/>
  <c r="J76" i="65"/>
  <c r="K76" i="65"/>
  <c r="H27" i="66"/>
  <c r="I27" i="66"/>
  <c r="F37" i="66"/>
  <c r="G37" i="66"/>
  <c r="F61" i="66"/>
  <c r="G61" i="66"/>
  <c r="H54" i="66"/>
  <c r="I54" i="66"/>
  <c r="H37" i="66"/>
  <c r="I37" i="66"/>
  <c r="H40" i="66"/>
  <c r="I40" i="66"/>
  <c r="J97" i="65"/>
  <c r="K97" i="65"/>
  <c r="J94" i="65"/>
  <c r="K94" i="65"/>
  <c r="F26" i="66"/>
  <c r="G26" i="66"/>
  <c r="H39" i="66"/>
  <c r="I39" i="66"/>
  <c r="H63" i="66"/>
  <c r="I63" i="66"/>
  <c r="F56" i="66"/>
  <c r="G56" i="66"/>
  <c r="F39" i="66"/>
  <c r="G39" i="66"/>
  <c r="F42" i="66"/>
  <c r="G42" i="66"/>
  <c r="J30" i="65"/>
  <c r="K30" i="65"/>
  <c r="J136" i="65"/>
  <c r="K136" i="65"/>
  <c r="H22" i="66"/>
  <c r="I22" i="66"/>
  <c r="H56" i="66"/>
  <c r="I56" i="66"/>
  <c r="F29" i="66"/>
  <c r="G29" i="66"/>
  <c r="H71" i="66"/>
  <c r="I71" i="66"/>
  <c r="H53" i="66"/>
  <c r="I53" i="66"/>
  <c r="F24" i="66"/>
  <c r="G24" i="66"/>
  <c r="F68" i="66"/>
  <c r="G68" i="66"/>
  <c r="F55" i="66"/>
  <c r="G55" i="66"/>
  <c r="F58" i="66"/>
  <c r="G58" i="66"/>
  <c r="J68" i="65"/>
  <c r="K68" i="65"/>
  <c r="J49" i="65"/>
  <c r="K49" i="65"/>
  <c r="F23" i="66"/>
  <c r="G23" i="66"/>
  <c r="H66" i="66"/>
  <c r="I66" i="66"/>
  <c r="J66" i="66"/>
  <c r="K66" i="66"/>
  <c r="H14" i="66"/>
  <c r="I14" i="66"/>
  <c r="F14" i="66"/>
  <c r="G14" i="66"/>
  <c r="F33" i="66"/>
  <c r="G33" i="66"/>
  <c r="H34" i="66"/>
  <c r="I34" i="66"/>
  <c r="F76" i="66"/>
  <c r="G76" i="66"/>
  <c r="H69" i="66"/>
  <c r="I69" i="66"/>
  <c r="H72" i="66"/>
  <c r="I72" i="66"/>
  <c r="J28" i="65"/>
  <c r="K28" i="65"/>
  <c r="J39" i="65"/>
  <c r="K39" i="65"/>
  <c r="H46" i="66"/>
  <c r="I46" i="66"/>
  <c r="H75" i="66"/>
  <c r="I75" i="66"/>
  <c r="H35" i="66"/>
  <c r="I35" i="66"/>
  <c r="F36" i="66"/>
  <c r="G36" i="66"/>
  <c r="J3" i="67"/>
  <c r="F71" i="66"/>
  <c r="G71" i="66"/>
  <c r="J71" i="66"/>
  <c r="K71" i="66"/>
  <c r="F74" i="66"/>
  <c r="G74" i="66"/>
  <c r="F21" i="66"/>
  <c r="G21" i="66"/>
  <c r="H19" i="66"/>
  <c r="I19" i="66"/>
  <c r="F45" i="66"/>
  <c r="G45" i="66"/>
  <c r="H30" i="66"/>
  <c r="I30" i="66"/>
  <c r="F52" i="66"/>
  <c r="G52" i="66"/>
  <c r="F72" i="66"/>
  <c r="G72" i="66"/>
  <c r="F35" i="66"/>
  <c r="G35" i="66"/>
  <c r="F67" i="66"/>
  <c r="G67" i="66"/>
  <c r="F38" i="66"/>
  <c r="G38" i="66"/>
  <c r="F70" i="66"/>
  <c r="G70" i="66"/>
  <c r="H59" i="66"/>
  <c r="I59" i="66"/>
  <c r="F53" i="66"/>
  <c r="G53" i="66"/>
  <c r="H51" i="66"/>
  <c r="I51" i="66"/>
  <c r="H18" i="66"/>
  <c r="I18" i="66"/>
  <c r="H38" i="66"/>
  <c r="I38" i="66"/>
  <c r="F60" i="66"/>
  <c r="G60" i="66"/>
  <c r="H17" i="66"/>
  <c r="I17" i="66"/>
  <c r="H49" i="66"/>
  <c r="I49" i="66"/>
  <c r="H20" i="66"/>
  <c r="I20" i="66"/>
  <c r="H52" i="66"/>
  <c r="I52" i="66"/>
  <c r="J24" i="65"/>
  <c r="K24" i="65"/>
  <c r="F25" i="66"/>
  <c r="G25" i="66"/>
  <c r="H55" i="66"/>
  <c r="I55" i="66"/>
  <c r="F65" i="66"/>
  <c r="G65" i="66"/>
  <c r="F20" i="66"/>
  <c r="G20" i="66"/>
  <c r="F40" i="66"/>
  <c r="G40" i="66"/>
  <c r="H62" i="66"/>
  <c r="I62" i="66"/>
  <c r="F19" i="66"/>
  <c r="G19" i="66"/>
  <c r="F51" i="66"/>
  <c r="G51" i="66"/>
  <c r="F22" i="66"/>
  <c r="G22" i="66"/>
  <c r="F54" i="66"/>
  <c r="G54" i="66"/>
  <c r="J50" i="65"/>
  <c r="K50" i="65"/>
  <c r="J297" i="64"/>
  <c r="F13" i="66"/>
  <c r="G13" i="66"/>
  <c r="F17" i="66"/>
  <c r="G17" i="66"/>
  <c r="H31" i="66"/>
  <c r="I31" i="66"/>
  <c r="F28" i="66"/>
  <c r="G28" i="66"/>
  <c r="H50" i="66"/>
  <c r="I50" i="66"/>
  <c r="H70" i="66"/>
  <c r="I70" i="66"/>
  <c r="H33" i="66"/>
  <c r="I33" i="66"/>
  <c r="H65" i="66"/>
  <c r="I65" i="66"/>
  <c r="H36" i="66"/>
  <c r="I36" i="66"/>
  <c r="H68" i="66"/>
  <c r="I68" i="66"/>
  <c r="F57" i="66"/>
  <c r="G57" i="66"/>
  <c r="F73" i="66"/>
  <c r="G73" i="66"/>
  <c r="F69" i="66"/>
  <c r="G69" i="66"/>
  <c r="F49" i="66"/>
  <c r="G49" i="66"/>
  <c r="H47" i="66"/>
  <c r="I47" i="66"/>
  <c r="H26" i="66"/>
  <c r="I26" i="66"/>
  <c r="H42" i="66"/>
  <c r="I42" i="66"/>
  <c r="H58" i="66"/>
  <c r="I58" i="66"/>
  <c r="H74" i="66"/>
  <c r="I74" i="66"/>
  <c r="H25" i="66"/>
  <c r="I25" i="66"/>
  <c r="H41" i="66"/>
  <c r="I41" i="66"/>
  <c r="H57" i="66"/>
  <c r="I57" i="66"/>
  <c r="H73" i="66"/>
  <c r="I73" i="66"/>
  <c r="H28" i="66"/>
  <c r="I28" i="66"/>
  <c r="H44" i="66"/>
  <c r="I44" i="66"/>
  <c r="H60" i="66"/>
  <c r="I60" i="66"/>
  <c r="H76" i="66"/>
  <c r="I76" i="66"/>
  <c r="F27" i="66"/>
  <c r="G27" i="66"/>
  <c r="F43" i="66"/>
  <c r="G43" i="66"/>
  <c r="F59" i="66"/>
  <c r="G59" i="66"/>
  <c r="F75" i="66"/>
  <c r="G75" i="66"/>
  <c r="F30" i="66"/>
  <c r="G30" i="66"/>
  <c r="F46" i="66"/>
  <c r="G46" i="66"/>
  <c r="F62" i="66"/>
  <c r="G62" i="66"/>
  <c r="J23" i="65"/>
  <c r="K23" i="65"/>
  <c r="H29" i="66"/>
  <c r="I29" i="66"/>
  <c r="H45" i="66"/>
  <c r="I45" i="66"/>
  <c r="H61" i="66"/>
  <c r="I61" i="66"/>
  <c r="H16" i="66"/>
  <c r="I16" i="66"/>
  <c r="H32" i="66"/>
  <c r="I32" i="66"/>
  <c r="H48" i="66"/>
  <c r="I48" i="66"/>
  <c r="H64" i="66"/>
  <c r="I64" i="66"/>
  <c r="J124" i="65"/>
  <c r="K124" i="65"/>
  <c r="F41" i="66"/>
  <c r="G41" i="66"/>
  <c r="H23" i="66"/>
  <c r="I23" i="66"/>
  <c r="H15" i="66"/>
  <c r="I15" i="66"/>
  <c r="H67" i="66"/>
  <c r="I67" i="66"/>
  <c r="F16" i="66"/>
  <c r="G16" i="66"/>
  <c r="F32" i="66"/>
  <c r="G32" i="66"/>
  <c r="F48" i="66"/>
  <c r="G48" i="66"/>
  <c r="F64" i="66"/>
  <c r="G64" i="66"/>
  <c r="F15" i="66"/>
  <c r="G15" i="66"/>
  <c r="F31" i="66"/>
  <c r="G31" i="66"/>
  <c r="F47" i="66"/>
  <c r="G47" i="66"/>
  <c r="F63" i="66"/>
  <c r="G63" i="66"/>
  <c r="F18" i="66"/>
  <c r="G18" i="66"/>
  <c r="F34" i="66"/>
  <c r="G34" i="66"/>
  <c r="F50" i="66"/>
  <c r="G50" i="66"/>
  <c r="J57" i="65"/>
  <c r="K57" i="65"/>
  <c r="A33" i="67"/>
  <c r="A32" i="67"/>
  <c r="A34" i="67"/>
  <c r="A35" i="67"/>
  <c r="K13" i="64"/>
  <c r="A50" i="65"/>
  <c r="A51" i="65"/>
  <c r="A52" i="65"/>
  <c r="A41" i="67"/>
  <c r="A42" i="67"/>
  <c r="A43" i="67"/>
  <c r="A44" i="67"/>
  <c r="A45" i="67"/>
  <c r="A46" i="67"/>
  <c r="A47" i="67"/>
  <c r="A48" i="67"/>
  <c r="A49" i="67"/>
  <c r="A51" i="67"/>
  <c r="A52" i="67"/>
  <c r="A40" i="67"/>
  <c r="F38" i="67"/>
  <c r="G38" i="67"/>
  <c r="H26" i="67"/>
  <c r="I26" i="67"/>
  <c r="F26" i="67"/>
  <c r="J51" i="66"/>
  <c r="K51" i="66"/>
  <c r="J54" i="66"/>
  <c r="K54" i="66"/>
  <c r="J70" i="66"/>
  <c r="K70" i="66"/>
  <c r="H15" i="67"/>
  <c r="I15" i="67"/>
  <c r="H83" i="67"/>
  <c r="I83" i="67"/>
  <c r="H72" i="67"/>
  <c r="I72" i="67"/>
  <c r="F58" i="67"/>
  <c r="G58" i="67"/>
  <c r="H69" i="67"/>
  <c r="I69" i="67"/>
  <c r="H45" i="67"/>
  <c r="I45" i="67"/>
  <c r="F74" i="67"/>
  <c r="G74" i="67"/>
  <c r="J39" i="66"/>
  <c r="K39" i="66"/>
  <c r="J37" i="66"/>
  <c r="K37" i="66"/>
  <c r="J47" i="66"/>
  <c r="K47" i="66"/>
  <c r="H36" i="67"/>
  <c r="I36" i="67"/>
  <c r="J34" i="66"/>
  <c r="K34" i="66"/>
  <c r="J13" i="66"/>
  <c r="K13" i="66"/>
  <c r="G77" i="66"/>
  <c r="J78" i="66"/>
  <c r="I77" i="66"/>
  <c r="F71" i="67"/>
  <c r="G71" i="67"/>
  <c r="F67" i="67"/>
  <c r="G67" i="67"/>
  <c r="H86" i="67"/>
  <c r="I86" i="67"/>
  <c r="J24" i="66"/>
  <c r="K24" i="66"/>
  <c r="H85" i="67"/>
  <c r="I85" i="67"/>
  <c r="H88" i="67"/>
  <c r="I88" i="67"/>
  <c r="H48" i="67"/>
  <c r="I48" i="67"/>
  <c r="J29" i="66"/>
  <c r="K29" i="66"/>
  <c r="F54" i="67"/>
  <c r="G54" i="67"/>
  <c r="H22" i="67"/>
  <c r="I22" i="67"/>
  <c r="F31" i="67"/>
  <c r="G31" i="67"/>
  <c r="F51" i="67"/>
  <c r="G51" i="67"/>
  <c r="F12" i="67"/>
  <c r="G12" i="67"/>
  <c r="H56" i="67"/>
  <c r="I56" i="67"/>
  <c r="F24" i="67"/>
  <c r="G24" i="67"/>
  <c r="H33" i="67"/>
  <c r="I33" i="67"/>
  <c r="F84" i="67"/>
  <c r="G84" i="67"/>
  <c r="J68" i="66"/>
  <c r="K68" i="66"/>
  <c r="H43" i="67"/>
  <c r="I43" i="67"/>
  <c r="H100" i="67"/>
  <c r="I100" i="67"/>
  <c r="F40" i="67"/>
  <c r="G40" i="67"/>
  <c r="H79" i="67"/>
  <c r="I79" i="67"/>
  <c r="H99" i="67"/>
  <c r="I99" i="67"/>
  <c r="F13" i="67"/>
  <c r="G13" i="67"/>
  <c r="F19" i="67"/>
  <c r="G19" i="67"/>
  <c r="H59" i="67"/>
  <c r="I59" i="67"/>
  <c r="F81" i="67"/>
  <c r="G81" i="67"/>
  <c r="H77" i="67"/>
  <c r="I77" i="67"/>
  <c r="H73" i="67"/>
  <c r="I73" i="67"/>
  <c r="F83" i="67"/>
  <c r="G83" i="67"/>
  <c r="H38" i="67"/>
  <c r="I38" i="67"/>
  <c r="J38" i="67"/>
  <c r="K38" i="67"/>
  <c r="H76" i="67"/>
  <c r="I76" i="67"/>
  <c r="F47" i="67"/>
  <c r="G47" i="67"/>
  <c r="F95" i="67"/>
  <c r="G95" i="67"/>
  <c r="H53" i="67"/>
  <c r="I53" i="67"/>
  <c r="F101" i="67"/>
  <c r="G101" i="67"/>
  <c r="H97" i="67"/>
  <c r="I97" i="67"/>
  <c r="J148" i="65"/>
  <c r="J150" i="65"/>
  <c r="J151" i="65"/>
  <c r="H49" i="67"/>
  <c r="I49" i="67"/>
  <c r="H66" i="67"/>
  <c r="I66" i="67"/>
  <c r="H14" i="67"/>
  <c r="I14" i="67"/>
  <c r="F68" i="67"/>
  <c r="G68" i="67"/>
  <c r="H13" i="67"/>
  <c r="I13" i="67"/>
  <c r="F90" i="67"/>
  <c r="G90" i="67"/>
  <c r="F16" i="67"/>
  <c r="G16" i="67"/>
  <c r="F45" i="67"/>
  <c r="G45" i="67"/>
  <c r="H55" i="67"/>
  <c r="I55" i="67"/>
  <c r="H93" i="67"/>
  <c r="I93" i="67"/>
  <c r="F65" i="67"/>
  <c r="G65" i="67"/>
  <c r="H32" i="67"/>
  <c r="I32" i="67"/>
  <c r="H70" i="67"/>
  <c r="I70" i="67"/>
  <c r="H101" i="67"/>
  <c r="I101" i="67"/>
  <c r="J21" i="66"/>
  <c r="K21" i="66"/>
  <c r="J40" i="66"/>
  <c r="K40" i="66"/>
  <c r="J4" i="68"/>
  <c r="F92" i="67"/>
  <c r="G92" i="67"/>
  <c r="H31" i="67"/>
  <c r="I31" i="67"/>
  <c r="H42" i="67"/>
  <c r="I42" i="67"/>
  <c r="H63" i="67"/>
  <c r="I63" i="67"/>
  <c r="H20" i="67"/>
  <c r="I20" i="67"/>
  <c r="F25" i="67"/>
  <c r="G25" i="67"/>
  <c r="F15" i="67"/>
  <c r="G15" i="67"/>
  <c r="J15" i="67"/>
  <c r="K15" i="67"/>
  <c r="H27" i="67"/>
  <c r="I27" i="67"/>
  <c r="H18" i="67"/>
  <c r="I18" i="67"/>
  <c r="H17" i="67"/>
  <c r="I17" i="67"/>
  <c r="H47" i="67"/>
  <c r="I47" i="67"/>
  <c r="F57" i="67"/>
  <c r="G57" i="67"/>
  <c r="H29" i="67"/>
  <c r="I29" i="67"/>
  <c r="H67" i="67"/>
  <c r="I67" i="67"/>
  <c r="F34" i="67"/>
  <c r="G34" i="67"/>
  <c r="H82" i="67"/>
  <c r="I82" i="67"/>
  <c r="J33" i="66"/>
  <c r="K33" i="66"/>
  <c r="J56" i="66"/>
  <c r="K56" i="66"/>
  <c r="J23" i="66"/>
  <c r="K23" i="66"/>
  <c r="J72" i="66"/>
  <c r="K72" i="66"/>
  <c r="J44" i="66"/>
  <c r="K44" i="66"/>
  <c r="J58" i="66"/>
  <c r="K58" i="66"/>
  <c r="J30" i="66"/>
  <c r="K30" i="66"/>
  <c r="J26" i="66"/>
  <c r="K26" i="66"/>
  <c r="J36" i="66"/>
  <c r="K36" i="66"/>
  <c r="J62" i="66"/>
  <c r="K62" i="66"/>
  <c r="J31" i="66"/>
  <c r="K31" i="66"/>
  <c r="J43" i="66"/>
  <c r="K43" i="66"/>
  <c r="J76" i="66"/>
  <c r="K76" i="66"/>
  <c r="F17" i="67"/>
  <c r="G17" i="67"/>
  <c r="F98" i="67"/>
  <c r="G98" i="67"/>
  <c r="F21" i="67"/>
  <c r="G21" i="67"/>
  <c r="F87" i="67"/>
  <c r="G87" i="67"/>
  <c r="F33" i="67"/>
  <c r="G33" i="67"/>
  <c r="H12" i="67"/>
  <c r="I12" i="67"/>
  <c r="F63" i="67"/>
  <c r="G63" i="67"/>
  <c r="F28" i="67"/>
  <c r="G28" i="67"/>
  <c r="F44" i="67"/>
  <c r="G44" i="67"/>
  <c r="F62" i="67"/>
  <c r="G62" i="67"/>
  <c r="F78" i="67"/>
  <c r="G78" i="67"/>
  <c r="F35" i="67"/>
  <c r="G35" i="67"/>
  <c r="F52" i="67"/>
  <c r="G52" i="67"/>
  <c r="F69" i="67"/>
  <c r="G69" i="67"/>
  <c r="F85" i="67"/>
  <c r="G85" i="67"/>
  <c r="F22" i="67"/>
  <c r="G22" i="67"/>
  <c r="F55" i="67"/>
  <c r="G55" i="67"/>
  <c r="F72" i="67"/>
  <c r="G72" i="67"/>
  <c r="F88" i="67"/>
  <c r="G88" i="67"/>
  <c r="H95" i="67"/>
  <c r="I95" i="67"/>
  <c r="J64" i="66"/>
  <c r="K64" i="66"/>
  <c r="H19" i="67"/>
  <c r="I19" i="67"/>
  <c r="H11" i="67"/>
  <c r="I11" i="67"/>
  <c r="H23" i="67"/>
  <c r="I23" i="67"/>
  <c r="H89" i="67"/>
  <c r="I89" i="67"/>
  <c r="H35" i="67"/>
  <c r="I35" i="67"/>
  <c r="F14" i="67"/>
  <c r="G14" i="67"/>
  <c r="H65" i="67"/>
  <c r="I65" i="67"/>
  <c r="H30" i="67"/>
  <c r="I30" i="67"/>
  <c r="H46" i="67"/>
  <c r="I46" i="67"/>
  <c r="H64" i="67"/>
  <c r="I64" i="67"/>
  <c r="H80" i="67"/>
  <c r="I80" i="67"/>
  <c r="H21" i="67"/>
  <c r="I21" i="67"/>
  <c r="H37" i="67"/>
  <c r="I37" i="67"/>
  <c r="H54" i="67"/>
  <c r="I54" i="67"/>
  <c r="H71" i="67"/>
  <c r="I71" i="67"/>
  <c r="H87" i="67"/>
  <c r="I87" i="67"/>
  <c r="H24" i="67"/>
  <c r="I24" i="67"/>
  <c r="H40" i="67"/>
  <c r="I40" i="67"/>
  <c r="H57" i="67"/>
  <c r="I57" i="67"/>
  <c r="H74" i="67"/>
  <c r="I74" i="67"/>
  <c r="H90" i="67"/>
  <c r="I90" i="67"/>
  <c r="F97" i="67"/>
  <c r="G97" i="67"/>
  <c r="F41" i="67"/>
  <c r="G41" i="67"/>
  <c r="F37" i="67"/>
  <c r="G37" i="67"/>
  <c r="F49" i="67"/>
  <c r="G49" i="67"/>
  <c r="H16" i="67"/>
  <c r="I16" i="67"/>
  <c r="F79" i="67"/>
  <c r="G79" i="67"/>
  <c r="F32" i="67"/>
  <c r="G32" i="67"/>
  <c r="F48" i="67"/>
  <c r="G48" i="67"/>
  <c r="F66" i="67"/>
  <c r="G66" i="67"/>
  <c r="F82" i="67"/>
  <c r="G82" i="67"/>
  <c r="F23" i="67"/>
  <c r="G23" i="67"/>
  <c r="F39" i="67"/>
  <c r="G39" i="67"/>
  <c r="F56" i="67"/>
  <c r="G56" i="67"/>
  <c r="F73" i="67"/>
  <c r="G73" i="67"/>
  <c r="F89" i="67"/>
  <c r="G89" i="67"/>
  <c r="J89" i="67"/>
  <c r="K89" i="67"/>
  <c r="F42" i="67"/>
  <c r="G42" i="67"/>
  <c r="F59" i="67"/>
  <c r="G59" i="67"/>
  <c r="F76" i="67"/>
  <c r="G76" i="67"/>
  <c r="F93" i="67"/>
  <c r="G93" i="67"/>
  <c r="H98" i="67"/>
  <c r="I98" i="67"/>
  <c r="J18" i="66"/>
  <c r="K18" i="66"/>
  <c r="J28" i="66"/>
  <c r="K28" i="66"/>
  <c r="J55" i="66"/>
  <c r="K55" i="66"/>
  <c r="F75" i="67"/>
  <c r="G75" i="67"/>
  <c r="H60" i="67"/>
  <c r="I60" i="67"/>
  <c r="H39" i="67"/>
  <c r="I39" i="67"/>
  <c r="F11" i="67"/>
  <c r="G11" i="67"/>
  <c r="H52" i="67"/>
  <c r="I52" i="67"/>
  <c r="F18" i="67"/>
  <c r="G18" i="67"/>
  <c r="H81" i="67"/>
  <c r="I81" i="67"/>
  <c r="H34" i="67"/>
  <c r="I34" i="67"/>
  <c r="H51" i="67"/>
  <c r="I51" i="67"/>
  <c r="H68" i="67"/>
  <c r="I68" i="67"/>
  <c r="H84" i="67"/>
  <c r="I84" i="67"/>
  <c r="J84" i="67"/>
  <c r="K84" i="67"/>
  <c r="H25" i="67"/>
  <c r="I25" i="67"/>
  <c r="H41" i="67"/>
  <c r="I41" i="67"/>
  <c r="H58" i="67"/>
  <c r="I58" i="67"/>
  <c r="H75" i="67"/>
  <c r="I75" i="67"/>
  <c r="H92" i="67"/>
  <c r="I92" i="67"/>
  <c r="H28" i="67"/>
  <c r="I28" i="67"/>
  <c r="H44" i="67"/>
  <c r="I44" i="67"/>
  <c r="H62" i="67"/>
  <c r="I62" i="67"/>
  <c r="H78" i="67"/>
  <c r="I78" i="67"/>
  <c r="H94" i="67"/>
  <c r="I94" i="67"/>
  <c r="F100" i="67"/>
  <c r="G100" i="67"/>
  <c r="J63" i="66"/>
  <c r="K63" i="66"/>
  <c r="J75" i="66"/>
  <c r="K75" i="66"/>
  <c r="J14" i="66"/>
  <c r="F29" i="67"/>
  <c r="G29" i="67"/>
  <c r="F20" i="67"/>
  <c r="G20" i="67"/>
  <c r="F36" i="67"/>
  <c r="G36" i="67"/>
  <c r="F53" i="67"/>
  <c r="G53" i="67"/>
  <c r="F70" i="67"/>
  <c r="G70" i="67"/>
  <c r="F86" i="67"/>
  <c r="G86" i="67"/>
  <c r="F27" i="67"/>
  <c r="G27" i="67"/>
  <c r="F43" i="67"/>
  <c r="G43" i="67"/>
  <c r="F60" i="67"/>
  <c r="G60" i="67"/>
  <c r="J60" i="67"/>
  <c r="K60" i="67"/>
  <c r="F77" i="67"/>
  <c r="G77" i="67"/>
  <c r="F94" i="67"/>
  <c r="G94" i="67"/>
  <c r="F30" i="67"/>
  <c r="G30" i="67"/>
  <c r="F46" i="67"/>
  <c r="G46" i="67"/>
  <c r="F64" i="67"/>
  <c r="G64" i="67"/>
  <c r="F80" i="67"/>
  <c r="G80" i="67"/>
  <c r="H96" i="67"/>
  <c r="I96" i="67"/>
  <c r="F96" i="67"/>
  <c r="G96" i="67"/>
  <c r="J15" i="66"/>
  <c r="K15" i="66"/>
  <c r="J61" i="66"/>
  <c r="K61" i="66"/>
  <c r="J38" i="66"/>
  <c r="K38" i="66"/>
  <c r="J41" i="66"/>
  <c r="K41" i="66"/>
  <c r="J69" i="66"/>
  <c r="K69" i="66"/>
  <c r="J74" i="66"/>
  <c r="K74" i="66"/>
  <c r="F99" i="67"/>
  <c r="G99" i="67"/>
  <c r="J25" i="66"/>
  <c r="K25" i="66"/>
  <c r="J65" i="66"/>
  <c r="K65" i="66"/>
  <c r="J48" i="66"/>
  <c r="K48" i="66"/>
  <c r="J46" i="66"/>
  <c r="K46" i="66"/>
  <c r="J42" i="66"/>
  <c r="K42" i="66"/>
  <c r="J17" i="66"/>
  <c r="K17" i="66"/>
  <c r="J19" i="66"/>
  <c r="K19" i="66"/>
  <c r="J52" i="66"/>
  <c r="K52" i="66"/>
  <c r="J53" i="66"/>
  <c r="K53" i="66"/>
  <c r="J35" i="66"/>
  <c r="K35" i="66"/>
  <c r="J22" i="66"/>
  <c r="K22" i="66"/>
  <c r="J27" i="66"/>
  <c r="K27" i="66"/>
  <c r="J16" i="66"/>
  <c r="K16" i="66"/>
  <c r="J45" i="66"/>
  <c r="K45" i="66"/>
  <c r="J49" i="66"/>
  <c r="K49" i="66"/>
  <c r="J67" i="66"/>
  <c r="K67" i="66"/>
  <c r="J59" i="66"/>
  <c r="K59" i="66"/>
  <c r="J20" i="66"/>
  <c r="K20" i="66"/>
  <c r="J50" i="66"/>
  <c r="K50" i="66"/>
  <c r="J60" i="66"/>
  <c r="K60" i="66"/>
  <c r="J32" i="66"/>
  <c r="K32" i="66"/>
  <c r="J73" i="66"/>
  <c r="K73" i="66"/>
  <c r="J57" i="66"/>
  <c r="K57" i="66"/>
  <c r="A54" i="67"/>
  <c r="A55" i="67"/>
  <c r="A56" i="67"/>
  <c r="A57" i="67"/>
  <c r="A58" i="67"/>
  <c r="A59" i="67"/>
  <c r="A60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2" i="67"/>
  <c r="A93" i="67"/>
  <c r="A94" i="67"/>
  <c r="A95" i="67"/>
  <c r="A96" i="67"/>
  <c r="A97" i="67"/>
  <c r="A53" i="67"/>
  <c r="A53" i="65"/>
  <c r="A54" i="65"/>
  <c r="A57" i="65"/>
  <c r="A58" i="65"/>
  <c r="A59" i="65"/>
  <c r="A60" i="65"/>
  <c r="A62" i="65"/>
  <c r="A63" i="65"/>
  <c r="A55" i="65"/>
  <c r="A56" i="65"/>
  <c r="J299" i="64"/>
  <c r="J300" i="64"/>
  <c r="G26" i="67"/>
  <c r="J26" i="67"/>
  <c r="K26" i="67"/>
  <c r="H39" i="68"/>
  <c r="I39" i="68"/>
  <c r="H63" i="68"/>
  <c r="I63" i="68"/>
  <c r="F76" i="68"/>
  <c r="G76" i="68"/>
  <c r="H76" i="68"/>
  <c r="I76" i="68"/>
  <c r="J43" i="67"/>
  <c r="K43" i="67"/>
  <c r="J83" i="67"/>
  <c r="K83" i="67"/>
  <c r="J22" i="67"/>
  <c r="K22" i="67"/>
  <c r="K14" i="66"/>
  <c r="J80" i="66"/>
  <c r="J100" i="67"/>
  <c r="K100" i="67"/>
  <c r="J58" i="67"/>
  <c r="K58" i="67"/>
  <c r="H64" i="68"/>
  <c r="I64" i="68"/>
  <c r="J88" i="67"/>
  <c r="K88" i="67"/>
  <c r="J45" i="67"/>
  <c r="K45" i="67"/>
  <c r="J79" i="67"/>
  <c r="K79" i="67"/>
  <c r="J56" i="67"/>
  <c r="K56" i="67"/>
  <c r="F39" i="69"/>
  <c r="G39" i="69"/>
  <c r="J4" i="70"/>
  <c r="F64" i="68"/>
  <c r="G64" i="68"/>
  <c r="J64" i="68"/>
  <c r="K64" i="68"/>
  <c r="H69" i="68"/>
  <c r="I69" i="68"/>
  <c r="F21" i="68"/>
  <c r="G21" i="68"/>
  <c r="F38" i="68"/>
  <c r="G38" i="68"/>
  <c r="F77" i="68"/>
  <c r="G77" i="68"/>
  <c r="F52" i="68"/>
  <c r="G52" i="68"/>
  <c r="H98" i="68"/>
  <c r="I98" i="68"/>
  <c r="H57" i="68"/>
  <c r="I57" i="68"/>
  <c r="H27" i="68"/>
  <c r="I27" i="68"/>
  <c r="H31" i="68"/>
  <c r="I31" i="68"/>
  <c r="H14" i="68"/>
  <c r="I14" i="68"/>
  <c r="H78" i="68"/>
  <c r="I78" i="68"/>
  <c r="H51" i="68"/>
  <c r="I51" i="68"/>
  <c r="F58" i="68"/>
  <c r="G58" i="68"/>
  <c r="H22" i="68"/>
  <c r="I22" i="68"/>
  <c r="H118" i="68"/>
  <c r="I118" i="68"/>
  <c r="H38" i="68"/>
  <c r="I38" i="68"/>
  <c r="H124" i="68"/>
  <c r="I124" i="68"/>
  <c r="F62" i="68"/>
  <c r="G62" i="68"/>
  <c r="H25" i="68"/>
  <c r="I25" i="68"/>
  <c r="H37" i="68"/>
  <c r="I37" i="68"/>
  <c r="F45" i="68"/>
  <c r="G45" i="68"/>
  <c r="H33" i="68"/>
  <c r="I33" i="68"/>
  <c r="H45" i="68"/>
  <c r="I45" i="68"/>
  <c r="H48" i="68"/>
  <c r="I48" i="68"/>
  <c r="F95" i="68"/>
  <c r="G95" i="68"/>
  <c r="H71" i="68"/>
  <c r="I71" i="68"/>
  <c r="H77" i="68"/>
  <c r="I77" i="68"/>
  <c r="F29" i="68"/>
  <c r="G29" i="68"/>
  <c r="H54" i="68"/>
  <c r="I54" i="68"/>
  <c r="H80" i="68"/>
  <c r="I80" i="68"/>
  <c r="J40" i="67"/>
  <c r="K40" i="67"/>
  <c r="F87" i="68"/>
  <c r="G87" i="68"/>
  <c r="F84" i="68"/>
  <c r="G84" i="68"/>
  <c r="F91" i="68"/>
  <c r="G91" i="68"/>
  <c r="H95" i="68"/>
  <c r="I95" i="68"/>
  <c r="H30" i="68"/>
  <c r="I30" i="68"/>
  <c r="H56" i="68"/>
  <c r="I56" i="68"/>
  <c r="F86" i="68"/>
  <c r="G86" i="68"/>
  <c r="F106" i="68"/>
  <c r="G106" i="68"/>
  <c r="J25" i="67"/>
  <c r="K25" i="67"/>
  <c r="G102" i="67"/>
  <c r="J103" i="67"/>
  <c r="J19" i="67"/>
  <c r="K19" i="67"/>
  <c r="J12" i="67"/>
  <c r="K12" i="67"/>
  <c r="H87" i="68"/>
  <c r="I87" i="68"/>
  <c r="A98" i="67"/>
  <c r="A99" i="67"/>
  <c r="A100" i="67"/>
  <c r="A101" i="67"/>
  <c r="F14" i="68"/>
  <c r="G14" i="68"/>
  <c r="J14" i="68"/>
  <c r="K14" i="68"/>
  <c r="H90" i="68"/>
  <c r="I90" i="68"/>
  <c r="H13" i="68"/>
  <c r="I13" i="68"/>
  <c r="F98" i="68"/>
  <c r="G98" i="68"/>
  <c r="H32" i="68"/>
  <c r="I32" i="68"/>
  <c r="F61" i="68"/>
  <c r="G61" i="68"/>
  <c r="H129" i="68"/>
  <c r="I129" i="68"/>
  <c r="F46" i="68"/>
  <c r="G46" i="68"/>
  <c r="F26" i="68"/>
  <c r="G26" i="68"/>
  <c r="F32" i="68"/>
  <c r="G32" i="68"/>
  <c r="F13" i="68"/>
  <c r="G13" i="68"/>
  <c r="F37" i="68"/>
  <c r="G37" i="68"/>
  <c r="H62" i="68"/>
  <c r="I62" i="68"/>
  <c r="F94" i="68"/>
  <c r="G94" i="68"/>
  <c r="H16" i="68"/>
  <c r="I16" i="68"/>
  <c r="H40" i="68"/>
  <c r="I40" i="68"/>
  <c r="H70" i="68"/>
  <c r="I70" i="68"/>
  <c r="H116" i="68"/>
  <c r="I116" i="68"/>
  <c r="H65" i="68"/>
  <c r="I65" i="68"/>
  <c r="F135" i="68"/>
  <c r="G135" i="68"/>
  <c r="I102" i="67"/>
  <c r="J36" i="67"/>
  <c r="K36" i="67"/>
  <c r="J76" i="67"/>
  <c r="K76" i="67"/>
  <c r="J92" i="67"/>
  <c r="K92" i="67"/>
  <c r="J66" i="67"/>
  <c r="K66" i="67"/>
  <c r="J77" i="67"/>
  <c r="K77" i="67"/>
  <c r="J20" i="67"/>
  <c r="K20" i="67"/>
  <c r="J30" i="67"/>
  <c r="K30" i="67"/>
  <c r="J52" i="67"/>
  <c r="K52" i="67"/>
  <c r="J31" i="67"/>
  <c r="K31" i="67"/>
  <c r="J47" i="67"/>
  <c r="K47" i="67"/>
  <c r="F20" i="68"/>
  <c r="G20" i="68"/>
  <c r="F96" i="68"/>
  <c r="G96" i="68"/>
  <c r="H100" i="68"/>
  <c r="I100" i="68"/>
  <c r="H101" i="68"/>
  <c r="I101" i="68"/>
  <c r="H24" i="68"/>
  <c r="I24" i="68"/>
  <c r="H46" i="68"/>
  <c r="I46" i="68"/>
  <c r="F69" i="68"/>
  <c r="G69" i="68"/>
  <c r="J69" i="68"/>
  <c r="K69" i="68"/>
  <c r="H89" i="68"/>
  <c r="I89" i="68"/>
  <c r="F141" i="68"/>
  <c r="G141" i="68"/>
  <c r="J28" i="67"/>
  <c r="K28" i="67"/>
  <c r="J42" i="67"/>
  <c r="K42" i="67"/>
  <c r="F53" i="68"/>
  <c r="G53" i="68"/>
  <c r="H72" i="68"/>
  <c r="I72" i="68"/>
  <c r="H96" i="68"/>
  <c r="I96" i="68"/>
  <c r="H121" i="68"/>
  <c r="I121" i="68"/>
  <c r="J27" i="67"/>
  <c r="K27" i="67"/>
  <c r="J72" i="67"/>
  <c r="K72" i="67"/>
  <c r="J85" i="67"/>
  <c r="K85" i="67"/>
  <c r="J67" i="67"/>
  <c r="K67" i="67"/>
  <c r="J54" i="67"/>
  <c r="K54" i="67"/>
  <c r="J13" i="67"/>
  <c r="K13" i="67"/>
  <c r="J86" i="67"/>
  <c r="K86" i="67"/>
  <c r="J81" i="67"/>
  <c r="K81" i="67"/>
  <c r="J74" i="67"/>
  <c r="K74" i="67"/>
  <c r="J99" i="67"/>
  <c r="K99" i="67"/>
  <c r="J69" i="67"/>
  <c r="K69" i="67"/>
  <c r="H92" i="68"/>
  <c r="I92" i="68"/>
  <c r="F22" i="68"/>
  <c r="G22" i="68"/>
  <c r="H67" i="68"/>
  <c r="I67" i="68"/>
  <c r="F36" i="68"/>
  <c r="G36" i="68"/>
  <c r="F68" i="68"/>
  <c r="G68" i="68"/>
  <c r="F103" i="68"/>
  <c r="G103" i="68"/>
  <c r="F42" i="68"/>
  <c r="G42" i="68"/>
  <c r="F74" i="68"/>
  <c r="G74" i="68"/>
  <c r="F16" i="68"/>
  <c r="G16" i="68"/>
  <c r="F48" i="68"/>
  <c r="G48" i="68"/>
  <c r="F80" i="68"/>
  <c r="G80" i="68"/>
  <c r="H102" i="68"/>
  <c r="I102" i="68"/>
  <c r="F17" i="68"/>
  <c r="G17" i="68"/>
  <c r="F25" i="68"/>
  <c r="G25" i="68"/>
  <c r="F33" i="68"/>
  <c r="G33" i="68"/>
  <c r="F41" i="68"/>
  <c r="G41" i="68"/>
  <c r="F49" i="68"/>
  <c r="G49" i="68"/>
  <c r="F57" i="68"/>
  <c r="G57" i="68"/>
  <c r="F65" i="68"/>
  <c r="G65" i="68"/>
  <c r="F73" i="68"/>
  <c r="G73" i="68"/>
  <c r="F81" i="68"/>
  <c r="G81" i="68"/>
  <c r="F90" i="68"/>
  <c r="G90" i="68"/>
  <c r="H99" i="68"/>
  <c r="I99" i="68"/>
  <c r="H126" i="68"/>
  <c r="I126" i="68"/>
  <c r="H111" i="68"/>
  <c r="I111" i="68"/>
  <c r="F130" i="68"/>
  <c r="G130" i="68"/>
  <c r="H59" i="68"/>
  <c r="I59" i="68"/>
  <c r="H43" i="68"/>
  <c r="I43" i="68"/>
  <c r="F78" i="68"/>
  <c r="G78" i="68"/>
  <c r="H41" i="68"/>
  <c r="I41" i="68"/>
  <c r="H73" i="68"/>
  <c r="I73" i="68"/>
  <c r="H15" i="68"/>
  <c r="I15" i="68"/>
  <c r="H47" i="68"/>
  <c r="I47" i="68"/>
  <c r="H79" i="68"/>
  <c r="I79" i="68"/>
  <c r="H21" i="68"/>
  <c r="I21" i="68"/>
  <c r="J21" i="68"/>
  <c r="K21" i="68"/>
  <c r="H53" i="68"/>
  <c r="I53" i="68"/>
  <c r="H86" i="68"/>
  <c r="I86" i="68"/>
  <c r="H103" i="68"/>
  <c r="I103" i="68"/>
  <c r="H18" i="68"/>
  <c r="I18" i="68"/>
  <c r="H26" i="68"/>
  <c r="I26" i="68"/>
  <c r="H34" i="68"/>
  <c r="I34" i="68"/>
  <c r="H42" i="68"/>
  <c r="I42" i="68"/>
  <c r="H50" i="68"/>
  <c r="I50" i="68"/>
  <c r="H58" i="68"/>
  <c r="I58" i="68"/>
  <c r="J58" i="68"/>
  <c r="K58" i="68"/>
  <c r="H66" i="68"/>
  <c r="I66" i="68"/>
  <c r="H74" i="68"/>
  <c r="I74" i="68"/>
  <c r="H82" i="68"/>
  <c r="I82" i="68"/>
  <c r="H91" i="68"/>
  <c r="I91" i="68"/>
  <c r="H108" i="68"/>
  <c r="I108" i="68"/>
  <c r="F127" i="68"/>
  <c r="G127" i="68"/>
  <c r="H113" i="68"/>
  <c r="I113" i="68"/>
  <c r="H135" i="68"/>
  <c r="I135" i="68"/>
  <c r="J93" i="67"/>
  <c r="K93" i="67"/>
  <c r="J49" i="67"/>
  <c r="K49" i="67"/>
  <c r="J24" i="67"/>
  <c r="K24" i="67"/>
  <c r="J97" i="67"/>
  <c r="K97" i="67"/>
  <c r="H19" i="68"/>
  <c r="I19" i="68"/>
  <c r="F54" i="68"/>
  <c r="G54" i="68"/>
  <c r="F44" i="68"/>
  <c r="G44" i="68"/>
  <c r="F50" i="68"/>
  <c r="G50" i="68"/>
  <c r="F82" i="68"/>
  <c r="G82" i="68"/>
  <c r="F56" i="68"/>
  <c r="G56" i="68"/>
  <c r="F89" i="68"/>
  <c r="G89" i="68"/>
  <c r="F105" i="68"/>
  <c r="G105" i="68"/>
  <c r="F27" i="68"/>
  <c r="G27" i="68"/>
  <c r="F35" i="68"/>
  <c r="G35" i="68"/>
  <c r="F43" i="68"/>
  <c r="G43" i="68"/>
  <c r="F51" i="68"/>
  <c r="G51" i="68"/>
  <c r="F59" i="68"/>
  <c r="G59" i="68"/>
  <c r="F67" i="68"/>
  <c r="G67" i="68"/>
  <c r="F83" i="68"/>
  <c r="G83" i="68"/>
  <c r="F92" i="68"/>
  <c r="G92" i="68"/>
  <c r="H110" i="68"/>
  <c r="I110" i="68"/>
  <c r="H132" i="68"/>
  <c r="I132" i="68"/>
  <c r="F114" i="68"/>
  <c r="G114" i="68"/>
  <c r="F137" i="68"/>
  <c r="G137" i="68"/>
  <c r="J23" i="67"/>
  <c r="K23" i="67"/>
  <c r="J87" i="67"/>
  <c r="K87" i="67"/>
  <c r="J101" i="67"/>
  <c r="K101" i="67"/>
  <c r="J51" i="67"/>
  <c r="K51" i="67"/>
  <c r="H138" i="68"/>
  <c r="I138" i="68"/>
  <c r="F18" i="68"/>
  <c r="G18" i="68"/>
  <c r="F24" i="68"/>
  <c r="G24" i="68"/>
  <c r="F19" i="68"/>
  <c r="G19" i="68"/>
  <c r="F75" i="68"/>
  <c r="G75" i="68"/>
  <c r="F30" i="68"/>
  <c r="G30" i="68"/>
  <c r="J30" i="68"/>
  <c r="K30" i="68"/>
  <c r="H75" i="68"/>
  <c r="I75" i="68"/>
  <c r="H17" i="68"/>
  <c r="I17" i="68"/>
  <c r="H49" i="68"/>
  <c r="I49" i="68"/>
  <c r="H81" i="68"/>
  <c r="I81" i="68"/>
  <c r="H23" i="68"/>
  <c r="I23" i="68"/>
  <c r="H55" i="68"/>
  <c r="I55" i="68"/>
  <c r="H88" i="68"/>
  <c r="I88" i="68"/>
  <c r="H29" i="68"/>
  <c r="I29" i="68"/>
  <c r="J29" i="68"/>
  <c r="K29" i="68"/>
  <c r="H61" i="68"/>
  <c r="I61" i="68"/>
  <c r="H94" i="68"/>
  <c r="I94" i="68"/>
  <c r="H106" i="68"/>
  <c r="I106" i="68"/>
  <c r="H20" i="68"/>
  <c r="I20" i="68"/>
  <c r="H28" i="68"/>
  <c r="I28" i="68"/>
  <c r="H36" i="68"/>
  <c r="I36" i="68"/>
  <c r="H44" i="68"/>
  <c r="I44" i="68"/>
  <c r="H52" i="68"/>
  <c r="I52" i="68"/>
  <c r="J52" i="68"/>
  <c r="K52" i="68"/>
  <c r="H60" i="68"/>
  <c r="I60" i="68"/>
  <c r="H68" i="68"/>
  <c r="I68" i="68"/>
  <c r="H84" i="68"/>
  <c r="I84" i="68"/>
  <c r="H93" i="68"/>
  <c r="I93" i="68"/>
  <c r="F111" i="68"/>
  <c r="G111" i="68"/>
  <c r="H134" i="68"/>
  <c r="I134" i="68"/>
  <c r="H119" i="68"/>
  <c r="I119" i="68"/>
  <c r="F138" i="68"/>
  <c r="G138" i="68"/>
  <c r="J138" i="68"/>
  <c r="K138" i="68"/>
  <c r="H15" i="69"/>
  <c r="I15" i="69"/>
  <c r="J96" i="67"/>
  <c r="K96" i="67"/>
  <c r="J68" i="67"/>
  <c r="K68" i="67"/>
  <c r="J59" i="67"/>
  <c r="K59" i="67"/>
  <c r="J82" i="67"/>
  <c r="K82" i="67"/>
  <c r="J71" i="67"/>
  <c r="K71" i="67"/>
  <c r="J65" i="67"/>
  <c r="K65" i="67"/>
  <c r="J95" i="67"/>
  <c r="K95" i="67"/>
  <c r="J33" i="67"/>
  <c r="K33" i="67"/>
  <c r="H141" i="68"/>
  <c r="I141" i="68"/>
  <c r="F122" i="68"/>
  <c r="G122" i="68"/>
  <c r="H143" i="68"/>
  <c r="I143" i="68"/>
  <c r="F70" i="68"/>
  <c r="G70" i="68"/>
  <c r="H83" i="68"/>
  <c r="I83" i="68"/>
  <c r="H35" i="68"/>
  <c r="I35" i="68"/>
  <c r="F28" i="68"/>
  <c r="G28" i="68"/>
  <c r="F60" i="68"/>
  <c r="G60" i="68"/>
  <c r="F93" i="68"/>
  <c r="G93" i="68"/>
  <c r="F34" i="68"/>
  <c r="G34" i="68"/>
  <c r="J34" i="68"/>
  <c r="K34" i="68"/>
  <c r="F66" i="68"/>
  <c r="G66" i="68"/>
  <c r="F104" i="68"/>
  <c r="G104" i="68"/>
  <c r="F40" i="68"/>
  <c r="G40" i="68"/>
  <c r="F72" i="68"/>
  <c r="G72" i="68"/>
  <c r="F97" i="68"/>
  <c r="G97" i="68"/>
  <c r="F15" i="68"/>
  <c r="G15" i="68"/>
  <c r="F23" i="68"/>
  <c r="G23" i="68"/>
  <c r="F31" i="68"/>
  <c r="G31" i="68"/>
  <c r="F39" i="68"/>
  <c r="G39" i="68"/>
  <c r="F47" i="68"/>
  <c r="G47" i="68"/>
  <c r="J47" i="68"/>
  <c r="K47" i="68"/>
  <c r="F55" i="68"/>
  <c r="G55" i="68"/>
  <c r="F63" i="68"/>
  <c r="G63" i="68"/>
  <c r="F71" i="68"/>
  <c r="G71" i="68"/>
  <c r="F79" i="68"/>
  <c r="G79" i="68"/>
  <c r="F88" i="68"/>
  <c r="G88" i="68"/>
  <c r="H136" i="68"/>
  <c r="I136" i="68"/>
  <c r="F119" i="68"/>
  <c r="G119" i="68"/>
  <c r="H105" i="68"/>
  <c r="I105" i="68"/>
  <c r="H127" i="68"/>
  <c r="I127" i="68"/>
  <c r="F144" i="68"/>
  <c r="G144" i="68"/>
  <c r="J32" i="67"/>
  <c r="K32" i="67"/>
  <c r="H97" i="68"/>
  <c r="I97" i="68"/>
  <c r="F101" i="68"/>
  <c r="G101" i="68"/>
  <c r="H112" i="68"/>
  <c r="I112" i="68"/>
  <c r="H120" i="68"/>
  <c r="I120" i="68"/>
  <c r="H128" i="68"/>
  <c r="I128" i="68"/>
  <c r="H137" i="68"/>
  <c r="I137" i="68"/>
  <c r="H107" i="68"/>
  <c r="I107" i="68"/>
  <c r="H115" i="68"/>
  <c r="I115" i="68"/>
  <c r="H123" i="68"/>
  <c r="I123" i="68"/>
  <c r="H131" i="68"/>
  <c r="I131" i="68"/>
  <c r="H139" i="68"/>
  <c r="I139" i="68"/>
  <c r="H145" i="68"/>
  <c r="I145" i="68"/>
  <c r="H50" i="69"/>
  <c r="I50" i="69"/>
  <c r="J29" i="67"/>
  <c r="K29" i="67"/>
  <c r="J41" i="67"/>
  <c r="K41" i="67"/>
  <c r="F99" i="68"/>
  <c r="G99" i="68"/>
  <c r="J99" i="68"/>
  <c r="K99" i="68"/>
  <c r="F102" i="68"/>
  <c r="G102" i="68"/>
  <c r="F113" i="68"/>
  <c r="G113" i="68"/>
  <c r="F121" i="68"/>
  <c r="G121" i="68"/>
  <c r="F129" i="68"/>
  <c r="G129" i="68"/>
  <c r="H140" i="68"/>
  <c r="I140" i="68"/>
  <c r="F108" i="68"/>
  <c r="G108" i="68"/>
  <c r="F116" i="68"/>
  <c r="G116" i="68"/>
  <c r="F124" i="68"/>
  <c r="G124" i="68"/>
  <c r="J124" i="68"/>
  <c r="K124" i="68"/>
  <c r="F132" i="68"/>
  <c r="G132" i="68"/>
  <c r="H144" i="68"/>
  <c r="I144" i="68"/>
  <c r="F146" i="68"/>
  <c r="G146" i="68"/>
  <c r="F23" i="69"/>
  <c r="G23" i="69"/>
  <c r="F100" i="68"/>
  <c r="G100" i="68"/>
  <c r="F145" i="68"/>
  <c r="G145" i="68"/>
  <c r="H114" i="68"/>
  <c r="I114" i="68"/>
  <c r="H122" i="68"/>
  <c r="I122" i="68"/>
  <c r="H130" i="68"/>
  <c r="I130" i="68"/>
  <c r="F143" i="68"/>
  <c r="G143" i="68"/>
  <c r="H109" i="68"/>
  <c r="I109" i="68"/>
  <c r="H117" i="68"/>
  <c r="I117" i="68"/>
  <c r="H125" i="68"/>
  <c r="I125" i="68"/>
  <c r="H133" i="68"/>
  <c r="I133" i="68"/>
  <c r="F147" i="68"/>
  <c r="G147" i="68"/>
  <c r="H147" i="68"/>
  <c r="I147" i="68"/>
  <c r="H45" i="69"/>
  <c r="I45" i="69"/>
  <c r="F16" i="69"/>
  <c r="G16" i="69"/>
  <c r="J34" i="67"/>
  <c r="K34" i="67"/>
  <c r="J48" i="67"/>
  <c r="K48" i="67"/>
  <c r="J90" i="67"/>
  <c r="K90" i="67"/>
  <c r="J14" i="67"/>
  <c r="K14" i="67"/>
  <c r="H104" i="68"/>
  <c r="I104" i="68"/>
  <c r="F107" i="68"/>
  <c r="G107" i="68"/>
  <c r="F115" i="68"/>
  <c r="G115" i="68"/>
  <c r="F123" i="68"/>
  <c r="G123" i="68"/>
  <c r="F131" i="68"/>
  <c r="G131" i="68"/>
  <c r="F139" i="68"/>
  <c r="G139" i="68"/>
  <c r="F110" i="68"/>
  <c r="G110" i="68"/>
  <c r="F118" i="68"/>
  <c r="G118" i="68"/>
  <c r="F126" i="68"/>
  <c r="G126" i="68"/>
  <c r="F134" i="68"/>
  <c r="G134" i="68"/>
  <c r="F140" i="68"/>
  <c r="G140" i="68"/>
  <c r="H16" i="69"/>
  <c r="I16" i="69"/>
  <c r="F22" i="69"/>
  <c r="G22" i="69"/>
  <c r="J55" i="67"/>
  <c r="K55" i="67"/>
  <c r="H142" i="68"/>
  <c r="I142" i="68"/>
  <c r="F109" i="68"/>
  <c r="G109" i="68"/>
  <c r="F117" i="68"/>
  <c r="G117" i="68"/>
  <c r="F125" i="68"/>
  <c r="G125" i="68"/>
  <c r="F133" i="68"/>
  <c r="G133" i="68"/>
  <c r="H146" i="68"/>
  <c r="I146" i="68"/>
  <c r="F112" i="68"/>
  <c r="G112" i="68"/>
  <c r="F120" i="68"/>
  <c r="G120" i="68"/>
  <c r="F128" i="68"/>
  <c r="G128" i="68"/>
  <c r="F136" i="68"/>
  <c r="G136" i="68"/>
  <c r="F142" i="68"/>
  <c r="G142" i="68"/>
  <c r="H49" i="69"/>
  <c r="I49" i="69"/>
  <c r="J46" i="67"/>
  <c r="K46" i="67"/>
  <c r="J70" i="67"/>
  <c r="K70" i="67"/>
  <c r="J18" i="67"/>
  <c r="K18" i="67"/>
  <c r="J73" i="67"/>
  <c r="K73" i="67"/>
  <c r="J57" i="67"/>
  <c r="K57" i="67"/>
  <c r="J17" i="67"/>
  <c r="K17" i="67"/>
  <c r="J53" i="67"/>
  <c r="K53" i="67"/>
  <c r="J16" i="67"/>
  <c r="K16" i="67"/>
  <c r="J63" i="67"/>
  <c r="K63" i="67"/>
  <c r="J153" i="65"/>
  <c r="J154" i="65"/>
  <c r="J39" i="67"/>
  <c r="K39" i="67"/>
  <c r="J94" i="67"/>
  <c r="K94" i="67"/>
  <c r="J11" i="67"/>
  <c r="K11" i="67"/>
  <c r="J35" i="67"/>
  <c r="K35" i="67"/>
  <c r="J80" i="67"/>
  <c r="K80" i="67"/>
  <c r="J37" i="67"/>
  <c r="K37" i="67"/>
  <c r="J78" i="67"/>
  <c r="K78" i="67"/>
  <c r="J64" i="67"/>
  <c r="K64" i="67"/>
  <c r="J98" i="67"/>
  <c r="K98" i="67"/>
  <c r="J44" i="67"/>
  <c r="K44" i="67"/>
  <c r="J21" i="67"/>
  <c r="K21" i="67"/>
  <c r="J62" i="67"/>
  <c r="K62" i="67"/>
  <c r="J75" i="67"/>
  <c r="K75" i="67"/>
  <c r="J17" i="68"/>
  <c r="K17" i="68"/>
  <c r="J49" i="68"/>
  <c r="K49" i="68"/>
  <c r="J302" i="64"/>
  <c r="J303" i="64"/>
  <c r="A75" i="65"/>
  <c r="A76" i="65"/>
  <c r="A64" i="65"/>
  <c r="A65" i="65"/>
  <c r="A66" i="65"/>
  <c r="A67" i="65"/>
  <c r="A68" i="65"/>
  <c r="A69" i="65"/>
  <c r="A70" i="65"/>
  <c r="A71" i="65"/>
  <c r="A72" i="65"/>
  <c r="A73" i="65"/>
  <c r="J98" i="68"/>
  <c r="K98" i="68"/>
  <c r="J13" i="68"/>
  <c r="J77" i="68"/>
  <c r="K77" i="68"/>
  <c r="J76" i="68"/>
  <c r="K76" i="68"/>
  <c r="J92" i="68"/>
  <c r="K92" i="68"/>
  <c r="J101" i="68"/>
  <c r="K101" i="68"/>
  <c r="J51" i="68"/>
  <c r="K51" i="68"/>
  <c r="J91" i="68"/>
  <c r="K91" i="68"/>
  <c r="J89" i="68"/>
  <c r="K89" i="68"/>
  <c r="F18" i="69"/>
  <c r="G18" i="69"/>
  <c r="F14" i="69"/>
  <c r="G14" i="69"/>
  <c r="H14" i="69"/>
  <c r="I14" i="69"/>
  <c r="F24" i="69"/>
  <c r="G24" i="69"/>
  <c r="H39" i="69"/>
  <c r="I39" i="69"/>
  <c r="J39" i="69"/>
  <c r="K39" i="69"/>
  <c r="H31" i="69"/>
  <c r="I31" i="69"/>
  <c r="H22" i="69"/>
  <c r="I22" i="69"/>
  <c r="J22" i="69"/>
  <c r="K22" i="69"/>
  <c r="J114" i="68"/>
  <c r="K114" i="68"/>
  <c r="H24" i="69"/>
  <c r="I24" i="69"/>
  <c r="H40" i="69"/>
  <c r="I40" i="69"/>
  <c r="J39" i="68"/>
  <c r="K39" i="68"/>
  <c r="F31" i="69"/>
  <c r="G31" i="69"/>
  <c r="H41" i="69"/>
  <c r="I41" i="69"/>
  <c r="J95" i="68"/>
  <c r="K95" i="68"/>
  <c r="J116" i="68"/>
  <c r="K116" i="68"/>
  <c r="J90" i="68"/>
  <c r="K90" i="68"/>
  <c r="J15" i="68"/>
  <c r="K15" i="68"/>
  <c r="H25" i="69"/>
  <c r="I25" i="69"/>
  <c r="J131" i="68"/>
  <c r="K131" i="68"/>
  <c r="J106" i="68"/>
  <c r="K106" i="68"/>
  <c r="J115" i="68"/>
  <c r="K115" i="68"/>
  <c r="J68" i="68"/>
  <c r="K68" i="68"/>
  <c r="J140" i="68"/>
  <c r="K140" i="68"/>
  <c r="J139" i="68"/>
  <c r="K139" i="68"/>
  <c r="J25" i="68"/>
  <c r="K25" i="68"/>
  <c r="J74" i="68"/>
  <c r="K74" i="68"/>
  <c r="J72" i="68"/>
  <c r="K72" i="68"/>
  <c r="J53" i="68"/>
  <c r="K53" i="68"/>
  <c r="J60" i="68"/>
  <c r="K60" i="68"/>
  <c r="J38" i="68"/>
  <c r="K38" i="68"/>
  <c r="J123" i="68"/>
  <c r="K123" i="68"/>
  <c r="J43" i="68"/>
  <c r="K43" i="68"/>
  <c r="J32" i="68"/>
  <c r="K32" i="68"/>
  <c r="J19" i="68"/>
  <c r="K19" i="68"/>
  <c r="J26" i="68"/>
  <c r="K26" i="68"/>
  <c r="F48" i="69"/>
  <c r="G48" i="69"/>
  <c r="H20" i="69"/>
  <c r="I20" i="69"/>
  <c r="H13" i="69"/>
  <c r="I13" i="69"/>
  <c r="F15" i="69"/>
  <c r="G15" i="69"/>
  <c r="J15" i="69"/>
  <c r="K15" i="69"/>
  <c r="F47" i="69"/>
  <c r="G47" i="69"/>
  <c r="H17" i="69"/>
  <c r="I17" i="69"/>
  <c r="J54" i="68"/>
  <c r="K54" i="68"/>
  <c r="F37" i="69"/>
  <c r="G37" i="69"/>
  <c r="F41" i="69"/>
  <c r="G41" i="69"/>
  <c r="H28" i="69"/>
  <c r="I28" i="69"/>
  <c r="J107" i="68"/>
  <c r="K107" i="68"/>
  <c r="F40" i="69"/>
  <c r="G40" i="69"/>
  <c r="H38" i="69"/>
  <c r="I38" i="69"/>
  <c r="F34" i="69"/>
  <c r="G34" i="69"/>
  <c r="J34" i="69" s="1"/>
  <c r="K34" i="69" s="1"/>
  <c r="H32" i="69"/>
  <c r="I32" i="69"/>
  <c r="F44" i="69"/>
  <c r="G44" i="69"/>
  <c r="J37" i="68"/>
  <c r="K37" i="68"/>
  <c r="H47" i="69"/>
  <c r="I47" i="69"/>
  <c r="F25" i="69"/>
  <c r="G25" i="69"/>
  <c r="J25" i="69"/>
  <c r="K25" i="69"/>
  <c r="F17" i="69"/>
  <c r="G17" i="69"/>
  <c r="H34" i="69"/>
  <c r="I34" i="69"/>
  <c r="H19" i="69"/>
  <c r="I19" i="69"/>
  <c r="J70" i="68"/>
  <c r="K70" i="68"/>
  <c r="H46" i="69"/>
  <c r="I46" i="69"/>
  <c r="H37" i="69"/>
  <c r="I37" i="69"/>
  <c r="J59" i="68"/>
  <c r="K59" i="68"/>
  <c r="F13" i="69"/>
  <c r="G13" i="69"/>
  <c r="J13" i="69"/>
  <c r="J80" i="68"/>
  <c r="K80" i="68"/>
  <c r="J122" i="68"/>
  <c r="K122" i="68"/>
  <c r="H23" i="69"/>
  <c r="I23" i="69"/>
  <c r="J23" i="69"/>
  <c r="K23" i="69"/>
  <c r="F20" i="69"/>
  <c r="G20" i="69"/>
  <c r="F50" i="69"/>
  <c r="G50" i="69"/>
  <c r="J50" i="69"/>
  <c r="K50" i="69"/>
  <c r="H18" i="69"/>
  <c r="I18" i="69"/>
  <c r="J18" i="69"/>
  <c r="K18" i="69"/>
  <c r="F19" i="69"/>
  <c r="G19" i="69"/>
  <c r="J81" i="68"/>
  <c r="K81" i="68"/>
  <c r="J57" i="68"/>
  <c r="K57" i="68"/>
  <c r="J22" i="68"/>
  <c r="K22" i="68"/>
  <c r="F32" i="69"/>
  <c r="G32" i="69"/>
  <c r="H48" i="69"/>
  <c r="I48" i="69"/>
  <c r="F46" i="69"/>
  <c r="G46" i="69"/>
  <c r="J46" i="69"/>
  <c r="K46" i="69"/>
  <c r="H26" i="69"/>
  <c r="I26" i="69"/>
  <c r="J31" i="68"/>
  <c r="K31" i="68"/>
  <c r="F30" i="69"/>
  <c r="G30" i="69"/>
  <c r="F38" i="69"/>
  <c r="G38" i="69"/>
  <c r="H44" i="69"/>
  <c r="I44" i="69"/>
  <c r="J16" i="68"/>
  <c r="K16" i="68"/>
  <c r="J111" i="68"/>
  <c r="K111" i="68"/>
  <c r="J144" i="68"/>
  <c r="K144" i="68"/>
  <c r="J84" i="68"/>
  <c r="K84" i="68"/>
  <c r="J20" i="68"/>
  <c r="K20" i="68"/>
  <c r="F49" i="69"/>
  <c r="G49" i="69"/>
  <c r="J49" i="69"/>
  <c r="K49" i="69"/>
  <c r="F26" i="69"/>
  <c r="G26" i="69"/>
  <c r="F28" i="69"/>
  <c r="G28" i="69"/>
  <c r="F45" i="69"/>
  <c r="G45" i="69"/>
  <c r="J45" i="69"/>
  <c r="K45" i="69"/>
  <c r="H30" i="69"/>
  <c r="I30" i="69"/>
  <c r="F21" i="69"/>
  <c r="G21" i="69"/>
  <c r="J73" i="68"/>
  <c r="K73" i="68"/>
  <c r="J36" i="68"/>
  <c r="K36" i="68"/>
  <c r="J94" i="68"/>
  <c r="K94" i="68"/>
  <c r="H21" i="69"/>
  <c r="I21" i="69"/>
  <c r="H18" i="70"/>
  <c r="I18" i="70"/>
  <c r="F17" i="70"/>
  <c r="G17" i="70"/>
  <c r="H14" i="70"/>
  <c r="I14" i="70"/>
  <c r="F13" i="70"/>
  <c r="G13" i="70"/>
  <c r="F16" i="70"/>
  <c r="G16" i="70"/>
  <c r="H19" i="70"/>
  <c r="I19" i="70"/>
  <c r="F18" i="70"/>
  <c r="G18" i="70"/>
  <c r="H15" i="70"/>
  <c r="I15" i="70"/>
  <c r="F14" i="70"/>
  <c r="G14" i="70"/>
  <c r="H13" i="70"/>
  <c r="I13" i="70"/>
  <c r="H17" i="70"/>
  <c r="I17" i="70"/>
  <c r="F19" i="70"/>
  <c r="G19" i="70"/>
  <c r="H16" i="70"/>
  <c r="I16" i="70"/>
  <c r="F15" i="70"/>
  <c r="G15" i="70"/>
  <c r="J136" i="68"/>
  <c r="K136" i="68"/>
  <c r="J129" i="68"/>
  <c r="K129" i="68"/>
  <c r="J63" i="68"/>
  <c r="K63" i="68"/>
  <c r="J35" i="68"/>
  <c r="K35" i="68"/>
  <c r="J27" i="68"/>
  <c r="K27" i="68"/>
  <c r="J103" i="68"/>
  <c r="K103" i="68"/>
  <c r="J65" i="68"/>
  <c r="K65" i="68"/>
  <c r="J46" i="68"/>
  <c r="K46" i="68"/>
  <c r="J62" i="68"/>
  <c r="K62" i="68"/>
  <c r="J61" i="68"/>
  <c r="K61" i="68"/>
  <c r="J87" i="68"/>
  <c r="K87" i="68"/>
  <c r="J56" i="68"/>
  <c r="K56" i="68"/>
  <c r="J75" i="68"/>
  <c r="K75" i="68"/>
  <c r="J66" i="68"/>
  <c r="K66" i="68"/>
  <c r="J78" i="68"/>
  <c r="K78" i="68"/>
  <c r="J48" i="68"/>
  <c r="K48" i="68"/>
  <c r="J45" i="68"/>
  <c r="K45" i="68"/>
  <c r="G148" i="68"/>
  <c r="J149" i="68"/>
  <c r="J132" i="68"/>
  <c r="K132" i="68"/>
  <c r="J102" i="68"/>
  <c r="K102" i="68"/>
  <c r="J141" i="68"/>
  <c r="K141" i="68"/>
  <c r="I148" i="68"/>
  <c r="J18" i="68"/>
  <c r="K18" i="68"/>
  <c r="J82" i="68"/>
  <c r="K82" i="68"/>
  <c r="J120" i="68"/>
  <c r="K120" i="68"/>
  <c r="J55" i="68"/>
  <c r="K55" i="68"/>
  <c r="J135" i="68"/>
  <c r="K135" i="68"/>
  <c r="J130" i="68"/>
  <c r="K130" i="68"/>
  <c r="J24" i="68"/>
  <c r="K24" i="68"/>
  <c r="J67" i="68"/>
  <c r="K67" i="68"/>
  <c r="J79" i="68"/>
  <c r="K79" i="68"/>
  <c r="J33" i="68"/>
  <c r="K33" i="68"/>
  <c r="J96" i="68"/>
  <c r="K96" i="68"/>
  <c r="J134" i="68"/>
  <c r="K134" i="68"/>
  <c r="J88" i="68"/>
  <c r="K88" i="68"/>
  <c r="J40" i="68"/>
  <c r="K40" i="68"/>
  <c r="J118" i="68"/>
  <c r="K118" i="68"/>
  <c r="J86" i="68"/>
  <c r="K86" i="68"/>
  <c r="J104" i="68"/>
  <c r="K104" i="68"/>
  <c r="J108" i="68"/>
  <c r="K108" i="68"/>
  <c r="J137" i="68"/>
  <c r="K137" i="68"/>
  <c r="J117" i="68"/>
  <c r="K117" i="68"/>
  <c r="J100" i="68"/>
  <c r="K100" i="68"/>
  <c r="J71" i="68"/>
  <c r="K71" i="68"/>
  <c r="J97" i="68"/>
  <c r="K97" i="68"/>
  <c r="J44" i="68"/>
  <c r="K44" i="68"/>
  <c r="J83" i="68"/>
  <c r="K83" i="68"/>
  <c r="J119" i="68"/>
  <c r="K119" i="68"/>
  <c r="J113" i="68"/>
  <c r="K113" i="68"/>
  <c r="J50" i="68"/>
  <c r="K50" i="68"/>
  <c r="J41" i="68"/>
  <c r="K41" i="68"/>
  <c r="J42" i="68"/>
  <c r="K42" i="68"/>
  <c r="J105" i="67"/>
  <c r="J107" i="67"/>
  <c r="J108" i="67"/>
  <c r="J110" i="67"/>
  <c r="J111" i="67"/>
  <c r="J23" i="68"/>
  <c r="K23" i="68"/>
  <c r="J93" i="68"/>
  <c r="K93" i="68"/>
  <c r="J125" i="68"/>
  <c r="K125" i="68"/>
  <c r="J126" i="68"/>
  <c r="K126" i="68"/>
  <c r="J145" i="68"/>
  <c r="K145" i="68"/>
  <c r="J128" i="68"/>
  <c r="K128" i="68"/>
  <c r="J121" i="68"/>
  <c r="K121" i="68"/>
  <c r="J127" i="68"/>
  <c r="K127" i="68"/>
  <c r="J105" i="68"/>
  <c r="K105" i="68"/>
  <c r="J110" i="68"/>
  <c r="K110" i="68"/>
  <c r="J28" i="68"/>
  <c r="K28" i="68"/>
  <c r="J143" i="68"/>
  <c r="K143" i="68"/>
  <c r="J142" i="68"/>
  <c r="K142" i="68"/>
  <c r="J112" i="68"/>
  <c r="K112" i="68"/>
  <c r="J133" i="68"/>
  <c r="K133" i="68"/>
  <c r="J82" i="66"/>
  <c r="J83" i="66"/>
  <c r="J109" i="68"/>
  <c r="K109" i="68"/>
  <c r="J146" i="68"/>
  <c r="K146" i="68"/>
  <c r="J16" i="69"/>
  <c r="K16" i="69"/>
  <c r="J147" i="68"/>
  <c r="K147" i="68"/>
  <c r="J156" i="65"/>
  <c r="J157" i="65"/>
  <c r="H4" i="65"/>
  <c r="I4" i="65"/>
  <c r="J305" i="64"/>
  <c r="J306" i="64"/>
  <c r="H4" i="64"/>
  <c r="K13" i="68"/>
  <c r="A80" i="65"/>
  <c r="A77" i="65"/>
  <c r="A78" i="65"/>
  <c r="A79" i="65"/>
  <c r="J37" i="69"/>
  <c r="K37" i="69"/>
  <c r="J24" i="69"/>
  <c r="K24" i="69"/>
  <c r="J31" i="69"/>
  <c r="K31" i="69"/>
  <c r="J20" i="69"/>
  <c r="K20" i="69"/>
  <c r="J14" i="69"/>
  <c r="K14" i="69"/>
  <c r="J19" i="69"/>
  <c r="K19" i="69"/>
  <c r="J41" i="69"/>
  <c r="K41" i="69"/>
  <c r="J32" i="69"/>
  <c r="K32" i="69"/>
  <c r="J40" i="69"/>
  <c r="K40" i="69"/>
  <c r="J47" i="69"/>
  <c r="K47" i="69"/>
  <c r="J38" i="69"/>
  <c r="K38" i="69"/>
  <c r="J48" i="69"/>
  <c r="K48" i="69"/>
  <c r="J28" i="69"/>
  <c r="K28" i="69"/>
  <c r="J30" i="69"/>
  <c r="K30" i="69"/>
  <c r="I80" i="69"/>
  <c r="J44" i="69"/>
  <c r="K44" i="69"/>
  <c r="J18" i="70"/>
  <c r="K18" i="70"/>
  <c r="J26" i="69"/>
  <c r="K26" i="69"/>
  <c r="J17" i="69"/>
  <c r="K17" i="69"/>
  <c r="J19" i="70"/>
  <c r="K19" i="70"/>
  <c r="I20" i="70"/>
  <c r="G20" i="70"/>
  <c r="J21" i="70"/>
  <c r="J13" i="70"/>
  <c r="K13" i="70"/>
  <c r="J17" i="70"/>
  <c r="K17" i="70"/>
  <c r="J21" i="69"/>
  <c r="K21" i="69"/>
  <c r="J15" i="70"/>
  <c r="K15" i="70"/>
  <c r="J14" i="70"/>
  <c r="K14" i="70"/>
  <c r="J16" i="70"/>
  <c r="K16" i="70"/>
  <c r="K13" i="69"/>
  <c r="J151" i="68"/>
  <c r="J113" i="67"/>
  <c r="J114" i="67"/>
  <c r="J85" i="66"/>
  <c r="J86" i="66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A104" i="65"/>
  <c r="A106" i="65"/>
  <c r="A107" i="65"/>
  <c r="A108" i="65"/>
  <c r="A109" i="65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A130" i="65"/>
  <c r="A131" i="65"/>
  <c r="A132" i="65"/>
  <c r="A133" i="65"/>
  <c r="A134" i="65"/>
  <c r="A135" i="65"/>
  <c r="A136" i="65"/>
  <c r="A137" i="65"/>
  <c r="A81" i="65"/>
  <c r="A82" i="65"/>
  <c r="I4" i="64"/>
  <c r="A138" i="65"/>
  <c r="A139" i="65"/>
  <c r="A140" i="65"/>
  <c r="A141" i="65"/>
  <c r="A142" i="65"/>
  <c r="A143" i="65"/>
  <c r="A144" i="65"/>
  <c r="J88" i="66"/>
  <c r="J89" i="66"/>
  <c r="H4" i="66"/>
  <c r="J23" i="70"/>
  <c r="J153" i="68"/>
  <c r="J154" i="68"/>
  <c r="D14" i="1"/>
  <c r="D13" i="1"/>
  <c r="J25" i="70"/>
  <c r="J26" i="70"/>
  <c r="J156" i="68"/>
  <c r="J157" i="68"/>
  <c r="I4" i="66"/>
  <c r="D15" i="1"/>
  <c r="H3" i="67"/>
  <c r="J28" i="70"/>
  <c r="J29" i="70"/>
  <c r="J159" i="68"/>
  <c r="J160" i="68"/>
  <c r="H4" i="68"/>
  <c r="I3" i="67"/>
  <c r="D16" i="1"/>
  <c r="J31" i="70"/>
  <c r="J32" i="70"/>
  <c r="H4" i="70"/>
  <c r="I4" i="68"/>
  <c r="D17" i="1"/>
  <c r="I4" i="70"/>
  <c r="D19" i="1"/>
  <c r="E14" i="1"/>
  <c r="E19" i="1"/>
  <c r="E15" i="1"/>
  <c r="E13" i="1"/>
  <c r="E16" i="1"/>
  <c r="E17" i="1"/>
  <c r="G80" i="69" l="1"/>
  <c r="J81" i="69" s="1"/>
  <c r="J83" i="69" s="1"/>
  <c r="J79" i="69"/>
  <c r="K79" i="69"/>
  <c r="J85" i="69" l="1"/>
  <c r="J86" i="69"/>
  <c r="J88" i="69" l="1"/>
  <c r="J89" i="69" s="1"/>
  <c r="J91" i="69" l="1"/>
  <c r="J92" i="69" s="1"/>
  <c r="H4" i="69" s="1"/>
  <c r="I4" i="69" l="1"/>
  <c r="D18" i="1"/>
  <c r="D21" i="1" l="1"/>
  <c r="E18" i="1"/>
  <c r="E21" i="1" l="1"/>
  <c r="F13" i="1"/>
  <c r="F19" i="1"/>
  <c r="F15" i="1"/>
  <c r="F14" i="1"/>
  <c r="F17" i="1"/>
  <c r="D23" i="1"/>
  <c r="E23" i="1" s="1"/>
  <c r="F16" i="1"/>
  <c r="F18" i="1"/>
</calcChain>
</file>

<file path=xl/sharedStrings.xml><?xml version="1.0" encoding="utf-8"?>
<sst xmlns="http://schemas.openxmlformats.org/spreadsheetml/2006/main" count="2373" uniqueCount="743">
  <si>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</si>
  <si>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</si>
  <si>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</si>
  <si>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</si>
  <si>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</si>
  <si>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</si>
  <si>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</si>
  <si>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</si>
  <si>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</si>
  <si>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</si>
  <si>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</si>
  <si>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</si>
  <si>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</si>
  <si>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</si>
  <si>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14</t>
  </si>
  <si>
    <t>13</t>
  </si>
  <si>
    <t>15</t>
  </si>
  <si>
    <t xml:space="preserve">Grand Total/Per Total % </t>
  </si>
  <si>
    <t>საინჟინრო ნაწილი</t>
  </si>
  <si>
    <t>სამშენებლო ფართი (მ/2)</t>
  </si>
  <si>
    <t>ცალი</t>
  </si>
  <si>
    <t>მ3</t>
  </si>
  <si>
    <t>მ2</t>
  </si>
  <si>
    <t>ჯამი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</si>
  <si>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</si>
  <si>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</si>
  <si>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</si>
  <si>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</si>
  <si>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სახანძრო უსაფრთხოება</t>
  </si>
  <si>
    <t>ჯამური გვერდი</t>
  </si>
  <si>
    <t>ფასი კვადრატულ მეტრზე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</si>
  <si>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</si>
  <si>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</si>
  <si>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</si>
  <si>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</si>
  <si>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</si>
  <si>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</si>
  <si>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</si>
  <si>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</si>
  <si>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</si>
  <si>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Manufacturer brand name</t>
  </si>
  <si>
    <t>NOTE</t>
  </si>
  <si>
    <t>Normative Ratio</t>
  </si>
  <si>
    <t>Total</t>
  </si>
  <si>
    <t>Unit Price</t>
  </si>
  <si>
    <t>16</t>
  </si>
  <si>
    <t>17</t>
  </si>
  <si>
    <t>გრძ.მ</t>
  </si>
  <si>
    <t>დამიწების მრავალძარღვა კაბელი  1x16 მმ2</t>
  </si>
  <si>
    <t>დამიწების მრავალძარღვა კაბელი  1x10 მმ2</t>
  </si>
  <si>
    <t>დამიწების მოსპილენძებული ღერძი  Ø17, l=5მ</t>
  </si>
  <si>
    <t>დამიწების ზოლოვანი კაბელი  1x40 მმ</t>
  </si>
  <si>
    <t>კომპლექტი</t>
  </si>
  <si>
    <t>PVC  გოფრირებული მიილი  Ø16</t>
  </si>
  <si>
    <t>PVC  გოფრირებული მიილი  Ø25</t>
  </si>
  <si>
    <t>PVC  გოფრირებული მიილი  Ø40</t>
  </si>
  <si>
    <t>PVC  გოფრირებული მიილი  Ø90</t>
  </si>
  <si>
    <t>ლითონის მოთუთიებული საკაბელო არხი  100x50</t>
  </si>
  <si>
    <t>ლითონის მოთუთიებული საკაბელო არხი  100x100</t>
  </si>
  <si>
    <t>ლითონის მოთუთიებული საკაბელო არხი  150x70</t>
  </si>
  <si>
    <t>ლითონის მოთუთიებული საკაბელო არხი  200x100</t>
  </si>
  <si>
    <t>ლითონის მოთუთიებული საკაბელო არხი  200x200</t>
  </si>
  <si>
    <t>ლითონის მოთუთიებული საკაბელო არხი  150x150</t>
  </si>
  <si>
    <t>1 კლავიშიანი ჩამრთველი, 10A</t>
  </si>
  <si>
    <t>2 კლავიშიანი ჩამრთველი, 10A</t>
  </si>
  <si>
    <t>საშტეფცელო როზეტი დამიწების კონტაქტით, 2P+E-16A</t>
  </si>
  <si>
    <t>იატაკში განთავსებული ყუთი ორი ორპოლუსიანი შტეფსელური როზეტით დამიწების კონტაქტით</t>
  </si>
  <si>
    <t>იატაკში განთავსებული ყუთი სამი ორპოლუსიანი შტეფსელური როზეტით დამიწების კონტაქტით</t>
  </si>
  <si>
    <t>ბლოკი რვა ცალი დამიწების კონტაქტიანი შტეფსელური როზეტით</t>
  </si>
  <si>
    <t>ლუმინისცენტური სანათი 600x600 4xT5-14W ნათურით, IP44</t>
  </si>
  <si>
    <t>ლუმინისცენტური სანათი 600x600 4xT5-14W ნათურით, IP44 1 საათიანი ავარიული განათების ბლოკით</t>
  </si>
  <si>
    <t>ლუმინისცენტური სანათი 600x600 4xT5-14W ნათურით, IP65</t>
  </si>
  <si>
    <t>ლუმინისცენტური სანათი 600x600 4xT5-14W ნათურით, IP65 1 საათიანი ავარიული განათების ბლოკით</t>
  </si>
  <si>
    <t>ლუმინისცენტური სანათი 2xT5-28W ნათურით, IP65</t>
  </si>
  <si>
    <t>ლუმინისცენტური სანათი 2xT5-28W ნათურით, IP65 1 საათიანი ავარიული განათების ბლოკით</t>
  </si>
  <si>
    <t>ლუმინისცენტური სანათი 2xT5-14W ნათურით, IP44 1 საათიანი ავარიული განათების ბლოკით</t>
  </si>
  <si>
    <t>ჩაფლული LED სანათი 23W ნათურით</t>
  </si>
  <si>
    <t>ჩაფლული LED სანათი 23W ნათურით 1 საათიანი ავარიული განათების ბლოკით</t>
  </si>
  <si>
    <t>წერტილოვანი სანათი 18W ეკონათრით</t>
  </si>
  <si>
    <t>შუქდიოდური ავარიული განათების სანათი ინტეგრირებული აკუმულატორით(1სთ) საევახუაციო ნიშნით "EXIT"</t>
  </si>
  <si>
    <t>სასიგნალო სანათი "შესვლა აკრძალულია"</t>
  </si>
  <si>
    <t>სამონტაჟო კოლოფი</t>
  </si>
  <si>
    <t>LED ტიპის 60 ვატიანი ნათურით ფეთქებადსაწინააღმდეგო სანათური</t>
  </si>
  <si>
    <t>მთავარი ელ. გამანაწილებელი ფარი MDB-1</t>
  </si>
  <si>
    <t>ავტომატური ამომრთველი MCB 3xC1500/6KA</t>
  </si>
  <si>
    <t>ავტომატური ამომრთველი MCB 3xC16/6KA</t>
  </si>
  <si>
    <t>ავტომატური ამომრთველი MCB 3xC400/6KA</t>
  </si>
  <si>
    <t>ელ. ფარი 14 მოდულზე</t>
  </si>
  <si>
    <t>მთავარი ელ. გამანაწილებელი ფარი MDB-2</t>
  </si>
  <si>
    <t>ავტომატური ამომრთველი MCB 3xC1000/6KA</t>
  </si>
  <si>
    <t>ელ. ფარი 8 მოდულზე</t>
  </si>
  <si>
    <t>მთავარი ელ. გამანაწილებელი ფარი MDB-3</t>
  </si>
  <si>
    <t>ავტომატური ამომრთველი MCB 3xC40/6KA</t>
  </si>
  <si>
    <t>ავტომატური ამომრთველი MCB 3xC50/6KA</t>
  </si>
  <si>
    <t>ავტომატური ამომრთველი MCB 3xC63/6KA</t>
  </si>
  <si>
    <t>ავტომატური ამომრთველი MCB 3xC80/6KA</t>
  </si>
  <si>
    <t>ელ. ფარი 20 მოდულზე</t>
  </si>
  <si>
    <t>მთავარი ელ. გამანაწილებელი ფარი MDB-4</t>
  </si>
  <si>
    <t>ავტომატური ამომრთველი MCB 3xC25/6KA</t>
  </si>
  <si>
    <t>ავტომატური ამომრთველი MCB 3xC32/6KA</t>
  </si>
  <si>
    <t>ავტომატური ამომრთველი MCB 3xC180/6KA</t>
  </si>
  <si>
    <t>ელ. ფარი 18 მოდულზე</t>
  </si>
  <si>
    <t>მთავარი ელ. გამანაწილებელი ფარი MDB-5</t>
  </si>
  <si>
    <t>ავტომატური ამომრთველი MCB 3xC100/6KA</t>
  </si>
  <si>
    <t>ავტომატური ამომრთველი MCB 3xC150/6KA</t>
  </si>
  <si>
    <t>ავტომატური ამომრთველი MCB 3xC200/6KA</t>
  </si>
  <si>
    <t>ელ. გამანაწილებელი ფარი 1ს.DB-1</t>
  </si>
  <si>
    <t>მინიატურული ავტომატური ამომრთველი MCB 3xC10/6KA</t>
  </si>
  <si>
    <t>მინიატურული ავტომატური ამომრთველი MCB C10/6KA</t>
  </si>
  <si>
    <t>ელ. გამანაწილებელი ფარი 1ს.DB-2</t>
  </si>
  <si>
    <t>ელ. გამანაწილებელი ფარი 1ს.DB-3</t>
  </si>
  <si>
    <t>მინიატურული ავტომატური ამომრთველი MCB 3xC100/6KA</t>
  </si>
  <si>
    <t>მინიატურული ავტომატური ამომრთველი MCB 3xC40/6KA</t>
  </si>
  <si>
    <t>მინიატურული ავტომატური ამომრთველი MCB 3xC50/6KA</t>
  </si>
  <si>
    <t>მინიატურული ავტომატური ამომრთველი MCB C80/6KA</t>
  </si>
  <si>
    <t>მინიატურული ავტომატური ამომრთველი MCB 3xC25/6KA</t>
  </si>
  <si>
    <t>ელ. ფარი 28 მოდულზე</t>
  </si>
  <si>
    <t>ელ. გამანაწილებელი ფარი 1ს.DB-4</t>
  </si>
  <si>
    <t>მინიატურული ავტომატური ამომრთველი MCB 3xC80/6KA</t>
  </si>
  <si>
    <t>მინიატურული ავტომატური ამომრთველი MCB 3xC63/6KA</t>
  </si>
  <si>
    <t>ელ. გამანაწილებელი ფარი 2ს.DB-1</t>
  </si>
  <si>
    <t>ელ. ფარი 22 მოდულზე</t>
  </si>
  <si>
    <t>ელ. გამანაწილებელი ფარი 2ს.DB-2</t>
  </si>
  <si>
    <t>ელ. გამანაწილებელი ფარი 1DB-1</t>
  </si>
  <si>
    <t>მინიატურული ავტომატური ამომრთველი MCB 3xC20/6KA</t>
  </si>
  <si>
    <t>მინიატურული ავტომატური ამომრთველი MCB C16/6KA</t>
  </si>
  <si>
    <t>მინიატურული ავტომატური ამომრთველი MCB C20/6KA</t>
  </si>
  <si>
    <t>ელ. ფარი 56 მოდულზე</t>
  </si>
  <si>
    <t>ელ. გამანაწილებელი ფარი 1DB-2</t>
  </si>
  <si>
    <t>მინიატურული ავტომატური ამომრთველი MCB 3xC16/6KA</t>
  </si>
  <si>
    <t>მინიატურული ავტომატური ამომრთველი MCB C32/6KA</t>
  </si>
  <si>
    <t>ელ. ფარი 50 მოდულზე</t>
  </si>
  <si>
    <t>ელ. გამანაწილებელი ფარი 1DB-3</t>
  </si>
  <si>
    <t>ელ. ფარი 32 მოდულზე</t>
  </si>
  <si>
    <t>ელ. გამანაწილებელი ფარი 2DB-1</t>
  </si>
  <si>
    <t>ელ. ფარი 40 მოდულზე</t>
  </si>
  <si>
    <t>ელ. გამანაწილებელი ფარი 2DB-2</t>
  </si>
  <si>
    <t>ელ. ფარი 64 მოდულზე</t>
  </si>
  <si>
    <t>ელ. გამანაწილებელი ფარი 2DB-3</t>
  </si>
  <si>
    <t>ელ. ფარი 44 მოდულზე</t>
  </si>
  <si>
    <t>ელ. გამანაწილებელი ფარი 2DB-4</t>
  </si>
  <si>
    <t>ელ. გამანაწილებელი ფარი 2DB-5</t>
  </si>
  <si>
    <t>ელ. ფარი 68 მოდულზე</t>
  </si>
  <si>
    <t>ელ. გამანაწილებელი ფარი 2DB-6</t>
  </si>
  <si>
    <t>ელ. გამანაწილებელი ფარი 3DB-1</t>
  </si>
  <si>
    <t>მინიატურული ავტომატური ამომრთველი MCB C25/6KA</t>
  </si>
  <si>
    <t>ელ. ფარი 82 მოდულზე</t>
  </si>
  <si>
    <t>ელ. გამანაწილებელი ფარი 3DB-2</t>
  </si>
  <si>
    <t>მინიატურული ავტომატური ამომრთველი MCB C100/6KA</t>
  </si>
  <si>
    <t>ელ. ფარი 88 მოდულზე</t>
  </si>
  <si>
    <t>ელ. გამანაწილებელი ფარი 3DB-3</t>
  </si>
  <si>
    <t>ელ. ფარი 62 მოდულზე</t>
  </si>
  <si>
    <t>ელ. გამანაწილებელი ფარი 3DB-4</t>
  </si>
  <si>
    <t>ელ. გამანაწილებელი ფარი 4DB-1</t>
  </si>
  <si>
    <t>ელ. ფარი 74 მოდულზე</t>
  </si>
  <si>
    <t>ელ. გამანაწილებელი ფარი 4DB-2</t>
  </si>
  <si>
    <t>ელ. გამანაწილებელი ფარი 4DB-3</t>
  </si>
  <si>
    <t>ელ. ფარი 78 მოდულზე</t>
  </si>
  <si>
    <t>ელ. გამანაწილებელი ფარი 4DB-4</t>
  </si>
  <si>
    <t>ელ. ფარი 46 მოდულზე</t>
  </si>
  <si>
    <t>ელ. გამანაწილებელი ფარი 4DB-5</t>
  </si>
  <si>
    <t>მინიატურული ავტომატური ამომრთველი MCB 3xC32/6KA</t>
  </si>
  <si>
    <t>ელ. ფარი 48 მოდულზე</t>
  </si>
  <si>
    <t>ელ. გამანაწილებელი ფარი 5DB-1</t>
  </si>
  <si>
    <t>ელ. გამანაწილებელი ფარი 5DB-2</t>
  </si>
  <si>
    <t>მინიატურული ავტომატური ამომრთველი MCB 3xC200/6KA</t>
  </si>
  <si>
    <t>ელ. ფარი 24 მოდულზე</t>
  </si>
  <si>
    <t>ელ. გამანაწილებელი ფარი 5DB-3</t>
  </si>
  <si>
    <t>მინიატურული ავტომატური ამომრთველი MCB 3xC120/6KA</t>
  </si>
  <si>
    <t>ელ. გამანაწილებელი ფარი 1DB-4</t>
  </si>
  <si>
    <t>ელ. გამანაწილებელი ფარი 2DB-7</t>
  </si>
  <si>
    <t>ელ. გამანაწილებელი ფარი 3DB-5</t>
  </si>
  <si>
    <t>ელ. გამანაწილებელი ფარი 4DB-6</t>
  </si>
  <si>
    <t>ელ. გამანაწილებელი ფარი DB-1 (საქვაბე)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</si>
  <si>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R5111-1874 ტიპის, Jნ=0.6ა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</si>
  <si>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R5111-2074 ტიპის, Jნ=1.0ა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</si>
  <si>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R5111-2274 ტიპის, Jნ=1.6ა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</si>
  <si>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R5111-2474 ტიპის, Jნ=2.5ა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</si>
  <si>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R5111-2674 ტიპის, Jნ=4.0ა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</si>
  <si>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R5111-3274 ტიპის, Jნ=16ა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</si>
  <si>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R5111-3774 ტიპის, Jნ=50ა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</si>
  <si>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R5111-3874 ტიპის, Jნ=60ა</t>
  </si>
  <si>
    <t>სამფაზა აქტიური ენერგიის მრიცხველი J=1500ა</t>
  </si>
  <si>
    <t>დენის ტრანსფორმატორი, 1500/5 TK-20 ტიპის</t>
  </si>
  <si>
    <t>გადამრთველი ABP, სამფაზა ავტომატიღ 400 ამპერზე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</si>
  <si>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</si>
  <si>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</si>
  <si>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</si>
  <si>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</si>
  <si>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</si>
  <si>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</si>
  <si>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</si>
  <si>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15- ვენტილაცია</t>
  </si>
  <si>
    <t>modinebiti sistemebi</t>
  </si>
  <si>
    <t>კონდიციონერი AHU #1 წარმადობით ჰაერზე L=3500მ3/სთ,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Lრეკ=2300 მ3/სთ Qსიც=35.0კვტ. Qსით=25.0კვტ. (Nორთ.გენ.=21.0კვტ) Gორთ=29.0კგ/სთ</t>
  </si>
  <si>
    <t>კომლ.</t>
  </si>
  <si>
    <t>კონდიციონერი AHU #2 წარმადობით ჰაერზე L=2550მ3/სთ,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Qსიც=26.0კვტ. Qსით=26.0კვტ. (Nორთ.გენ.=16.0კვტ) Gორთ=20.0კგ/სთ</t>
  </si>
  <si>
    <t>კონდიციონერი AHU #3 წარმადობით ჰაერზე L=3400მ3/სთ,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Qსიც=34.0კვტ. Qსით=34.0კვტ. (Nორთ.გენ.=20.0კვტ) Gორთ=28.0კგ/სთ</t>
  </si>
  <si>
    <t>კონდიციონერი AHU #4a წარმადობით ჰაერზე L=1800მ3/სთ,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Qსიც=18.0კვტ. Qსით=18.0კვტ. (Nორთ.გენ.=11.0კვტ) Gორთ=15.0კგ/სთ</t>
  </si>
  <si>
    <t>კონდიციონერი AHU #5 წარმადობით ჰაერზე L=2250მ3/სთ,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Qსიც=23.0კვტ. Qსით=23.0კვტ. (Nორთ.გენ.=15.0კვტ) Gორთ=19.0კგ/სთ</t>
  </si>
  <si>
    <t>კონდიციონერი AHU #6 წარმადობით ჰაერზე L=2950მ3/სთ,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Lრეკ=2900მ3/სთ Qსიც=29.0კვტ. Qსით=18.0კვტ. (Nორთ.გენ.=18.0კვტ) Gორთ=24.0კგ/სთ</t>
  </si>
  <si>
    <t>კონდიციონერი AHU #7 წარმადობით ჰაერზე L=5700მ3/სთ,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Qსიც=57.0კვტ. Qსით=57.0კვტ. (Nორთ.გენ.=34.0კვტ) Gორთ=46.0კგ/სთ</t>
  </si>
  <si>
    <t>კონდიციონერი AHU #8 წარმადობით ჰაერზე L=3250მ3/სთ,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Lრეკ=2800მ3/სთ Qსიც=33.0კვტ. Qსით=21.0კვტ. (Nორთ.გენ.=19.0კვტ) Gორთ=27.0კგ/სთ</t>
  </si>
  <si>
    <t>კონდიციონერი AHU #9 წარმადობით ჰაერზე L=2050მ3/სთ,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Qსიც=21.0კვტ. Qსით=21.0კვტ. (Nორთ.გენ.=15.0კვტ) Gორთ=18.0კგ/სთ</t>
  </si>
  <si>
    <t>კონდიციონერი AHU #10 წარმადობით ჰაერზე L=2350მ3/სთ,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Qსიც=24.0კვტ. Qსით=24.0კვტ. (Nორთ.გენ.=15.0კვტ) Gორთ=19.0კგ/სთ</t>
  </si>
  <si>
    <t>კონდიციონერი AHU #11 წარმადობით ჰაერზე L=3450მ3/სთ,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Qსიც=35.0კვტ. Qსით=35.0კვტ. (Nორთ.გენ.=21.0კვტ) Gორთ=29.0კგ/სთ</t>
  </si>
  <si>
    <t>ცხაური D 120მმ</t>
  </si>
  <si>
    <t>ცხაური D 160მმ</t>
  </si>
  <si>
    <t>ცხაური 350X200</t>
  </si>
  <si>
    <t>ცხაური 400X250</t>
  </si>
  <si>
    <t>ცხაური 400X300</t>
  </si>
  <si>
    <t>ცხაური 610X610</t>
  </si>
  <si>
    <t>ცხაური 650X650</t>
  </si>
  <si>
    <t>ცხაური 300X300</t>
  </si>
  <si>
    <t>ცხაური 450X300</t>
  </si>
  <si>
    <t>ბაქტერიული ფილტრი HEPA H-14</t>
  </si>
  <si>
    <t>ჰაერის მარეგურილებელი დემფერი d125</t>
  </si>
  <si>
    <t>ჰაერის მარეგურილებელი დემფერი d140</t>
  </si>
  <si>
    <t>ჰაერის მარეგურილებელი დემფერი d160</t>
  </si>
  <si>
    <t>ჰაერის მარეგურილებელი დემფერი d200</t>
  </si>
  <si>
    <t>ჰაერის მარეგურილებელი დემფერი 200X200</t>
  </si>
  <si>
    <t>ჰაერის მარეგურილებელი დემფერი 250X200</t>
  </si>
  <si>
    <t>ჰაერის მარეგურილებელი დემფერი 400X200</t>
  </si>
  <si>
    <t>ჰაერის მარეგურილებელი დემფერი 450X200</t>
  </si>
  <si>
    <t>ჰაერის მარეგურილებელი დემფერი 400X300</t>
  </si>
  <si>
    <t>ჰაერის მარეგურილებელი დემფერი 500X300</t>
  </si>
  <si>
    <t>ჰაერის მარეგურილებელი დემფერი 350X200</t>
  </si>
  <si>
    <t>ჰაერის მარეგურილებელი დემფერი 300X200</t>
  </si>
  <si>
    <t>ჰაერის მარეგურილებელი დემფერი 600X300</t>
  </si>
  <si>
    <t>უძრავი სავენტილაციო ცხაური 500X250</t>
  </si>
  <si>
    <t>უძრავი სავენტილაციო ცხაური 500X300</t>
  </si>
  <si>
    <t>უძრავი სავენტილაციო ცხაური 600X300</t>
  </si>
  <si>
    <t>უძრავი სავენტილაციო ცხაური 700X300</t>
  </si>
  <si>
    <t>უძრავი სავენტილაციო ცხაური 600X400</t>
  </si>
  <si>
    <t>უძრავი სავენტილაციო ცხაური 700X400</t>
  </si>
  <si>
    <t>უძრავი სავენტილაციო ცხაური 500X400</t>
  </si>
  <si>
    <t>უძრავი სავენტილაციო ცხაური 400X200</t>
  </si>
  <si>
    <t>ჰაერსატარის იზოლაცია არმაფლექსით, ან ფოლგირებული ქვაბამბით</t>
  </si>
  <si>
    <t>ვენტ. მართკუთხა არხებისთვის 2200მ3/სთ, 280პა. N=0.6ვვტ.</t>
  </si>
  <si>
    <t>ვენტ. მართკუთხა არხებისთვის 1800მ3/სთ, 240პა. N=0.6ვვტ.</t>
  </si>
  <si>
    <t>ვენტ. მართკუთხა არხებისთვის 1550მ3/სთ, 240პა. N=0.45ვვტ.</t>
  </si>
  <si>
    <t>ვენტ. მართკუთხა არხებისთვის 1150მ3/სთ, 240პა. N=0.45ვვტ.</t>
  </si>
  <si>
    <t>ვენტ. მართკუთხა არხებისთვის 1050მ3/სთ, 220პა. N=0.35ვვტ.</t>
  </si>
  <si>
    <t>ელ. კოლორიფერი წარმადობით L=1000მ3/სთ, Q=10.5ვვტ.</t>
  </si>
  <si>
    <t>HEPA ფილტრი გამწოვ ჰაერსადენზე 650-650 H-13</t>
  </si>
  <si>
    <t xml:space="preserve">F9 ფილტრი გამწოვ ჰაერსადენზე </t>
  </si>
  <si>
    <t>ცხაური D 125მმ</t>
  </si>
  <si>
    <t>ცხაური 500X350</t>
  </si>
  <si>
    <t>ცხაური 200X200</t>
  </si>
  <si>
    <t>ცხაური 300X200</t>
  </si>
  <si>
    <t>ცხაური 400X200</t>
  </si>
  <si>
    <t>ჰაერის მარეგურილებელი დემფერი 450X300</t>
  </si>
  <si>
    <t>უძრავი სავენტილაციო ცხაური 400X220</t>
  </si>
  <si>
    <t>უძრავი სავენტილაციო ცხაური 450X200</t>
  </si>
  <si>
    <t>უძრავი სავენტილაციო ცხაური 500X200</t>
  </si>
  <si>
    <t>უძრავი სავენტილაციო ცხაური 400X300</t>
  </si>
  <si>
    <t>ქოლგა გამწოვ ჰაერსადენზე d140</t>
  </si>
  <si>
    <t>ქოლგა გამწოვ ჰაერსადენზე 250X200</t>
  </si>
  <si>
    <t>ქოლგა გამწოვ ჰაერსადენზე 300X200</t>
  </si>
  <si>
    <t>მილსადენი "Climaterm"  d=160</t>
  </si>
  <si>
    <t>მ</t>
  </si>
  <si>
    <t>მილსადენი "Climaterm"  d=125</t>
  </si>
  <si>
    <t>მილსადენი "Climaterm"  d=110</t>
  </si>
  <si>
    <t>მილსადენი "Climaterm"  d=90</t>
  </si>
  <si>
    <t>მილსადენი "Climaterm"  d=75</t>
  </si>
  <si>
    <t>მილსადენი "Climaterm"  d=63</t>
  </si>
  <si>
    <t>მილსადენი "Climaterm"  d=50</t>
  </si>
  <si>
    <t>მილსადენი "Climaterm"  d=40</t>
  </si>
  <si>
    <t>მილსადენი "Climaterm"  d=32</t>
  </si>
  <si>
    <t>ურდული  d=160</t>
  </si>
  <si>
    <t>ურდული  d=90</t>
  </si>
  <si>
    <t>ურდული  d=75</t>
  </si>
  <si>
    <t>ურდული  d=63</t>
  </si>
  <si>
    <t>ურდული  d=50</t>
  </si>
  <si>
    <t>ვენტილი  d=40</t>
  </si>
  <si>
    <t>ვენტილი  d=32</t>
  </si>
  <si>
    <t>მილსადენის სამაგრი  d=32</t>
  </si>
  <si>
    <t>მილსადენის სამაგრი  d=40</t>
  </si>
  <si>
    <t>მილსადენის სამაგრი  d=50</t>
  </si>
  <si>
    <t>მილსადენის სამაგრი  d=63</t>
  </si>
  <si>
    <t>მილსადენის სამაგრი  d=75</t>
  </si>
  <si>
    <t>მილსადენის სამაგრი  d=90</t>
  </si>
  <si>
    <t>მილსადენის სამაგრი  d=110</t>
  </si>
  <si>
    <t>მილსადენის სამაგრი  d=125</t>
  </si>
  <si>
    <t>მილსადენის სამაგრი  d=160</t>
  </si>
  <si>
    <t>სამსვლიანი სარქველი კონდიციონერებთან</t>
  </si>
  <si>
    <t>სერვოძრავი</t>
  </si>
  <si>
    <t>წყლის ფილტრი  d=32</t>
  </si>
  <si>
    <t>წყლის ფილტრი  d=40</t>
  </si>
  <si>
    <t>წყლის ფილტრი  d=50</t>
  </si>
  <si>
    <t>წყლის ფილტრი  d=63</t>
  </si>
  <si>
    <t>წყლის ფილტრი  d=75</t>
  </si>
  <si>
    <t>მარეგულირებელი ვენტილი STAD  d=32</t>
  </si>
  <si>
    <t>მარეგულირებელი ვენტილი STAD  d=40</t>
  </si>
  <si>
    <t>მარეგულირებელი ვენტილი STAD  d=50</t>
  </si>
  <si>
    <t>მარეგულირებელი ვენტილი STAD  d=63</t>
  </si>
  <si>
    <t>მარეგულირებელი ვენტილი STAD  d=75</t>
  </si>
  <si>
    <t>სადრენაჟ მილსადენი d=32</t>
  </si>
  <si>
    <t>მილსადენების იზოლაცია არმაპლექსით d16მმ</t>
  </si>
  <si>
    <t>კომპლ.</t>
  </si>
  <si>
    <t>ჩილერი ჰიდრომოდულით G=15მ3/სთ, P=11მ, Qსიც=85კვტ</t>
  </si>
  <si>
    <t>მოცულობით ჩქაროსნული წყალგამაცხელებელი ბოილერი Q=86კვტ V=1000ლ G=2100ლ/სთ</t>
  </si>
  <si>
    <t>ჭერის კასეტური არხული ფანკოილები. კედლის ელექტრონული მართვის პულტით. Qსიც=3/4კვტ</t>
  </si>
  <si>
    <t>ჭერის კასეტური არხული ფანკოილები. კედლის ელექტრონული მართვის პულტით. Qსიც=4.1/5კვტ</t>
  </si>
  <si>
    <t>ჭერის კასეტური არხული ფანკოილები. კედლის ელექტრონული მართვის პულტით. Qსიც=5.1/6კვტ</t>
  </si>
  <si>
    <t>ჭერის კასეტური არხული ფანკოილები. კედლის ელექტრონული მართვის პულტით. Qსიც=6.1/7კვტ</t>
  </si>
  <si>
    <t>ჭერის უკორპუსო ფანკოილი. კედლის ელექტრონული მართვის პულტით Qსიც=0/1კვტ</t>
  </si>
  <si>
    <t>ჭერის უკორპუსო ფანკოილი. კედლის ელექტრონული მართვის პულტით Qსიც=1.1/3კვტ</t>
  </si>
  <si>
    <t>პოლიპროპილენის მილსადენი ფანკოილების სისტემისათვის Ø 20</t>
  </si>
  <si>
    <t>მეტრი</t>
  </si>
  <si>
    <t>პოლიპროპილენის მილსადენი ფანკოილების სისტემისათვის Ø 25</t>
  </si>
  <si>
    <t>პოლიპროპილენის მილსადენი ფანკოილების სისტემისათვის Ø 32</t>
  </si>
  <si>
    <t>პოლიპროპილენის მილსადენი ფანკოილების სისტემისათვის Ø 40</t>
  </si>
  <si>
    <t>პოლიპროპილენის მილსადენი ფანკოილების სისტემისათვის Ø 50</t>
  </si>
  <si>
    <t>პოლიპროპილენის მილსადენი ფანკოილების სისტემისათვის Ø 63</t>
  </si>
  <si>
    <t>პოლიპროპილენის მილსადენი ფანკოილების სისტემისათვის Ø 75</t>
  </si>
  <si>
    <t>პოლიპროპილენის მილსადენი ფანკოილების სისტემისათვის Ø 90</t>
  </si>
  <si>
    <t>პოლიპროპილენის მილსადენი ფანკოილების სისტემისათვის Ø 110</t>
  </si>
  <si>
    <t>ფოლადის უნაკერო მილსადენი 159/4.5</t>
  </si>
  <si>
    <t>მილსადენის იზოლაცია არმაფლექსით d=16მმ   Ø 20</t>
  </si>
  <si>
    <t>მილსადენის იზოლაცია არმაფლექსით d=16მმ   Ø 25</t>
  </si>
  <si>
    <t>მილსადენის იზოლაცია არმაფლექსით d=16მმ   Ø 32</t>
  </si>
  <si>
    <t>მილსადენის იზოლაცია არმაფლექსით d=16მმ   Ø 40</t>
  </si>
  <si>
    <t>მილსადენის იზოლაცია არმაფლექსით d=16მმ   Ø 50</t>
  </si>
  <si>
    <t>მილსადენის იზოლაცია არმაფლექსით d=16მმ   Ø 63</t>
  </si>
  <si>
    <t>მილსადენის იზოლაცია არმაფლექსით d=16მმ   Ø 75</t>
  </si>
  <si>
    <t>მილსადენის იზოლაცია არმაფლექსით d=16მმ   Ø 90</t>
  </si>
  <si>
    <t>მილსადენის იზოლაცია არმაფლექსით d=16მმ   Ø 110</t>
  </si>
  <si>
    <t>ფოლადის მილსადენის იზოლაცია არმაფლექსით 159/4.5</t>
  </si>
  <si>
    <t>დრენაჟის მილსადენი Ø 25</t>
  </si>
  <si>
    <t>დრენაჟის მილსადენი Ø 32</t>
  </si>
  <si>
    <t>დრენაჟის მილსადენი Ø 40</t>
  </si>
  <si>
    <t>გათბობის მილები Ø 25</t>
  </si>
  <si>
    <t>გათბობის მილები Ø 32</t>
  </si>
  <si>
    <t>სითბო-სიცივით მომაგარების გათბობის ტუმბო G=5m³/h     P=4მ</t>
  </si>
  <si>
    <t>კონდიცირების კოლორიფელის ცხ.წყლით მომარაგების ტუმბო G=20.5m³/h     P=6მ</t>
  </si>
  <si>
    <t>ქვაბის სისტემის ტუმბო G=17m³/h     P=4მ</t>
  </si>
  <si>
    <t>ბოილერის ტუმბო G=5.7m³/h     P=4მ</t>
  </si>
  <si>
    <t>III სართულის 4 მილოვანი სისტემის გათბობის ტუმბო G=0.6m³/h     P=5მ</t>
  </si>
  <si>
    <t>ვენტილები ფანკოილებისათვის</t>
  </si>
  <si>
    <t>ხარჯის საბალანსო სარქველები  Ø 32</t>
  </si>
  <si>
    <t>ხარჯის საბალანსო სარქველები  Ø 63</t>
  </si>
  <si>
    <t>ხარჯის საბალანსო სარქველები  Ø 75</t>
  </si>
  <si>
    <t>ხარჯის საბალანსო სარქველები  Ø 90</t>
  </si>
  <si>
    <t>ურდულები ფანკოილების სისტემისათვის Ø 32</t>
  </si>
  <si>
    <t>ურდულები ფანკოილების სისტემისათვის Ø 75</t>
  </si>
  <si>
    <t>ურდულები ფანკოილების სისტემისათვის Ø 90</t>
  </si>
  <si>
    <t>ურდულები ფანკოილების სისტემისათვის Ø 63</t>
  </si>
  <si>
    <t>ურდულები ფანკოილების სისტემისათვის Ø 159/4.5</t>
  </si>
  <si>
    <t>უკუსარქველი ფანკოილების სისტემისათვის Ø 32</t>
  </si>
  <si>
    <t>უკუსარქველი ფანკოილების სისტემისათვის Ø 63</t>
  </si>
  <si>
    <t>უკუსარქველი ფანკოილების სისტემისათვის Ø 75</t>
  </si>
  <si>
    <t>უკუსარქველი ფანკოილების სისტემისათვის Ø 90</t>
  </si>
  <si>
    <t>უკუსარქველი ფანკოილების სისტემისათვის Ø 133/4.5</t>
  </si>
  <si>
    <t>ჩილერის შემკრებ-გამანაწილებელი სავარცხელა Ø 250  L=1m</t>
  </si>
  <si>
    <t>ჰაერსატარი მოთუთიებული ფურცლოვანი ფოლადისაგან ფანკოილებისათვის</t>
  </si>
  <si>
    <t>ჰაერსატარის იზოლაცია 10მმ</t>
  </si>
  <si>
    <t>სავენტილაციო გისოსი 200X100</t>
  </si>
  <si>
    <t>სავენტილაციო გისოსი 400X100</t>
  </si>
  <si>
    <t>ავტომატური ჰაერგამშვები (ვანტუზი)</t>
  </si>
  <si>
    <t>მულტი სპლიტი</t>
  </si>
  <si>
    <t>სპლიტი კასეტური</t>
  </si>
  <si>
    <t>ცივი წყალსადენის მასალათა სპეციფიკაცია (შიდა)</t>
  </si>
  <si>
    <t>ცივი წყლის მილი პოლიპროპილენის d=50</t>
  </si>
  <si>
    <t>ცივი წყლის მილი პოლიპროპილენის d=40</t>
  </si>
  <si>
    <t>ცივი წყლის მილი პოლიპროპილენის d=32</t>
  </si>
  <si>
    <t>ცივი წყლის მილი პოლიპროპილენის d=25</t>
  </si>
  <si>
    <t>ცივი წყლის მილი პოლიპროპილენის d=20</t>
  </si>
  <si>
    <t>ცივი წყლის მილი პოლიპროპილენის d=15</t>
  </si>
  <si>
    <t>ცხელი წყლის მილი პოლიპროპილენის d=50</t>
  </si>
  <si>
    <t>ცხელი წყლის მილი პოლიპროპილენის d=40</t>
  </si>
  <si>
    <t>ცხელი წყლის მილი პოლიპროპილენის d=32</t>
  </si>
  <si>
    <t>ცხელი წყლის მილი პოლიპროპილენის d=25</t>
  </si>
  <si>
    <t>ცხელი წყლის მილი პოლიპროპილენის d=20</t>
  </si>
  <si>
    <t>ცხელი წყლის მილი პოლიპროპილენის d=15</t>
  </si>
  <si>
    <t>წყლის მილი ფოლადის d=80</t>
  </si>
  <si>
    <t>წყლის მილი ფოლადის d=50</t>
  </si>
  <si>
    <t>სახანძრო ვენტილი შლანგით L=25მ კარადაში</t>
  </si>
  <si>
    <t>ტუმბო Q=51.9მ3/სთ H=16მ</t>
  </si>
  <si>
    <t>სასმელ სამეურნეო ტუმბო Q=2.6მ3/სთ H=12მ</t>
  </si>
  <si>
    <t>ტუმბო დიონიზირებული წყლისთვის Q=1.3მ3/სთ H=8მ</t>
  </si>
  <si>
    <t>ურდული d=80</t>
  </si>
  <si>
    <t>ვენტილი d=50</t>
  </si>
  <si>
    <t>ვენტილი d=40</t>
  </si>
  <si>
    <t>ვენტილი d=32</t>
  </si>
  <si>
    <t>ვენტილი d=25</t>
  </si>
  <si>
    <t>ვენტილი d=20</t>
  </si>
  <si>
    <t>ვენტილი d=15</t>
  </si>
  <si>
    <t>ხელსაბანი შემრევით</t>
  </si>
  <si>
    <t>ონკანი დიონიზირებული წყლისთვის</t>
  </si>
  <si>
    <t>ფასონური ნაწილები d=50/30</t>
  </si>
  <si>
    <t>ფასონური ნაწილები d=25/15</t>
  </si>
  <si>
    <t>ქუროები d=50/30</t>
  </si>
  <si>
    <t>ქუროები d=25/15</t>
  </si>
  <si>
    <t>სამაგრები</t>
  </si>
  <si>
    <t>მილების იზოლაცია (ცხელი)</t>
  </si>
  <si>
    <t>სახანძრო რეზერვუარი V=50მ3</t>
  </si>
  <si>
    <t>სასმელი წყლის რეზერვუარი V=20მ3</t>
  </si>
  <si>
    <t>უკუ სარქველი d=80</t>
  </si>
  <si>
    <t>უკუ სარქველი d=50</t>
  </si>
  <si>
    <t>ავზი დიონიზირებული წყლისთვის V=1.3მ3</t>
  </si>
  <si>
    <t>ფილტრები ლაბორატორიულ დანადგარებთან</t>
  </si>
  <si>
    <t>წყალსადენი (გარე ქსელი)</t>
  </si>
  <si>
    <t>წყალსადენის ჭა აგურის ხუფით 1x1x1.2</t>
  </si>
  <si>
    <t>მიერთება არსებულ ქსელთან</t>
  </si>
  <si>
    <t>ადგ</t>
  </si>
  <si>
    <t>მიწის ამოღება</t>
  </si>
  <si>
    <t>მიწის მიყრა</t>
  </si>
  <si>
    <t>მიწის გატანა</t>
  </si>
  <si>
    <t>ქვიშის ფენა მილის ქვეშ</t>
  </si>
  <si>
    <t>პლასტმასის კანალიზაციის მილი d=150</t>
  </si>
  <si>
    <t>პლასტმასის კანალიზაციის მილი d=100</t>
  </si>
  <si>
    <t>პლასტმასის კანალიზაციის მილი d=75</t>
  </si>
  <si>
    <t>პლასტმასის კანალიზაციის მილი d=50</t>
  </si>
  <si>
    <t>სამკაპი 150/100</t>
  </si>
  <si>
    <t>სამკაპი 100/100</t>
  </si>
  <si>
    <t>სამკაპი 100/50</t>
  </si>
  <si>
    <t>სამკაპი 75/50</t>
  </si>
  <si>
    <t>სამკაპი 50/50</t>
  </si>
  <si>
    <t>დამხშობი d=100</t>
  </si>
  <si>
    <t>მუხლი d=150</t>
  </si>
  <si>
    <t>მუხლი d=100</t>
  </si>
  <si>
    <t>მუხლი d=75</t>
  </si>
  <si>
    <t>მუხლი d=50</t>
  </si>
  <si>
    <t>რევიზია d=100</t>
  </si>
  <si>
    <t>ტრაპი d=100</t>
  </si>
  <si>
    <t>ტრაპი d=50</t>
  </si>
  <si>
    <t>საქვეში</t>
  </si>
  <si>
    <t>უნიტაზი ჩამრეცხი ავზით</t>
  </si>
  <si>
    <t>პისუარი</t>
  </si>
  <si>
    <t>გადამყვანი 150/100</t>
  </si>
  <si>
    <t>გადამყვანი 100/50</t>
  </si>
  <si>
    <t>გადამყვანი 75/50</t>
  </si>
  <si>
    <t>ჯვარედი 100/100</t>
  </si>
  <si>
    <t>ჯვარედი 100/50</t>
  </si>
  <si>
    <t>ჯვარედი 75/75</t>
  </si>
  <si>
    <t>ქოლგა d=150</t>
  </si>
  <si>
    <t>ქუროები</t>
  </si>
  <si>
    <t>კანალიზაცია (გარე ქსელი)</t>
  </si>
  <si>
    <t>კალანიზაციის ჭა რკ.ბ.რგოლებისაგან H=5.7 (არსებულ ქსელზე)  d=1000</t>
  </si>
  <si>
    <t>კალანიზაციის ჭა რკ.ბ.რგოლებისაგან H=2.0/1.4  d=1000</t>
  </si>
  <si>
    <t>კალანიზაციის ჭა რკ.ბ.რგოლებისაგან H=1/1.2  d=1000</t>
  </si>
  <si>
    <t>თუჯის ხუფი d=750</t>
  </si>
  <si>
    <t>ტუმბო  Q=42ლ/წმ  H=33მ  P=22კვტ</t>
  </si>
  <si>
    <t>კომპ</t>
  </si>
  <si>
    <t>ჟოკეი ტუმბო Q=1.6ლ/წმ  H=40მ  P=2.2კვტ</t>
  </si>
  <si>
    <t>საკონტროლო სასიგნალო სარქველი დაყოვნების კამერით Dn150</t>
  </si>
  <si>
    <t>საკონტროლო სასიგნალო სარქველი დაყოვნების კამერით Dn80</t>
  </si>
  <si>
    <t>ფოლადის მილი Dn200</t>
  </si>
  <si>
    <t>ფოლადის მილი Dn150</t>
  </si>
  <si>
    <t>ფოლადის მილი Dn125</t>
  </si>
  <si>
    <t>ფოლადის მილი Dn100</t>
  </si>
  <si>
    <t>ფოლადის მილი Dn80</t>
  </si>
  <si>
    <t>ფოლადის მილი Dn40</t>
  </si>
  <si>
    <t>ფოლადის მილი Dn18</t>
  </si>
  <si>
    <t>ფოლადის მილი Dn15</t>
  </si>
  <si>
    <t>სოლისებრი ურდული Dn200</t>
  </si>
  <si>
    <t>სოლისებრი ურდული Dn150</t>
  </si>
  <si>
    <t>სოლისებრი ურდული Dn100</t>
  </si>
  <si>
    <t>სოლისებრი ურდული Dn80</t>
  </si>
  <si>
    <t>სოლისებრი ურდული პოზიციის ელექტრონული ინდიკატორით Dn150</t>
  </si>
  <si>
    <t>სოლისებრი ურდული პოზიციის ელექტრონული ინდიკატორით Dn80</t>
  </si>
  <si>
    <t>ურდული პოზიციის ელექტრონული ინდიკატორით Dn200 (Buterfly valve)</t>
  </si>
  <si>
    <t>ურდული პოზიციის ელექტრონული ინდიკატორით Dn150 (Buterfly valve)</t>
  </si>
  <si>
    <t>ურდული პოზიციის ელექტრონული ინდიკატორით Dn125 (Buterfly valve)</t>
  </si>
  <si>
    <t>ურდული პოზიციის ელექტრონული ინდიკატორით Dn80 (Buterfly valve)</t>
  </si>
  <si>
    <t>უკუსარქველი Dn150</t>
  </si>
  <si>
    <t>უკუსარქველი Dn80</t>
  </si>
  <si>
    <t>უკუსარქველი Dn40</t>
  </si>
  <si>
    <t>ექსცენტრული გადამყვანი Dn100/200</t>
  </si>
  <si>
    <t>ექსცენტრული გადამყვანი Dn80/150</t>
  </si>
  <si>
    <t>ელასტიური კომპენსატორი Dn200  Pn16</t>
  </si>
  <si>
    <t>ელასტიური კომპენსატორი Dn150  Pn16</t>
  </si>
  <si>
    <t>ვენტურის წყალმზომი Dn125 Pn16</t>
  </si>
  <si>
    <t>ფოლადის სამკაპი Dn200</t>
  </si>
  <si>
    <t>ფოლადის სამკაპი Dn150</t>
  </si>
  <si>
    <t>ფოლადის სამკაპი Dn150/125</t>
  </si>
  <si>
    <t>ფოლადის სამკაპი Dn150/80</t>
  </si>
  <si>
    <t>ფოლადის სამკაპი Dn125</t>
  </si>
  <si>
    <t>ფოლადის სამკაპი Dn40</t>
  </si>
  <si>
    <t>ფოლადის მუხლი Dn200</t>
  </si>
  <si>
    <t>ფოლადის მუხლი Dn150</t>
  </si>
  <si>
    <t>ფოლადის მუხლი Dn125</t>
  </si>
  <si>
    <t>ფოლადის მუხლი Dn100</t>
  </si>
  <si>
    <t>ფოლადის მუხლი Dn80</t>
  </si>
  <si>
    <t>ფოლადის მილტუჩი Dn200</t>
  </si>
  <si>
    <t>ფოლადის მილტუჩი Dn150</t>
  </si>
  <si>
    <t>ფოლადის მილტუჩი Dn125</t>
  </si>
  <si>
    <t>ფოლადის მილტუჩი Dn100</t>
  </si>
  <si>
    <t>ფოლადის მილტუჩი Dn80</t>
  </si>
  <si>
    <t>აირგამშვები ონკანი Dn25</t>
  </si>
  <si>
    <t>მანომეტრი Dn15</t>
  </si>
  <si>
    <t>სამსვლიანი ონკანი Dn15</t>
  </si>
  <si>
    <t>დიაფრაგმული ავზი 500ლ</t>
  </si>
  <si>
    <t>სფერული ვენტილი Dn40</t>
  </si>
  <si>
    <t>სახანძრო მანქანის მისაერთებელი თავი Dn80</t>
  </si>
  <si>
    <t>მონორელსი ტვირთამწეობით - 1ტ.</t>
  </si>
  <si>
    <t>სასტარტო მოდული</t>
  </si>
  <si>
    <t>ელექტროკონტაქტური მანომეტრი
რეგულირებადი ჩამრთველით (5-15 ბარი)</t>
  </si>
  <si>
    <t>მანომეტრი</t>
  </si>
  <si>
    <t>დრენაჟის ტუმბო  Q=5ლ/წმ  H=10მ  P=3კვტ</t>
  </si>
  <si>
    <t>პოლიეთილენის მილი Ø 75</t>
  </si>
  <si>
    <t>ვენტილი Ø 75</t>
  </si>
  <si>
    <t>უკუსარქველი Ø 75</t>
  </si>
  <si>
    <t>პოლიეთილენის მუხლი Ø 75</t>
  </si>
  <si>
    <t>თუჯის ხუფი ჩარჩოთი Dn700</t>
  </si>
  <si>
    <t>პირველი სართლის სპეციფიკაცია</t>
  </si>
  <si>
    <t>ფოლადის მილი Dn50</t>
  </si>
  <si>
    <t>ფოლადის მილი Dn32</t>
  </si>
  <si>
    <t>ფოლადის მილი Dn25</t>
  </si>
  <si>
    <t>ფოლადის სამკაპი 150</t>
  </si>
  <si>
    <t>ფოლადის სამკაპი 150/100</t>
  </si>
  <si>
    <t>ფოლადის სამკაპი 150/40</t>
  </si>
  <si>
    <t>ფოლადის სამკაპი 100/80</t>
  </si>
  <si>
    <t>ფოლადის სამკაპი 100/50</t>
  </si>
  <si>
    <t>ფოლადის სამკაპი 100/40</t>
  </si>
  <si>
    <t>ფოლადის სამკაპი 80/40</t>
  </si>
  <si>
    <t>ფოლადის სამკაპი 80/32</t>
  </si>
  <si>
    <t>ფოლადის სამკაპი 50/40</t>
  </si>
  <si>
    <t>ფოლადის სამკაპი 50/32</t>
  </si>
  <si>
    <t>ფოლადის სამკაპი 40</t>
  </si>
  <si>
    <t>ფოლადის სამკაპი 32</t>
  </si>
  <si>
    <t>ფოლადის სამკაპი 32/25</t>
  </si>
  <si>
    <t>ფოლადის სამკაპი 25</t>
  </si>
  <si>
    <t>გადამყვანი 80/50</t>
  </si>
  <si>
    <t>გადამყვანი 50/32</t>
  </si>
  <si>
    <t>გადამყვანი 40/32</t>
  </si>
  <si>
    <t>გადამყვანი 40/25</t>
  </si>
  <si>
    <t>გადამყვანი 32/25</t>
  </si>
  <si>
    <t>გადამყვანი 25/15</t>
  </si>
  <si>
    <t>დამხშობი სარქველი 25</t>
  </si>
  <si>
    <t>მუხლი 150</t>
  </si>
  <si>
    <t>მუხლი 100</t>
  </si>
  <si>
    <t>მუხლი 80</t>
  </si>
  <si>
    <t>მუხლი 50</t>
  </si>
  <si>
    <t>მუხლი 32</t>
  </si>
  <si>
    <t>მუხლი 25</t>
  </si>
  <si>
    <t>წამგვარი 125</t>
  </si>
  <si>
    <t>წამგვარი 100</t>
  </si>
  <si>
    <t>წამგვარი 80</t>
  </si>
  <si>
    <t>წამგვარი 65</t>
  </si>
  <si>
    <t>წამგვარი 32</t>
  </si>
  <si>
    <t>სეისმური სამაგრი ოთხ მიმართულებიანი 150</t>
  </si>
  <si>
    <t>სეისმური სამაგრი ოთხ მიმართულებიანი კომბინირებული (გრძივი+განივი) 150</t>
  </si>
  <si>
    <t>სეისმური სამაგრი ოთხ მიმართულებიანი კომბინირებული (გრძივი+განივი) 100</t>
  </si>
  <si>
    <t>სეისმური სამაგრი განივი 100</t>
  </si>
  <si>
    <t>მილის რეგულარული სამაგრი 150</t>
  </si>
  <si>
    <t>მილის რეგულარული სამაგრი 100</t>
  </si>
  <si>
    <t>მილის რეგულარული სამაგრი 80</t>
  </si>
  <si>
    <t>მილის რეგულარული სამაგრი 50</t>
  </si>
  <si>
    <t>მილის რეგულარული სამაგრი 32</t>
  </si>
  <si>
    <t>მილის რეგულარული სამაგრი 25</t>
  </si>
  <si>
    <t>სახანძრო კარადა Dn50 ონკანით L=20მ შლანგით</t>
  </si>
  <si>
    <t>სისტემის დამცლელი (გამრეცხი) ვენტილი სახანძრო შლანგის შემაერთებლით 50</t>
  </si>
  <si>
    <t>ნაკადის რელეს ტესტირების კვანძი Dn25 ვენტილით, დიაფრაგმით K=115, მანომეტრით 0-16 ბარი, ორი 25მმ ვენტილით</t>
  </si>
  <si>
    <t>ნაკადის რელე 150</t>
  </si>
  <si>
    <t xml:space="preserve">ფოლადის მილების შეღებვა ზეთის საღებავით </t>
  </si>
  <si>
    <t>კომპიუტერული ქსელი</t>
  </si>
  <si>
    <t>საკომუნიკაციო კარადა 19° ინჯიანი  26U</t>
  </si>
  <si>
    <t>48 პორტიანი IP სერვი ქსელი კომპიუტერული POE მხარდაჭერით</t>
  </si>
  <si>
    <t>CAT6 - 24xRJ-45 პაჩპანელი</t>
  </si>
  <si>
    <t>პაჩ-ქორდი Ri-45 05მ</t>
  </si>
  <si>
    <t>WiFi</t>
  </si>
  <si>
    <t>UPS</t>
  </si>
  <si>
    <t>ქსელის როზეტი 2xRJ-45 CAT6</t>
  </si>
  <si>
    <t>ქსელის როზეტი 4xRJ-45 CAT6</t>
  </si>
  <si>
    <t>ქსელის როზეტი 2xRJ-45 იატაკის სამონტაჟო კოლოფი</t>
  </si>
  <si>
    <t>იატაკის სამონტაჟო კოლოფი</t>
  </si>
  <si>
    <t>ოპტიკური კაბელი STP CAT6</t>
  </si>
  <si>
    <t>კაბელი SFTP CAT6 1GB ნარინჯისფერი</t>
  </si>
  <si>
    <t>კაბელი STP CAT6</t>
  </si>
  <si>
    <t>საკაბელო არხი 100x60</t>
  </si>
  <si>
    <t>IP ტელეფონი</t>
  </si>
  <si>
    <t>IP სატელეფონო სადგური 48 აბონენტზე. IP გარე შეერთებით POE მხარდაჭერით</t>
  </si>
  <si>
    <t>კაბელი UTP CAT6</t>
  </si>
  <si>
    <t>IP ვიდეომეთვალყურეობა</t>
  </si>
  <si>
    <t>უნივერსალური IP ჩამწერი 32 სათვალთვალო კამერაზე DVR - მყარი დისკით</t>
  </si>
  <si>
    <t>უნივერსალური IP ჩამწერი 16 სათვალთვალო კამერაზე DVR - მყარი დისკით</t>
  </si>
  <si>
    <t>2.0 მგ პიქსელიანი მაღალი გარჩევადობის კედლის კამერა</t>
  </si>
  <si>
    <t>2.0 მგ პიქსელიანი მაღალი გარჩევადობის კამერა</t>
  </si>
  <si>
    <t>4.0 მგ პიქსელიანი მაღალი გარჩევადობის დომკამერა</t>
  </si>
  <si>
    <t>24 პორტიანი ქსელის კომუტატორი POE მხარდაჭერით</t>
  </si>
  <si>
    <t>CAT6 - 24xRJ-45 პაჩპანელი SFTP 1 GB</t>
  </si>
  <si>
    <t>როუტერი</t>
  </si>
  <si>
    <t>LCD მონიტორი</t>
  </si>
  <si>
    <t>ოპტიკა</t>
  </si>
  <si>
    <t>კაბელი SFTP CAT6 1GB</t>
  </si>
  <si>
    <t>საკაბელო არხი</t>
  </si>
  <si>
    <t>ჰაერსატარი მოთუთიებული</t>
  </si>
  <si>
    <t>გამწოვი სისტემები</t>
  </si>
  <si>
    <t>მილგაყვანილობა</t>
  </si>
  <si>
    <t>დაშვების სისტემა</t>
  </si>
  <si>
    <t>დაშვების სისტემის საკეტი</t>
  </si>
  <si>
    <t>სუსტი დენები</t>
  </si>
  <si>
    <t>არხული ფანკოილი L=1500მ3/სთ Qსიც=12.0კვტ. Qსით=11.0კვტ. (G4+F9)</t>
  </si>
  <si>
    <t>მოწოდებითი სისტემა მს-"ა" ვენტილატორი მართკუთხა არხებისთვის L=1000მ3/სთ P=200pa N=0.35კვტ. ფილტრით G-4 ელექტრო კოლორიფერით - წარმადობით N=10.5კვტ.</t>
  </si>
  <si>
    <t>ვენტ. მრგვალი არხებისთვის 900მ3/სთ, 240პა. N=0.45ვვტ.</t>
  </si>
  <si>
    <t>ვენტ. მრგვალი არხებისთვის 675მ3/სთ, 220პა. N=0.2ვვტ.</t>
  </si>
  <si>
    <t>ვენტ. მრგვალი არხებისთვის 450მ3/სთ, 180პა. N=0.18ვვტ.</t>
  </si>
  <si>
    <t>ცენტრიდანული ვენტ. არხებისთვის 2700მ3/სთ, 300პა. N=1.5ვვტ.</t>
  </si>
  <si>
    <t>ვენტ. მრგვალი არხებისთვის 100მ3/სთ, 170პა. N=0.12ვვტ.</t>
  </si>
  <si>
    <t>დამკვეთი:</t>
  </si>
  <si>
    <t>სამედიცინო კორპორაცია "ევექსი"</t>
  </si>
  <si>
    <t>პროექტი:</t>
  </si>
  <si>
    <t>კომპანია</t>
  </si>
  <si>
    <t>USD/GEL გაცვლითი კურსი</t>
  </si>
  <si>
    <t>მეგალაბი</t>
  </si>
  <si>
    <t>1-ელექტროობა</t>
  </si>
  <si>
    <t>No</t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</si>
  <si>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3x1.5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</si>
  <si>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</si>
  <si>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</si>
  <si>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</si>
  <si>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</si>
  <si>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</si>
  <si>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</si>
  <si>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</si>
  <si>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</si>
  <si>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</si>
  <si>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</si>
  <si>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4x16+1x16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</si>
  <si>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</si>
  <si>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4x35+1x16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</si>
  <si>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4x50+1x25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</si>
  <si>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4x70+1x25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</si>
  <si>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4x95+1x35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</si>
  <si>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4x185+1x50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</si>
  <si>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4x240+1x50</t>
    </r>
  </si>
  <si>
    <t>კაბელები</t>
  </si>
  <si>
    <r>
      <t>მ</t>
    </r>
    <r>
      <rPr>
        <vertAlign val="superscript"/>
        <sz val="10"/>
        <color theme="1"/>
        <rFont val="Arial"/>
        <family val="2"/>
        <charset val="204"/>
      </rPr>
      <t>2</t>
    </r>
  </si>
  <si>
    <r>
      <t xml:space="preserve">გაზის სანთურა  (1.5კვტX2=3კვტ)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  <charset val="204"/>
      </rPr>
      <t>300კვტ</t>
    </r>
  </si>
  <si>
    <t>3- გათბობა- გაგრილება</t>
  </si>
  <si>
    <t>4- კანალიზაცია</t>
  </si>
  <si>
    <t>5- სახანძრო უსაფრთხოება</t>
  </si>
  <si>
    <r>
      <t>სპრინკლერი(სტანდარტული რეაგირების, ქვედა როზეტით, სტანდარტული დაფარვის, 68</t>
    </r>
    <r>
      <rPr>
        <sz val="10"/>
        <color theme="1"/>
        <rFont val="Calibri"/>
        <family val="2"/>
      </rPr>
      <t>°</t>
    </r>
    <r>
      <rPr>
        <sz val="10"/>
        <color theme="1"/>
        <rFont val="Arial"/>
        <family val="2"/>
        <charset val="204"/>
      </rPr>
      <t xml:space="preserve"> K=115) 12</t>
    </r>
  </si>
  <si>
    <t>6-სუსტი დენები</t>
  </si>
  <si>
    <t>დამატებითი სამუშაო (არსებობის შემთხვევაში)</t>
  </si>
  <si>
    <t>7-დამატებითი სამუშაო</t>
  </si>
  <si>
    <t xml:space="preserve"> ВКПФ 4Е 600x300</t>
  </si>
  <si>
    <t>ВКПФ 4Д 500x300</t>
  </si>
  <si>
    <t>ВКПФ 4Е 500x300</t>
  </si>
  <si>
    <t xml:space="preserve"> 315 ВКМС</t>
  </si>
  <si>
    <t>200 ВКС</t>
  </si>
  <si>
    <t>160 ВКМ</t>
  </si>
  <si>
    <t>ВЦУН 250х127-2,2-4</t>
  </si>
  <si>
    <t>100 ВКМц</t>
  </si>
  <si>
    <t>НК 400x200-12,0-3</t>
  </si>
  <si>
    <t>Vents</t>
  </si>
  <si>
    <t>Vesbo</t>
  </si>
  <si>
    <t>VESBO</t>
  </si>
  <si>
    <t>MIDEA</t>
  </si>
  <si>
    <t>გადატანილია სამშენებლო სამუშაოებში</t>
  </si>
  <si>
    <t>Arikazan</t>
  </si>
  <si>
    <t>Ecoflam</t>
  </si>
  <si>
    <t>Elbi</t>
  </si>
  <si>
    <t>DAB</t>
  </si>
  <si>
    <t>Ayvaz</t>
  </si>
  <si>
    <t>Imera</t>
  </si>
  <si>
    <t>Italtecnica</t>
  </si>
  <si>
    <t>Viking</t>
  </si>
  <si>
    <t>GREE</t>
  </si>
  <si>
    <t>AUX</t>
  </si>
  <si>
    <t>Oneflex</t>
  </si>
  <si>
    <t>Tmg power</t>
  </si>
  <si>
    <t>Makelsan</t>
  </si>
  <si>
    <t>Midea</t>
  </si>
  <si>
    <t>Giacomini</t>
  </si>
  <si>
    <t>Shule</t>
  </si>
  <si>
    <t>Rosturplast</t>
  </si>
  <si>
    <t>Ultapek</t>
  </si>
  <si>
    <t>DKY</t>
  </si>
  <si>
    <t>Paffoni</t>
  </si>
  <si>
    <t>Creative</t>
  </si>
  <si>
    <t>AYG</t>
  </si>
  <si>
    <t>ჩილერის სადგამი - მეტალი</t>
  </si>
  <si>
    <t>ტონა</t>
  </si>
  <si>
    <t>AHU ების სადგამი - მეტალი</t>
  </si>
  <si>
    <t>მიწის მოთხრა და ჩაყრა ელ. კაბელებისთვის</t>
  </si>
  <si>
    <t>კვ.მ</t>
  </si>
  <si>
    <t>ბეტონის კედლებში ხვრელების მოწყობა გაყვანილობისათვის</t>
  </si>
  <si>
    <t>ბეტონის ფილაში ხვრელების მოწყობა 120მმ-მდე</t>
  </si>
  <si>
    <t>საკიდი მასალები</t>
  </si>
  <si>
    <t>სახარჯი მასალები (სკოჩები,კარბიდი,მავთული,ელექტროდი,ბალგარკის ქვა,იზოლაციის ლენტები,სკობები,ბუნიკები)</t>
  </si>
  <si>
    <t>VBW</t>
  </si>
  <si>
    <t>pandoit</t>
  </si>
  <si>
    <t>Altronic</t>
  </si>
  <si>
    <t>Legrand</t>
  </si>
  <si>
    <t>Panasonic</t>
  </si>
  <si>
    <t>თურქეთი</t>
  </si>
  <si>
    <t>TCL</t>
  </si>
  <si>
    <t>Ubiquity</t>
  </si>
  <si>
    <t>HIK Vision</t>
  </si>
  <si>
    <t>Panduit</t>
  </si>
  <si>
    <t>Canovate</t>
  </si>
  <si>
    <t>Borsan</t>
  </si>
  <si>
    <t>LEGRAND</t>
  </si>
  <si>
    <t>V-TAC</t>
  </si>
  <si>
    <t>ჩინეთი</t>
  </si>
  <si>
    <t>შპს ინსტალი ს.კ. 404436570</t>
  </si>
  <si>
    <t>GENERAL
ELEQTRIK</t>
  </si>
  <si>
    <t>Manufacturer
 brand name</t>
  </si>
  <si>
    <t>Unit 
Price 
Labor</t>
  </si>
  <si>
    <t>Unit
 Price
 Material</t>
  </si>
  <si>
    <t>COST
 PER
 UNIT</t>
  </si>
  <si>
    <t>TOTAL 
PER ITEM</t>
  </si>
  <si>
    <t>ჩილერი ჰიდრომოდულით G=155მ3/სთ, P=14მ, Qსიც=130კვტ</t>
  </si>
  <si>
    <t>600 KVA დიზელ-გენერატორი, რეზერვის ავტომატური ჩართვის კარადით 1000ა-ზე კომპლექტში</t>
  </si>
  <si>
    <t>250 KVA სიმძლავრის უწყვეტი კვების წყარო (UPS), ელექტრონული და მექანიკური კომპლექტში, აკუმულატორების კარადით და აკუმულატორებით კომპლექტში, მიშაობის ხანგრძლივობა 15 წთ, 50% დატვირთვაზე</t>
  </si>
  <si>
    <t>ავტომატური ამომრთველი MCB 3xC125/6KA</t>
  </si>
  <si>
    <t>კონდიციონერი AHU #4 წარმადობით ჰაერზე L=5400მ3/სთ,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Qსიც=54.0კვტ. Qსით=54.0კვტ. (Nორთ.გენ.=21.0კვტ) Gორთ=30.0კგ/სთ</t>
  </si>
  <si>
    <t>ჰაერსატარი უჟანგავი</t>
  </si>
  <si>
    <t>წყალსათბობი ქვაბი. ფოლადის დამცველი სარქველით. წყლის დონის დამცველით. ვიბრომოწყობილობით. Q=250კვტ.</t>
  </si>
  <si>
    <t>4.0 მგ პიქსელიანი მაღალი გარჩევადობის კედლის კამერა</t>
  </si>
  <si>
    <t>8.0 მგ პიქსელიანი ინფრაწითელი კამერა</t>
  </si>
  <si>
    <t>26U 19° ინჯიანი სასერვერო კარადა</t>
  </si>
  <si>
    <t>რიგის რეგულაცია</t>
  </si>
  <si>
    <t>სერვერი (master computer)</t>
  </si>
  <si>
    <t>ერთფარა ტაბლო</t>
  </si>
  <si>
    <t>სენსორული ტერმინალი</t>
  </si>
  <si>
    <t>24 პორტიანი 2xRj-45 POE+სვიჩი</t>
  </si>
  <si>
    <t>2xRj-45 კონექტორი</t>
  </si>
  <si>
    <t>დინამიკი</t>
  </si>
  <si>
    <t>მიკროფონი</t>
  </si>
  <si>
    <t>STP CAT6 კაბელი</t>
  </si>
  <si>
    <t>კაბელი HDMI</t>
  </si>
  <si>
    <t>სახანძრო სიგნალიზაცია</t>
  </si>
  <si>
    <t>სამისამართო ოპტიკური კვამლის დეტექტორი</t>
  </si>
  <si>
    <t>სამისამართო კომბინირებული დეტექტორი</t>
  </si>
  <si>
    <t>სახანძრო დეტექტორის ბაზა</t>
  </si>
  <si>
    <t>სამისამართო განგაშის ღილაკი</t>
  </si>
  <si>
    <t>ღილაკიანი დეტექტორის ბაზა</t>
  </si>
  <si>
    <t>ქიმიური დეტექტორი</t>
  </si>
  <si>
    <t>ციფრული სამისამართო სახანძრო პანელი ერთ მარყუჟით 128 სამისამართო ერთეულზე</t>
  </si>
  <si>
    <t>გაფართოების მოდული</t>
  </si>
  <si>
    <t>აკუმულატორი 12V-7K</t>
  </si>
  <si>
    <t>აკუმულატორის კარადა</t>
  </si>
  <si>
    <t>სირენა სტრობით</t>
  </si>
  <si>
    <t>კაბელი E 30-60 2x0.8x08</t>
  </si>
  <si>
    <t>გრძ. მ.</t>
  </si>
  <si>
    <t>დაშვების სისტემა  შესასვლელის</t>
  </si>
  <si>
    <t>დამაფონი</t>
  </si>
  <si>
    <t>შლაგბაუმი</t>
  </si>
  <si>
    <t>42U ა პერფორმირებული წინა კარით 800x1000 19° ინჯიანი, სავენტილაციო ბლოკით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</si>
</sst>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_-* #,##0.00\ _L_a_r_i_-;\-* #,##0.00\ _L_a_r_i_-;_-* &quot;-&quot;??\ _L_a_r_i_-;_-@_-"/>
    <numFmt numFmtId="170" formatCode="_(* #,##0.000_);_(* \(#,##0.000\);_(* &quot;-&quot;??_);_(@_)"/>
    <numFmt numFmtId="171" formatCode="#,##0.00\ [$Lari-437]"/>
    <numFmt numFmtId="172" formatCode="_-* #,##0.00_р_._-;\-* #,##0.00_р_._-;_-* &quot;-&quot;??_р_._-;_-@_-"/>
    <numFmt numFmtId="173" formatCode="_(* #,##0_);_(* \(#,##0\);_(* &quot;-&quot;??_);_(@_)"/>
    <numFmt numFmtId="174" formatCode="_-[$$-409]* #,##0.00_ ;_-[$$-409]* \-#,##0.00\ ;_-[$$-409]* &quot;-&quot;??_ ;_-@_ "/>
  </numFmts>
  <fonts count="7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0"/>
      <name val="AcadNusx"/>
    </font>
    <font>
      <vertAlign val="superscript"/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Calibri"/>
      <family val="2"/>
    </font>
    <font>
      <sz val="10"/>
      <name val="Sylfaen"/>
      <family val="1"/>
      <charset val="204"/>
    </font>
    <font>
      <sz val="10"/>
      <name val="Menlo Regula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63">
    <xf numFmtId="0" fontId="0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0" fontId="16" fillId="0" borderId="0"/>
    <xf numFmtId="0" fontId="2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9" fontId="9" fillId="0" borderId="0" applyFont="0" applyFill="0" applyBorder="0" applyAlignment="0" applyProtection="0"/>
    <xf numFmtId="0" fontId="9" fillId="0" borderId="0"/>
    <xf numFmtId="166" fontId="13" fillId="0" borderId="0" applyFont="0" applyFill="0" applyBorder="0" applyAlignment="0" applyProtection="0"/>
    <xf numFmtId="0" fontId="8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4" fillId="0" borderId="0"/>
    <xf numFmtId="0" fontId="7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0" fillId="0" borderId="0"/>
    <xf numFmtId="0" fontId="30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41" fillId="0" borderId="0" applyFont="0" applyFill="0" applyBorder="0" applyAlignment="0" applyProtection="0"/>
    <xf numFmtId="0" fontId="41" fillId="0" borderId="0"/>
    <xf numFmtId="0" fontId="42" fillId="0" borderId="0"/>
    <xf numFmtId="9" fontId="42" fillId="0" borderId="0" applyFont="0" applyFill="0" applyBorder="0" applyAlignment="0" applyProtection="0"/>
    <xf numFmtId="168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43" fontId="41" fillId="0" borderId="0" applyFont="0" applyFill="0" applyBorder="0" applyAlignment="0" applyProtection="0"/>
    <xf numFmtId="0" fontId="41" fillId="0" borderId="0"/>
    <xf numFmtId="0" fontId="4" fillId="0" borderId="0"/>
    <xf numFmtId="0" fontId="3" fillId="0" borderId="0"/>
    <xf numFmtId="0" fontId="30" fillId="0" borderId="0"/>
    <xf numFmtId="167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0" fillId="0" borderId="0"/>
    <xf numFmtId="168" fontId="1" fillId="0" borderId="0"/>
  </cellStyleXfs>
  <cellXfs count="520">
    <xf numFmtId="0" fontId="0" fillId="0" borderId="0" xfId="0"/>
    <xf numFmtId="0" fontId="36" fillId="0" borderId="32" xfId="0" applyFont="1" applyBorder="1" applyAlignment="1">
      <alignment horizontal="center" vertical="center" wrapText="1"/>
    </xf>
    <xf numFmtId="0" fontId="36" fillId="5" borderId="27" xfId="0" applyFont="1" applyFill="1" applyBorder="1" applyAlignment="1">
      <alignment vertical="center"/>
    </xf>
    <xf numFmtId="0" fontId="36" fillId="5" borderId="15" xfId="0" applyFont="1" applyFill="1" applyBorder="1" applyAlignment="1">
      <alignment vertical="center"/>
    </xf>
    <xf numFmtId="0" fontId="36" fillId="5" borderId="28" xfId="0" applyFont="1" applyFill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20" fillId="2" borderId="0" xfId="1228" applyFont="1" applyFill="1" applyAlignment="1" applyProtection="1">
      <alignment vertical="center" wrapText="1"/>
      <protection locked="0"/>
    </xf>
    <xf numFmtId="0" fontId="19" fillId="2" borderId="0" xfId="1228" applyFont="1" applyFill="1" applyAlignment="1" applyProtection="1">
      <alignment vertical="center" wrapText="1"/>
      <protection locked="0"/>
    </xf>
    <xf numFmtId="165" fontId="19" fillId="2" borderId="0" xfId="1209" applyFont="1" applyFill="1" applyAlignment="1" applyProtection="1">
      <alignment vertical="center" wrapText="1"/>
      <protection locked="0"/>
    </xf>
    <xf numFmtId="0" fontId="13" fillId="0" borderId="0" xfId="1228" applyProtection="1">
      <protection locked="0"/>
    </xf>
    <xf numFmtId="0" fontId="19" fillId="2" borderId="0" xfId="1228" applyFont="1" applyFill="1" applyAlignment="1" applyProtection="1">
      <alignment horizontal="center" vertical="center" wrapText="1"/>
      <protection locked="0"/>
    </xf>
    <xf numFmtId="0" fontId="20" fillId="2" borderId="18" xfId="1228" applyFont="1" applyFill="1" applyBorder="1" applyAlignment="1" applyProtection="1">
      <alignment vertical="center" wrapText="1"/>
      <protection locked="0"/>
    </xf>
    <xf numFmtId="165" fontId="19" fillId="2" borderId="0" xfId="1209" applyFont="1" applyFill="1" applyAlignment="1" applyProtection="1">
      <alignment vertical="center"/>
      <protection locked="0"/>
    </xf>
    <xf numFmtId="0" fontId="21" fillId="2" borderId="18" xfId="1228" applyFont="1" applyFill="1" applyBorder="1" applyAlignment="1" applyProtection="1">
      <alignment horizontal="left" vertical="center" wrapText="1"/>
      <protection locked="0"/>
    </xf>
    <xf numFmtId="0" fontId="20" fillId="2" borderId="18" xfId="1228" applyFont="1" applyFill="1" applyBorder="1" applyAlignment="1" applyProtection="1">
      <alignment horizontal="left" vertical="center" wrapText="1"/>
      <protection locked="0"/>
    </xf>
    <xf numFmtId="0" fontId="20" fillId="2" borderId="0" xfId="1228" applyFont="1" applyFill="1" applyAlignment="1" applyProtection="1">
      <alignment horizontal="center" vertical="center" wrapText="1"/>
      <protection locked="0"/>
    </xf>
    <xf numFmtId="0" fontId="19" fillId="2" borderId="0" xfId="1228" applyFont="1" applyFill="1" applyBorder="1" applyAlignment="1" applyProtection="1">
      <alignment vertical="center" wrapText="1"/>
      <protection locked="0"/>
    </xf>
    <xf numFmtId="165" fontId="19" fillId="2" borderId="0" xfId="1209" applyFont="1" applyFill="1" applyAlignment="1" applyProtection="1">
      <alignment horizontal="center" vertical="center" wrapText="1"/>
      <protection locked="0"/>
    </xf>
    <xf numFmtId="0" fontId="46" fillId="0" borderId="0" xfId="1353" applyFont="1" applyBorder="1" applyAlignment="1" applyProtection="1">
      <alignment vertical="center"/>
      <protection locked="0"/>
    </xf>
    <xf numFmtId="0" fontId="46" fillId="0" borderId="0" xfId="1353" applyFont="1" applyAlignment="1" applyProtection="1">
      <alignment vertical="center"/>
      <protection locked="0"/>
    </xf>
    <xf numFmtId="0" fontId="19" fillId="3" borderId="24" xfId="1228" applyFont="1" applyFill="1" applyBorder="1" applyAlignment="1" applyProtection="1">
      <alignment vertical="center"/>
      <protection locked="0"/>
    </xf>
    <xf numFmtId="165" fontId="0" fillId="0" borderId="0" xfId="1209" applyFont="1" applyProtection="1">
      <protection locked="0"/>
    </xf>
    <xf numFmtId="0" fontId="19" fillId="2" borderId="27" xfId="1228" applyFont="1" applyFill="1" applyBorder="1" applyAlignment="1" applyProtection="1">
      <alignment vertical="center" wrapText="1"/>
      <protection locked="0"/>
    </xf>
    <xf numFmtId="0" fontId="20" fillId="2" borderId="15" xfId="1228" applyFont="1" applyFill="1" applyBorder="1" applyAlignment="1" applyProtection="1">
      <alignment vertical="center" wrapText="1"/>
      <protection locked="0"/>
    </xf>
    <xf numFmtId="0" fontId="20" fillId="3" borderId="0" xfId="1228" applyFont="1" applyFill="1" applyBorder="1" applyAlignment="1" applyProtection="1">
      <alignment vertical="center"/>
      <protection locked="0"/>
    </xf>
    <xf numFmtId="43" fontId="20" fillId="3" borderId="18" xfId="1210" applyFont="1" applyFill="1" applyBorder="1" applyAlignment="1" applyProtection="1">
      <alignment vertical="center"/>
    </xf>
    <xf numFmtId="0" fontId="19" fillId="3" borderId="24" xfId="1228" applyFont="1" applyFill="1" applyBorder="1" applyAlignment="1" applyProtection="1">
      <alignment vertical="center" wrapText="1"/>
      <protection locked="0"/>
    </xf>
    <xf numFmtId="0" fontId="20" fillId="3" borderId="0" xfId="1228" applyFont="1" applyFill="1" applyBorder="1" applyAlignment="1" applyProtection="1">
      <alignment vertical="center" wrapText="1"/>
      <protection locked="0"/>
    </xf>
    <xf numFmtId="43" fontId="20" fillId="3" borderId="18" xfId="1210" applyFont="1" applyFill="1" applyBorder="1" applyAlignment="1" applyProtection="1">
      <alignment vertical="center" wrapText="1"/>
    </xf>
    <xf numFmtId="0" fontId="19" fillId="2" borderId="22" xfId="1228" applyFont="1" applyFill="1" applyBorder="1" applyAlignment="1" applyProtection="1">
      <alignment vertical="center" wrapText="1"/>
      <protection locked="0"/>
    </xf>
    <xf numFmtId="0" fontId="20" fillId="2" borderId="6" xfId="1228" applyFont="1" applyFill="1" applyBorder="1" applyAlignment="1" applyProtection="1">
      <alignment horizontal="right" vertical="center" wrapText="1"/>
      <protection locked="0"/>
    </xf>
    <xf numFmtId="43" fontId="20" fillId="2" borderId="23" xfId="1210" applyFont="1" applyFill="1" applyBorder="1" applyAlignment="1" applyProtection="1">
      <alignment horizontal="right" vertical="center" wrapText="1"/>
    </xf>
    <xf numFmtId="0" fontId="19" fillId="2" borderId="25" xfId="1228" applyFont="1" applyFill="1" applyBorder="1" applyAlignment="1" applyProtection="1">
      <alignment horizontal="right" vertical="center" wrapText="1"/>
      <protection locked="0"/>
    </xf>
    <xf numFmtId="0" fontId="19" fillId="2" borderId="19" xfId="1228" applyFont="1" applyFill="1" applyBorder="1" applyAlignment="1" applyProtection="1">
      <alignment horizontal="right" vertical="center" wrapText="1"/>
      <protection locked="0"/>
    </xf>
    <xf numFmtId="167" fontId="19" fillId="2" borderId="26" xfId="1209" applyNumberFormat="1" applyFont="1" applyFill="1" applyBorder="1" applyAlignment="1" applyProtection="1">
      <alignment horizontal="right" vertical="center" wrapText="1"/>
    </xf>
    <xf numFmtId="0" fontId="19" fillId="3" borderId="24" xfId="1228" applyFont="1" applyFill="1" applyBorder="1" applyAlignment="1" applyProtection="1">
      <alignment horizontal="right" vertical="center" wrapText="1"/>
      <protection locked="0"/>
    </xf>
    <xf numFmtId="0" fontId="20" fillId="3" borderId="0" xfId="1228" applyFont="1" applyFill="1" applyBorder="1" applyAlignment="1" applyProtection="1">
      <alignment horizontal="right" vertical="center" wrapText="1"/>
      <protection locked="0"/>
    </xf>
    <xf numFmtId="165" fontId="20" fillId="3" borderId="18" xfId="1209" applyFont="1" applyFill="1" applyBorder="1" applyAlignment="1" applyProtection="1">
      <alignment horizontal="right" vertical="center" wrapText="1"/>
    </xf>
    <xf numFmtId="0" fontId="19" fillId="2" borderId="22" xfId="1228" applyFont="1" applyFill="1" applyBorder="1" applyAlignment="1" applyProtection="1">
      <alignment horizontal="right" vertical="center" wrapText="1"/>
      <protection locked="0"/>
    </xf>
    <xf numFmtId="43" fontId="19" fillId="2" borderId="23" xfId="1210" applyFont="1" applyFill="1" applyBorder="1" applyAlignment="1" applyProtection="1">
      <alignment horizontal="right" vertical="center" wrapText="1"/>
    </xf>
    <xf numFmtId="0" fontId="20" fillId="2" borderId="19" xfId="1228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25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27" fillId="0" borderId="30" xfId="0" applyNumberFormat="1" applyFont="1" applyBorder="1" applyAlignment="1">
      <alignment vertical="center"/>
    </xf>
    <xf numFmtId="10" fontId="36" fillId="0" borderId="30" xfId="0" applyNumberFormat="1" applyFont="1" applyBorder="1" applyAlignment="1">
      <alignment vertical="center"/>
    </xf>
    <xf numFmtId="167" fontId="27" fillId="2" borderId="30" xfId="0" applyNumberFormat="1" applyFont="1" applyFill="1" applyBorder="1" applyAlignment="1">
      <alignment vertical="center"/>
    </xf>
    <xf numFmtId="0" fontId="36" fillId="6" borderId="30" xfId="0" applyFont="1" applyFill="1" applyBorder="1" applyAlignment="1">
      <alignment vertical="center"/>
    </xf>
    <xf numFmtId="167" fontId="36" fillId="0" borderId="30" xfId="0" applyNumberFormat="1" applyFont="1" applyBorder="1" applyAlignment="1">
      <alignment vertical="center"/>
    </xf>
    <xf numFmtId="167" fontId="36" fillId="2" borderId="30" xfId="0" applyNumberFormat="1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9" fontId="0" fillId="0" borderId="8" xfId="0" applyNumberFormat="1" applyBorder="1" applyAlignment="1">
      <alignment vertical="center"/>
    </xf>
    <xf numFmtId="167" fontId="49" fillId="0" borderId="9" xfId="1230" applyNumberFormat="1" applyFont="1" applyBorder="1" applyAlignment="1">
      <alignment vertical="center"/>
    </xf>
    <xf numFmtId="167" fontId="44" fillId="0" borderId="9" xfId="1230" applyNumberFormat="1" applyFont="1" applyBorder="1" applyAlignment="1">
      <alignment vertical="center"/>
    </xf>
    <xf numFmtId="167" fontId="44" fillId="0" borderId="9" xfId="2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10" fontId="0" fillId="0" borderId="30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171" fontId="31" fillId="0" borderId="13" xfId="1230" applyNumberFormat="1" applyFont="1" applyBorder="1" applyAlignment="1">
      <alignment vertical="center"/>
    </xf>
    <xf numFmtId="10" fontId="0" fillId="0" borderId="1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43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0" fillId="2" borderId="32" xfId="1228" applyFont="1" applyFill="1" applyBorder="1" applyAlignment="1" applyProtection="1">
      <alignment horizontal="center" vertical="center" wrapText="1"/>
      <protection locked="0"/>
    </xf>
    <xf numFmtId="0" fontId="20" fillId="2" borderId="28" xfId="1228" applyFont="1" applyFill="1" applyBorder="1" applyAlignment="1" applyProtection="1">
      <alignment horizontal="center" vertical="center" wrapText="1"/>
      <protection locked="0"/>
    </xf>
    <xf numFmtId="43" fontId="20" fillId="2" borderId="28" xfId="1210" applyFont="1" applyFill="1" applyBorder="1" applyAlignment="1" applyProtection="1">
      <alignment horizontal="center" vertical="center" wrapText="1"/>
      <protection locked="0"/>
    </xf>
    <xf numFmtId="167" fontId="20" fillId="2" borderId="20" xfId="1209" applyNumberFormat="1" applyFont="1" applyFill="1" applyBorder="1" applyAlignment="1" applyProtection="1">
      <alignment horizontal="right" vertical="center" wrapText="1"/>
    </xf>
    <xf numFmtId="165" fontId="20" fillId="2" borderId="26" xfId="1209" applyFont="1" applyFill="1" applyBorder="1" applyAlignment="1" applyProtection="1">
      <alignment vertical="center" wrapText="1"/>
    </xf>
    <xf numFmtId="170" fontId="20" fillId="2" borderId="26" xfId="121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1228" applyFont="1" applyFill="1" applyBorder="1" applyAlignment="1" applyProtection="1">
      <alignment vertical="center"/>
      <protection locked="0"/>
    </xf>
    <xf numFmtId="2" fontId="20" fillId="2" borderId="15" xfId="1228" applyNumberFormat="1" applyFont="1" applyFill="1" applyBorder="1" applyAlignment="1" applyProtection="1">
      <alignment horizontal="right" vertical="center"/>
      <protection locked="0"/>
    </xf>
    <xf numFmtId="2" fontId="20" fillId="2" borderId="6" xfId="1228" applyNumberFormat="1" applyFont="1" applyFill="1" applyBorder="1" applyAlignment="1" applyProtection="1">
      <alignment horizontal="right" vertical="center"/>
      <protection locked="0"/>
    </xf>
    <xf numFmtId="2" fontId="19" fillId="2" borderId="19" xfId="1228" applyNumberFormat="1" applyFont="1" applyFill="1" applyBorder="1" applyAlignment="1" applyProtection="1">
      <alignment horizontal="right" vertical="center"/>
      <protection locked="0"/>
    </xf>
    <xf numFmtId="2" fontId="20" fillId="3" borderId="0" xfId="1228" applyNumberFormat="1" applyFont="1" applyFill="1" applyBorder="1" applyAlignment="1" applyProtection="1">
      <alignment horizontal="right" vertical="center"/>
      <protection locked="0"/>
    </xf>
    <xf numFmtId="2" fontId="19" fillId="2" borderId="6" xfId="1228" applyNumberFormat="1" applyFont="1" applyFill="1" applyBorder="1" applyAlignment="1" applyProtection="1">
      <alignment horizontal="right" vertical="center"/>
      <protection locked="0"/>
    </xf>
    <xf numFmtId="2" fontId="20" fillId="2" borderId="19" xfId="1228" applyNumberFormat="1" applyFont="1" applyFill="1" applyBorder="1" applyAlignment="1" applyProtection="1">
      <alignment horizontal="right" vertical="center"/>
      <protection locked="0"/>
    </xf>
    <xf numFmtId="43" fontId="20" fillId="2" borderId="0" xfId="1314" applyFont="1" applyFill="1" applyAlignment="1" applyProtection="1">
      <alignment vertical="center" wrapText="1"/>
      <protection locked="0"/>
    </xf>
    <xf numFmtId="43" fontId="19" fillId="2" borderId="0" xfId="1314" applyFont="1" applyFill="1" applyAlignment="1" applyProtection="1">
      <alignment vertical="center"/>
      <protection locked="0"/>
    </xf>
    <xf numFmtId="43" fontId="20" fillId="2" borderId="0" xfId="1314" applyFont="1" applyFill="1" applyBorder="1" applyAlignment="1" applyProtection="1">
      <alignment vertical="center" wrapText="1"/>
      <protection locked="0"/>
    </xf>
    <xf numFmtId="0" fontId="45" fillId="0" borderId="6" xfId="1315" applyNumberFormat="1" applyFont="1" applyFill="1" applyBorder="1" applyAlignment="1" applyProtection="1">
      <alignment vertical="center" wrapText="1"/>
      <protection locked="0"/>
    </xf>
    <xf numFmtId="43" fontId="45" fillId="0" borderId="6" xfId="1314" applyFont="1" applyFill="1" applyBorder="1" applyAlignment="1" applyProtection="1">
      <alignment vertical="center" wrapText="1"/>
      <protection locked="0"/>
    </xf>
    <xf numFmtId="0" fontId="46" fillId="0" borderId="0" xfId="1315" applyFont="1" applyAlignment="1" applyProtection="1">
      <alignment vertical="center"/>
      <protection locked="0"/>
    </xf>
    <xf numFmtId="43" fontId="20" fillId="3" borderId="19" xfId="1228" applyNumberFormat="1" applyFont="1" applyFill="1" applyBorder="1" applyAlignment="1" applyProtection="1">
      <alignment vertical="center"/>
    </xf>
    <xf numFmtId="0" fontId="20" fillId="3" borderId="26" xfId="1228" applyFont="1" applyFill="1" applyBorder="1" applyAlignment="1" applyProtection="1">
      <alignment vertical="center"/>
    </xf>
    <xf numFmtId="43" fontId="13" fillId="0" borderId="0" xfId="1314" applyFont="1" applyProtection="1">
      <protection locked="0"/>
    </xf>
    <xf numFmtId="9" fontId="19" fillId="2" borderId="15" xfId="1228" applyNumberFormat="1" applyFont="1" applyFill="1" applyBorder="1" applyAlignment="1" applyProtection="1">
      <alignment vertical="center" wrapText="1"/>
      <protection locked="0"/>
    </xf>
    <xf numFmtId="0" fontId="13" fillId="0" borderId="0" xfId="1228" applyAlignment="1" applyProtection="1">
      <alignment wrapText="1"/>
      <protection locked="0"/>
    </xf>
    <xf numFmtId="0" fontId="19" fillId="2" borderId="15" xfId="1228" applyFont="1" applyFill="1" applyBorder="1" applyAlignment="1" applyProtection="1">
      <alignment vertical="center" wrapText="1"/>
      <protection locked="0"/>
    </xf>
    <xf numFmtId="0" fontId="19" fillId="3" borderId="0" xfId="1228" applyFont="1" applyFill="1" applyBorder="1" applyAlignment="1" applyProtection="1">
      <alignment vertical="center" wrapText="1"/>
      <protection locked="0"/>
    </xf>
    <xf numFmtId="9" fontId="19" fillId="2" borderId="6" xfId="1228" applyNumberFormat="1" applyFont="1" applyFill="1" applyBorder="1" applyAlignment="1" applyProtection="1">
      <alignment horizontal="right" vertical="center" wrapText="1"/>
      <protection locked="0"/>
    </xf>
    <xf numFmtId="2" fontId="19" fillId="2" borderId="19" xfId="1228" applyNumberFormat="1" applyFont="1" applyFill="1" applyBorder="1" applyAlignment="1" applyProtection="1">
      <alignment horizontal="right" vertical="center" wrapText="1"/>
      <protection locked="0"/>
    </xf>
    <xf numFmtId="2" fontId="19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19" fillId="2" borderId="19" xfId="1228" applyNumberFormat="1" applyFont="1" applyFill="1" applyBorder="1" applyAlignment="1" applyProtection="1">
      <alignment horizontal="right" vertical="center" wrapText="1"/>
      <protection locked="0"/>
    </xf>
    <xf numFmtId="10" fontId="19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228" applyFont="1" applyProtection="1">
      <protection locked="0"/>
    </xf>
    <xf numFmtId="165" fontId="13" fillId="0" borderId="0" xfId="1209" applyFont="1" applyProtection="1">
      <protection locked="0"/>
    </xf>
    <xf numFmtId="0" fontId="51" fillId="0" borderId="4" xfId="1361" applyFont="1" applyFill="1" applyBorder="1" applyAlignment="1">
      <alignment wrapText="1"/>
    </xf>
    <xf numFmtId="0" fontId="0" fillId="0" borderId="0" xfId="0" applyAlignment="1">
      <alignment vertical="center"/>
    </xf>
    <xf numFmtId="0" fontId="49" fillId="0" borderId="4" xfId="0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45" fillId="0" borderId="4" xfId="1353" applyNumberFormat="1" applyFont="1" applyFill="1" applyBorder="1" applyAlignment="1" applyProtection="1">
      <alignment vertical="center" wrapText="1"/>
      <protection locked="0"/>
    </xf>
    <xf numFmtId="43" fontId="45" fillId="0" borderId="4" xfId="1352" applyFont="1" applyFill="1" applyBorder="1" applyAlignment="1" applyProtection="1">
      <alignment vertical="center" wrapText="1"/>
      <protection locked="0"/>
    </xf>
    <xf numFmtId="0" fontId="54" fillId="0" borderId="4" xfId="1361" applyFont="1" applyBorder="1" applyAlignment="1">
      <alignment vertical="center"/>
    </xf>
    <xf numFmtId="0" fontId="57" fillId="2" borderId="0" xfId="1228" applyFont="1" applyFill="1" applyAlignment="1" applyProtection="1">
      <alignment vertical="center" wrapText="1"/>
      <protection locked="0"/>
    </xf>
    <xf numFmtId="0" fontId="59" fillId="2" borderId="0" xfId="1228" applyFont="1" applyFill="1" applyAlignment="1" applyProtection="1">
      <alignment vertical="center" wrapText="1"/>
      <protection locked="0"/>
    </xf>
    <xf numFmtId="0" fontId="39" fillId="2" borderId="0" xfId="1228" applyFont="1" applyFill="1" applyAlignment="1" applyProtection="1">
      <alignment vertical="center" wrapText="1"/>
      <protection locked="0"/>
    </xf>
    <xf numFmtId="0" fontId="39" fillId="2" borderId="19" xfId="1228" applyFont="1" applyFill="1" applyBorder="1" applyAlignment="1" applyProtection="1">
      <alignment vertical="center" wrapText="1"/>
      <protection locked="0"/>
    </xf>
    <xf numFmtId="0" fontId="59" fillId="2" borderId="19" xfId="1228" applyFont="1" applyFill="1" applyBorder="1" applyAlignment="1" applyProtection="1">
      <alignment vertical="center" wrapText="1"/>
      <protection locked="0"/>
    </xf>
    <xf numFmtId="43" fontId="59" fillId="2" borderId="0" xfId="1352" applyFont="1" applyFill="1" applyAlignment="1" applyProtection="1">
      <alignment vertical="center" wrapText="1"/>
      <protection locked="0"/>
    </xf>
    <xf numFmtId="165" fontId="39" fillId="2" borderId="0" xfId="1209" applyFont="1" applyFill="1" applyAlignment="1" applyProtection="1">
      <alignment vertical="center" wrapText="1"/>
      <protection locked="0"/>
    </xf>
    <xf numFmtId="0" fontId="52" fillId="0" borderId="0" xfId="1228" applyFont="1" applyProtection="1">
      <protection locked="0"/>
    </xf>
    <xf numFmtId="0" fontId="39" fillId="2" borderId="0" xfId="1228" applyFont="1" applyFill="1" applyAlignment="1" applyProtection="1">
      <alignment horizontal="center" vertical="center" wrapText="1"/>
      <protection locked="0"/>
    </xf>
    <xf numFmtId="0" fontId="59" fillId="2" borderId="18" xfId="1228" applyFont="1" applyFill="1" applyBorder="1" applyAlignment="1" applyProtection="1">
      <alignment vertical="center" wrapText="1"/>
      <protection locked="0"/>
    </xf>
    <xf numFmtId="43" fontId="39" fillId="2" borderId="0" xfId="1352" applyFont="1" applyFill="1" applyAlignment="1" applyProtection="1">
      <alignment vertical="center"/>
      <protection locked="0"/>
    </xf>
    <xf numFmtId="165" fontId="39" fillId="2" borderId="0" xfId="1209" applyFont="1" applyFill="1" applyAlignment="1" applyProtection="1">
      <alignment vertical="center"/>
      <protection locked="0"/>
    </xf>
    <xf numFmtId="0" fontId="59" fillId="2" borderId="18" xfId="1228" applyFont="1" applyFill="1" applyBorder="1" applyAlignment="1" applyProtection="1">
      <alignment horizontal="left" vertical="center" wrapText="1"/>
      <protection locked="0"/>
    </xf>
    <xf numFmtId="0" fontId="59" fillId="2" borderId="32" xfId="1228" applyFont="1" applyFill="1" applyBorder="1" applyAlignment="1" applyProtection="1">
      <alignment horizontal="center" vertical="center" wrapText="1"/>
      <protection locked="0"/>
    </xf>
    <xf numFmtId="0" fontId="59" fillId="2" borderId="28" xfId="1228" applyFont="1" applyFill="1" applyBorder="1" applyAlignment="1" applyProtection="1">
      <alignment horizontal="center" vertical="center" wrapText="1"/>
      <protection locked="0"/>
    </xf>
    <xf numFmtId="43" fontId="59" fillId="2" borderId="28" xfId="1210" applyFont="1" applyFill="1" applyBorder="1" applyAlignment="1" applyProtection="1">
      <alignment horizontal="center" vertical="center" wrapText="1"/>
      <protection locked="0"/>
    </xf>
    <xf numFmtId="167" fontId="59" fillId="2" borderId="20" xfId="1209" applyNumberFormat="1" applyFont="1" applyFill="1" applyBorder="1" applyAlignment="1" applyProtection="1">
      <alignment horizontal="right" vertical="center" wrapText="1"/>
    </xf>
    <xf numFmtId="165" fontId="59" fillId="2" borderId="26" xfId="1209" applyFont="1" applyFill="1" applyBorder="1" applyAlignment="1" applyProtection="1">
      <alignment vertical="center" wrapText="1"/>
    </xf>
    <xf numFmtId="170" fontId="59" fillId="2" borderId="26" xfId="1210" applyNumberFormat="1" applyFont="1" applyFill="1" applyBorder="1" applyAlignment="1" applyProtection="1">
      <alignment horizontal="center" vertical="center" wrapText="1"/>
      <protection locked="0"/>
    </xf>
    <xf numFmtId="0" fontId="59" fillId="2" borderId="0" xfId="1228" applyFont="1" applyFill="1" applyAlignment="1" applyProtection="1">
      <alignment horizontal="left" vertical="center" wrapText="1"/>
      <protection locked="0"/>
    </xf>
    <xf numFmtId="165" fontId="59" fillId="2" borderId="0" xfId="1209" applyFont="1" applyFill="1" applyBorder="1" applyAlignment="1" applyProtection="1">
      <alignment horizontal="right" vertical="center" wrapText="1"/>
      <protection locked="0"/>
    </xf>
    <xf numFmtId="167" fontId="59" fillId="2" borderId="0" xfId="1228" applyNumberFormat="1" applyFont="1" applyFill="1" applyBorder="1" applyAlignment="1" applyProtection="1">
      <alignment vertical="center" wrapText="1"/>
      <protection locked="0"/>
    </xf>
    <xf numFmtId="43" fontId="59" fillId="2" borderId="0" xfId="1210" applyFont="1" applyFill="1" applyBorder="1" applyAlignment="1" applyProtection="1">
      <alignment horizontal="center" vertical="center" wrapText="1"/>
      <protection locked="0"/>
    </xf>
    <xf numFmtId="0" fontId="59" fillId="2" borderId="0" xfId="1228" applyFont="1" applyFill="1" applyAlignment="1" applyProtection="1">
      <alignment horizontal="center" vertical="center" wrapText="1"/>
      <protection locked="0"/>
    </xf>
    <xf numFmtId="0" fontId="39" fillId="2" borderId="0" xfId="1228" applyFont="1" applyFill="1" applyBorder="1" applyAlignment="1" applyProtection="1">
      <alignment vertical="center" wrapText="1"/>
      <protection locked="0"/>
    </xf>
    <xf numFmtId="43" fontId="59" fillId="2" borderId="0" xfId="1352" applyFont="1" applyFill="1" applyBorder="1" applyAlignment="1" applyProtection="1">
      <alignment vertical="center" wrapText="1"/>
      <protection locked="0"/>
    </xf>
    <xf numFmtId="165" fontId="39" fillId="2" borderId="0" xfId="1209" applyFont="1" applyFill="1" applyAlignment="1" applyProtection="1">
      <alignment horizontal="center" vertical="center" wrapText="1"/>
      <protection locked="0"/>
    </xf>
    <xf numFmtId="2" fontId="59" fillId="2" borderId="6" xfId="1228" applyNumberFormat="1" applyFont="1" applyFill="1" applyBorder="1" applyAlignment="1" applyProtection="1">
      <alignment horizontal="center" vertical="center" wrapText="1"/>
    </xf>
    <xf numFmtId="2" fontId="59" fillId="2" borderId="19" xfId="1228" applyNumberFormat="1" applyFont="1" applyFill="1" applyBorder="1" applyAlignment="1" applyProtection="1">
      <alignment horizontal="center" vertical="center" wrapText="1"/>
    </xf>
    <xf numFmtId="0" fontId="39" fillId="2" borderId="28" xfId="1228" applyFont="1" applyFill="1" applyBorder="1" applyAlignment="1" applyProtection="1">
      <alignment horizontal="center" vertical="center" wrapText="1"/>
    </xf>
    <xf numFmtId="2" fontId="59" fillId="2" borderId="26" xfId="1228" applyNumberFormat="1" applyFont="1" applyFill="1" applyBorder="1" applyAlignment="1" applyProtection="1">
      <alignment horizontal="center" vertical="center" wrapText="1"/>
    </xf>
    <xf numFmtId="0" fontId="39" fillId="2" borderId="32" xfId="1228" applyFont="1" applyFill="1" applyBorder="1" applyAlignment="1" applyProtection="1">
      <alignment horizontal="center" vertical="center" wrapText="1"/>
    </xf>
    <xf numFmtId="49" fontId="59" fillId="2" borderId="7" xfId="1228" applyNumberFormat="1" applyFont="1" applyFill="1" applyBorder="1" applyAlignment="1" applyProtection="1">
      <alignment horizontal="center" vertical="center" wrapText="1"/>
    </xf>
    <xf numFmtId="49" fontId="59" fillId="2" borderId="0" xfId="1228" applyNumberFormat="1" applyFont="1" applyFill="1" applyBorder="1" applyAlignment="1" applyProtection="1">
      <alignment horizontal="center" vertical="center" wrapText="1"/>
    </xf>
    <xf numFmtId="49" fontId="59" fillId="2" borderId="31" xfId="1228" applyNumberFormat="1" applyFont="1" applyFill="1" applyBorder="1" applyAlignment="1" applyProtection="1">
      <alignment horizontal="center" vertical="center" wrapText="1"/>
    </xf>
    <xf numFmtId="49" fontId="59" fillId="2" borderId="17" xfId="1228" applyNumberFormat="1" applyFont="1" applyFill="1" applyBorder="1" applyAlignment="1" applyProtection="1">
      <alignment horizontal="center" vertical="center" wrapText="1"/>
    </xf>
    <xf numFmtId="49" fontId="59" fillId="2" borderId="18" xfId="1228" applyNumberFormat="1" applyFont="1" applyFill="1" applyBorder="1" applyAlignment="1" applyProtection="1">
      <alignment horizontal="center" vertical="center" wrapText="1"/>
    </xf>
    <xf numFmtId="49" fontId="59" fillId="2" borderId="29" xfId="1228" applyNumberFormat="1" applyFont="1" applyFill="1" applyBorder="1" applyAlignment="1" applyProtection="1">
      <alignment horizontal="center" vertical="center" wrapText="1"/>
    </xf>
    <xf numFmtId="49" fontId="59" fillId="2" borderId="33" xfId="1228" applyNumberFormat="1" applyFont="1" applyFill="1" applyBorder="1" applyAlignment="1" applyProtection="1">
      <alignment horizontal="center" vertical="center" wrapText="1"/>
    </xf>
    <xf numFmtId="43" fontId="59" fillId="2" borderId="33" xfId="1352" applyFont="1" applyFill="1" applyBorder="1" applyAlignment="1" applyProtection="1">
      <alignment horizontal="center" vertical="center" wrapText="1"/>
    </xf>
    <xf numFmtId="49" fontId="59" fillId="2" borderId="20" xfId="1228" applyNumberFormat="1" applyFont="1" applyFill="1" applyBorder="1" applyAlignment="1" applyProtection="1">
      <alignment horizontal="center" vertical="center" wrapText="1"/>
    </xf>
    <xf numFmtId="49" fontId="60" fillId="4" borderId="32" xfId="1228" applyNumberFormat="1" applyFont="1" applyFill="1" applyBorder="1" applyAlignment="1" applyProtection="1">
      <alignment horizontal="center" vertical="center" wrapText="1"/>
      <protection locked="0"/>
    </xf>
    <xf numFmtId="49" fontId="61" fillId="4" borderId="27" xfId="1228" applyNumberFormat="1" applyFont="1" applyFill="1" applyBorder="1" applyAlignment="1" applyProtection="1">
      <alignment horizontal="center" vertical="center" wrapText="1"/>
      <protection locked="0"/>
    </xf>
    <xf numFmtId="49" fontId="62" fillId="4" borderId="31" xfId="1228" applyNumberFormat="1" applyFont="1" applyFill="1" applyBorder="1" applyAlignment="1" applyProtection="1">
      <alignment horizontal="center" vertical="center" wrapText="1"/>
      <protection locked="0"/>
    </xf>
    <xf numFmtId="49" fontId="61" fillId="4" borderId="28" xfId="1228" applyNumberFormat="1" applyFont="1" applyFill="1" applyBorder="1" applyAlignment="1" applyProtection="1">
      <alignment horizontal="center" vertical="center" wrapText="1"/>
      <protection locked="0"/>
    </xf>
    <xf numFmtId="49" fontId="61" fillId="4" borderId="32" xfId="1228" applyNumberFormat="1" applyFont="1" applyFill="1" applyBorder="1" applyAlignment="1" applyProtection="1">
      <alignment horizontal="center" vertical="center" wrapText="1"/>
      <protection locked="0"/>
    </xf>
    <xf numFmtId="43" fontId="61" fillId="4" borderId="28" xfId="1352" applyFont="1" applyFill="1" applyBorder="1" applyAlignment="1" applyProtection="1">
      <alignment horizontal="center" vertical="center" wrapText="1"/>
      <protection locked="0"/>
    </xf>
    <xf numFmtId="165" fontId="61" fillId="4" borderId="14" xfId="1209" applyFont="1" applyFill="1" applyBorder="1" applyAlignment="1" applyProtection="1">
      <alignment horizontal="center" vertical="center" wrapText="1"/>
      <protection locked="0"/>
    </xf>
    <xf numFmtId="165" fontId="61" fillId="4" borderId="32" xfId="1209" applyFont="1" applyFill="1" applyBorder="1" applyAlignment="1" applyProtection="1">
      <alignment horizontal="center" vertical="center" wrapText="1"/>
      <protection locked="0"/>
    </xf>
    <xf numFmtId="0" fontId="59" fillId="3" borderId="6" xfId="1353" applyNumberFormat="1" applyFont="1" applyFill="1" applyBorder="1" applyAlignment="1" applyProtection="1">
      <alignment vertical="center" wrapText="1"/>
      <protection locked="0"/>
    </xf>
    <xf numFmtId="43" fontId="59" fillId="3" borderId="6" xfId="1352" applyFont="1" applyFill="1" applyBorder="1" applyAlignment="1" applyProtection="1">
      <alignment vertical="center" wrapText="1"/>
      <protection locked="0"/>
    </xf>
    <xf numFmtId="0" fontId="52" fillId="0" borderId="0" xfId="1353" applyFont="1" applyAlignment="1" applyProtection="1">
      <alignment vertical="center"/>
      <protection locked="0"/>
    </xf>
    <xf numFmtId="0" fontId="59" fillId="0" borderId="4" xfId="1353" applyNumberFormat="1" applyFont="1" applyFill="1" applyBorder="1" applyAlignment="1" applyProtection="1">
      <alignment vertical="center" wrapText="1"/>
      <protection locked="0"/>
    </xf>
    <xf numFmtId="43" fontId="59" fillId="0" borderId="4" xfId="1352" applyFont="1" applyFill="1" applyBorder="1" applyAlignment="1" applyProtection="1">
      <alignment vertical="center" wrapText="1"/>
      <protection locked="0"/>
    </xf>
    <xf numFmtId="0" fontId="59" fillId="0" borderId="4" xfId="1228" applyFont="1" applyFill="1" applyBorder="1" applyAlignment="1" applyProtection="1">
      <alignment horizontal="center" vertical="center" wrapText="1"/>
      <protection locked="0"/>
    </xf>
    <xf numFmtId="0" fontId="52" fillId="0" borderId="4" xfId="1361" applyFont="1" applyFill="1" applyBorder="1" applyAlignment="1">
      <alignment wrapText="1"/>
    </xf>
    <xf numFmtId="0" fontId="39" fillId="0" borderId="4" xfId="1353" applyFont="1" applyFill="1" applyBorder="1" applyAlignment="1" applyProtection="1">
      <alignment horizontal="center" vertical="center" wrapText="1"/>
      <protection locked="0"/>
    </xf>
    <xf numFmtId="43" fontId="39" fillId="2" borderId="4" xfId="1210" applyFont="1" applyFill="1" applyBorder="1" applyAlignment="1" applyProtection="1">
      <alignment horizontal="center" vertical="center" wrapText="1"/>
      <protection locked="0"/>
    </xf>
    <xf numFmtId="167" fontId="39" fillId="2" borderId="4" xfId="1209" applyNumberFormat="1" applyFont="1" applyFill="1" applyBorder="1" applyAlignment="1" applyProtection="1">
      <alignment horizontal="center" vertical="center" wrapText="1"/>
    </xf>
    <xf numFmtId="43" fontId="59" fillId="2" borderId="4" xfId="1210" applyFont="1" applyFill="1" applyBorder="1" applyAlignment="1" applyProtection="1">
      <alignment horizontal="center" vertical="center" wrapText="1"/>
    </xf>
    <xf numFmtId="43" fontId="39" fillId="2" borderId="4" xfId="1210" applyFont="1" applyFill="1" applyBorder="1" applyAlignment="1" applyProtection="1">
      <alignment horizontal="center" vertical="center" wrapText="1"/>
    </xf>
    <xf numFmtId="43" fontId="59" fillId="2" borderId="4" xfId="1210" applyFont="1" applyFill="1" applyBorder="1" applyAlignment="1" applyProtection="1">
      <alignment vertical="center" wrapText="1"/>
    </xf>
    <xf numFmtId="43" fontId="39" fillId="0" borderId="4" xfId="1210" applyFont="1" applyFill="1" applyBorder="1" applyAlignment="1" applyProtection="1">
      <alignment horizontal="center" vertical="center" wrapText="1"/>
      <protection locked="0"/>
    </xf>
    <xf numFmtId="0" fontId="64" fillId="0" borderId="4" xfId="1361" applyFont="1" applyFill="1" applyBorder="1" applyAlignment="1">
      <alignment wrapText="1"/>
    </xf>
    <xf numFmtId="0" fontId="39" fillId="3" borderId="24" xfId="1228" applyFont="1" applyFill="1" applyBorder="1" applyAlignment="1" applyProtection="1">
      <alignment vertical="center"/>
      <protection locked="0"/>
    </xf>
    <xf numFmtId="43" fontId="59" fillId="3" borderId="19" xfId="1228" applyNumberFormat="1" applyFont="1" applyFill="1" applyBorder="1" applyAlignment="1" applyProtection="1">
      <alignment vertical="center"/>
      <protection locked="0"/>
    </xf>
    <xf numFmtId="0" fontId="39" fillId="3" borderId="0" xfId="1228" applyFont="1" applyFill="1" applyBorder="1" applyAlignment="1" applyProtection="1">
      <alignment vertical="center"/>
      <protection locked="0"/>
    </xf>
    <xf numFmtId="0" fontId="59" fillId="3" borderId="26" xfId="1228" applyFont="1" applyFill="1" applyBorder="1" applyAlignment="1" applyProtection="1">
      <alignment vertical="center"/>
      <protection locked="0"/>
    </xf>
    <xf numFmtId="43" fontId="52" fillId="0" borderId="0" xfId="1352" applyFont="1" applyProtection="1">
      <protection locked="0"/>
    </xf>
    <xf numFmtId="165" fontId="52" fillId="0" borderId="0" xfId="1209" applyFont="1" applyProtection="1">
      <protection locked="0"/>
    </xf>
    <xf numFmtId="0" fontId="39" fillId="2" borderId="27" xfId="1228" applyFont="1" applyFill="1" applyBorder="1" applyAlignment="1" applyProtection="1">
      <alignment vertical="center" wrapText="1"/>
      <protection locked="0"/>
    </xf>
    <xf numFmtId="2" fontId="59" fillId="2" borderId="15" xfId="1228" applyNumberFormat="1" applyFont="1" applyFill="1" applyBorder="1" applyAlignment="1" applyProtection="1">
      <alignment horizontal="right" vertical="center"/>
      <protection locked="0"/>
    </xf>
    <xf numFmtId="9" fontId="39" fillId="2" borderId="15" xfId="1233" applyFont="1" applyFill="1" applyBorder="1" applyAlignment="1">
      <alignment vertical="center" wrapText="1"/>
    </xf>
    <xf numFmtId="0" fontId="59" fillId="2" borderId="15" xfId="1228" applyFont="1" applyFill="1" applyBorder="1" applyAlignment="1" applyProtection="1">
      <alignment vertical="center" wrapText="1"/>
      <protection locked="0"/>
    </xf>
    <xf numFmtId="167" fontId="59" fillId="2" borderId="28" xfId="1209" applyNumberFormat="1" applyFont="1" applyFill="1" applyBorder="1" applyAlignment="1" applyProtection="1">
      <alignment vertical="center" wrapText="1"/>
    </xf>
    <xf numFmtId="0" fontId="59" fillId="3" borderId="0" xfId="1228" applyFont="1" applyFill="1" applyBorder="1" applyAlignment="1" applyProtection="1">
      <alignment vertical="center"/>
      <protection locked="0"/>
    </xf>
    <xf numFmtId="9" fontId="39" fillId="3" borderId="0" xfId="1233" applyFont="1" applyFill="1" applyBorder="1" applyAlignment="1">
      <alignment vertical="center"/>
    </xf>
    <xf numFmtId="43" fontId="59" fillId="3" borderId="18" xfId="1210" applyFont="1" applyFill="1" applyBorder="1" applyAlignment="1" applyProtection="1">
      <alignment vertical="center"/>
    </xf>
    <xf numFmtId="0" fontId="39" fillId="3" borderId="24" xfId="1228" applyFont="1" applyFill="1" applyBorder="1" applyAlignment="1" applyProtection="1">
      <alignment vertical="center" wrapText="1"/>
      <protection locked="0"/>
    </xf>
    <xf numFmtId="0" fontId="59" fillId="3" borderId="0" xfId="1228" applyFont="1" applyFill="1" applyBorder="1" applyAlignment="1" applyProtection="1">
      <alignment vertical="center" wrapText="1"/>
      <protection locked="0"/>
    </xf>
    <xf numFmtId="9" fontId="39" fillId="3" borderId="0" xfId="1233" applyFont="1" applyFill="1" applyBorder="1" applyAlignment="1">
      <alignment vertical="center" wrapText="1"/>
    </xf>
    <xf numFmtId="43" fontId="59" fillId="3" borderId="18" xfId="1210" applyFont="1" applyFill="1" applyBorder="1" applyAlignment="1" applyProtection="1">
      <alignment vertical="center" wrapText="1"/>
    </xf>
    <xf numFmtId="0" fontId="39" fillId="2" borderId="22" xfId="1228" applyFont="1" applyFill="1" applyBorder="1" applyAlignment="1" applyProtection="1">
      <alignment vertical="center" wrapText="1"/>
      <protection locked="0"/>
    </xf>
    <xf numFmtId="2" fontId="59" fillId="2" borderId="6" xfId="1228" applyNumberFormat="1" applyFont="1" applyFill="1" applyBorder="1" applyAlignment="1" applyProtection="1">
      <alignment horizontal="right" vertical="center"/>
      <protection locked="0"/>
    </xf>
    <xf numFmtId="9" fontId="39" fillId="2" borderId="6" xfId="1233" applyFont="1" applyFill="1" applyBorder="1" applyAlignment="1">
      <alignment horizontal="right" vertical="center" wrapText="1"/>
    </xf>
    <xf numFmtId="0" fontId="59" fillId="2" borderId="6" xfId="1228" applyFont="1" applyFill="1" applyBorder="1" applyAlignment="1" applyProtection="1">
      <alignment horizontal="right" vertical="center" wrapText="1"/>
      <protection locked="0"/>
    </xf>
    <xf numFmtId="43" fontId="59" fillId="2" borderId="23" xfId="1210" applyFont="1" applyFill="1" applyBorder="1" applyAlignment="1" applyProtection="1">
      <alignment horizontal="right" vertical="center" wrapText="1"/>
    </xf>
    <xf numFmtId="0" fontId="39" fillId="2" borderId="25" xfId="1228" applyFont="1" applyFill="1" applyBorder="1" applyAlignment="1" applyProtection="1">
      <alignment horizontal="right" vertical="center" wrapText="1"/>
      <protection locked="0"/>
    </xf>
    <xf numFmtId="2" fontId="39" fillId="2" borderId="19" xfId="1228" applyNumberFormat="1" applyFont="1" applyFill="1" applyBorder="1" applyAlignment="1" applyProtection="1">
      <alignment horizontal="right" vertical="center"/>
      <protection locked="0"/>
    </xf>
    <xf numFmtId="9" fontId="39" fillId="2" borderId="19" xfId="1233" applyFont="1" applyFill="1" applyBorder="1" applyAlignment="1">
      <alignment horizontal="right" vertical="center" wrapText="1"/>
    </xf>
    <xf numFmtId="0" fontId="39" fillId="2" borderId="19" xfId="1228" applyFont="1" applyFill="1" applyBorder="1" applyAlignment="1" applyProtection="1">
      <alignment horizontal="right" vertical="center" wrapText="1"/>
      <protection locked="0"/>
    </xf>
    <xf numFmtId="167" fontId="39" fillId="2" borderId="26" xfId="1209" applyNumberFormat="1" applyFont="1" applyFill="1" applyBorder="1" applyAlignment="1" applyProtection="1">
      <alignment horizontal="right" vertical="center" wrapText="1"/>
    </xf>
    <xf numFmtId="0" fontId="39" fillId="3" borderId="24" xfId="1228" applyFont="1" applyFill="1" applyBorder="1" applyAlignment="1" applyProtection="1">
      <alignment horizontal="right" vertical="center" wrapText="1"/>
      <protection locked="0"/>
    </xf>
    <xf numFmtId="2" fontId="59" fillId="3" borderId="0" xfId="1228" applyNumberFormat="1" applyFont="1" applyFill="1" applyBorder="1" applyAlignment="1" applyProtection="1">
      <alignment horizontal="right" vertical="center"/>
      <protection locked="0"/>
    </xf>
    <xf numFmtId="9" fontId="39" fillId="3" borderId="0" xfId="1233" applyFont="1" applyFill="1" applyBorder="1" applyAlignment="1">
      <alignment horizontal="right" vertical="center" wrapText="1"/>
    </xf>
    <xf numFmtId="0" fontId="59" fillId="3" borderId="0" xfId="1228" applyFont="1" applyFill="1" applyBorder="1" applyAlignment="1" applyProtection="1">
      <alignment horizontal="right" vertical="center" wrapText="1"/>
      <protection locked="0"/>
    </xf>
    <xf numFmtId="165" fontId="59" fillId="3" borderId="18" xfId="1209" applyFont="1" applyFill="1" applyBorder="1" applyAlignment="1" applyProtection="1">
      <alignment horizontal="right" vertical="center" wrapText="1"/>
    </xf>
    <xf numFmtId="0" fontId="39" fillId="2" borderId="22" xfId="1228" applyFont="1" applyFill="1" applyBorder="1" applyAlignment="1" applyProtection="1">
      <alignment horizontal="right" vertical="center" wrapText="1"/>
      <protection locked="0"/>
    </xf>
    <xf numFmtId="2" fontId="39" fillId="2" borderId="6" xfId="1228" applyNumberFormat="1" applyFont="1" applyFill="1" applyBorder="1" applyAlignment="1" applyProtection="1">
      <alignment horizontal="right" vertical="center"/>
      <protection locked="0"/>
    </xf>
    <xf numFmtId="43" fontId="39" fillId="2" borderId="23" xfId="1210" applyFont="1" applyFill="1" applyBorder="1" applyAlignment="1" applyProtection="1">
      <alignment horizontal="right" vertical="center" wrapText="1"/>
    </xf>
    <xf numFmtId="2" fontId="59" fillId="2" borderId="19" xfId="1228" applyNumberFormat="1" applyFont="1" applyFill="1" applyBorder="1" applyAlignment="1" applyProtection="1">
      <alignment horizontal="right" vertical="center"/>
      <protection locked="0"/>
    </xf>
    <xf numFmtId="0" fontId="59" fillId="2" borderId="19" xfId="1228" applyFont="1" applyFill="1" applyBorder="1" applyAlignment="1" applyProtection="1">
      <alignment horizontal="right" vertical="center" wrapText="1"/>
      <protection locked="0"/>
    </xf>
    <xf numFmtId="167" fontId="59" fillId="2" borderId="26" xfId="1209" applyNumberFormat="1" applyFont="1" applyFill="1" applyBorder="1" applyAlignment="1" applyProtection="1">
      <alignment horizontal="right" vertical="center" wrapText="1"/>
    </xf>
    <xf numFmtId="167" fontId="52" fillId="0" borderId="0" xfId="1228" applyNumberFormat="1" applyFont="1" applyProtection="1">
      <protection locked="0"/>
    </xf>
    <xf numFmtId="43" fontId="59" fillId="2" borderId="0" xfId="1" applyFont="1" applyFill="1" applyAlignment="1" applyProtection="1">
      <alignment vertical="center" wrapText="1"/>
      <protection locked="0"/>
    </xf>
    <xf numFmtId="43" fontId="39" fillId="2" borderId="0" xfId="1" applyFont="1" applyFill="1" applyAlignment="1" applyProtection="1">
      <alignment vertical="center" wrapText="1"/>
      <protection locked="0"/>
    </xf>
    <xf numFmtId="43" fontId="39" fillId="2" borderId="38" xfId="1" applyFont="1" applyFill="1" applyBorder="1" applyAlignment="1" applyProtection="1">
      <alignment horizontal="center" vertical="center" wrapText="1"/>
    </xf>
    <xf numFmtId="43" fontId="59" fillId="2" borderId="11" xfId="1" applyFont="1" applyFill="1" applyBorder="1" applyAlignment="1" applyProtection="1">
      <alignment horizontal="center" vertical="center" wrapText="1"/>
    </xf>
    <xf numFmtId="43" fontId="59" fillId="2" borderId="39" xfId="1" applyFont="1" applyFill="1" applyBorder="1" applyAlignment="1" applyProtection="1">
      <alignment horizontal="center" vertical="center" wrapText="1"/>
    </xf>
    <xf numFmtId="43" fontId="59" fillId="2" borderId="17" xfId="1" applyFont="1" applyFill="1" applyBorder="1" applyAlignment="1" applyProtection="1">
      <alignment horizontal="center" vertical="center" wrapText="1"/>
    </xf>
    <xf numFmtId="43" fontId="61" fillId="4" borderId="39" xfId="1" applyFont="1" applyFill="1" applyBorder="1" applyAlignment="1" applyProtection="1">
      <alignment horizontal="center" vertical="center" wrapText="1"/>
      <protection locked="0"/>
    </xf>
    <xf numFmtId="43" fontId="61" fillId="4" borderId="17" xfId="1" applyFont="1" applyFill="1" applyBorder="1" applyAlignment="1" applyProtection="1">
      <alignment horizontal="center" vertical="center" wrapText="1"/>
      <protection locked="0"/>
    </xf>
    <xf numFmtId="43" fontId="59" fillId="3" borderId="6" xfId="1" applyFont="1" applyFill="1" applyBorder="1" applyAlignment="1" applyProtection="1">
      <alignment vertical="center" wrapText="1"/>
      <protection locked="0"/>
    </xf>
    <xf numFmtId="43" fontId="59" fillId="0" borderId="4" xfId="1" applyFont="1" applyFill="1" applyBorder="1" applyAlignment="1" applyProtection="1">
      <alignment vertical="center" wrapText="1"/>
      <protection locked="0"/>
    </xf>
    <xf numFmtId="43" fontId="39" fillId="2" borderId="4" xfId="1" applyFont="1" applyFill="1" applyBorder="1" applyAlignment="1" applyProtection="1">
      <alignment horizontal="center" vertical="center" wrapText="1"/>
      <protection locked="0"/>
    </xf>
    <xf numFmtId="43" fontId="52" fillId="0" borderId="4" xfId="1" applyFont="1" applyFill="1" applyBorder="1" applyAlignment="1">
      <alignment horizontal="center"/>
    </xf>
    <xf numFmtId="43" fontId="39" fillId="0" borderId="4" xfId="1" applyFont="1" applyFill="1" applyBorder="1" applyAlignment="1" applyProtection="1">
      <alignment horizontal="center" vertical="center" wrapText="1"/>
      <protection locked="0"/>
    </xf>
    <xf numFmtId="43" fontId="52" fillId="0" borderId="0" xfId="1" applyFont="1" applyProtection="1">
      <protection locked="0"/>
    </xf>
    <xf numFmtId="0" fontId="52" fillId="3" borderId="6" xfId="1353" applyFont="1" applyFill="1" applyBorder="1" applyAlignment="1" applyProtection="1">
      <alignment vertical="center"/>
      <protection locked="0"/>
    </xf>
    <xf numFmtId="165" fontId="39" fillId="2" borderId="4" xfId="1209" applyNumberFormat="1" applyFont="1" applyFill="1" applyBorder="1" applyAlignment="1" applyProtection="1">
      <alignment horizontal="center" vertical="center" wrapText="1"/>
      <protection locked="0"/>
    </xf>
    <xf numFmtId="0" fontId="52" fillId="3" borderId="23" xfId="1353" applyFont="1" applyFill="1" applyBorder="1" applyAlignment="1" applyProtection="1">
      <alignment vertical="center"/>
      <protection locked="0"/>
    </xf>
    <xf numFmtId="165" fontId="39" fillId="2" borderId="4" xfId="1209" applyFont="1" applyFill="1" applyBorder="1" applyAlignment="1" applyProtection="1">
      <alignment horizontal="center" vertical="center" wrapText="1"/>
      <protection locked="0"/>
    </xf>
    <xf numFmtId="0" fontId="65" fillId="2" borderId="0" xfId="1228" applyFont="1" applyFill="1" applyAlignment="1" applyProtection="1">
      <alignment vertical="center" wrapText="1"/>
      <protection locked="0"/>
    </xf>
    <xf numFmtId="43" fontId="59" fillId="2" borderId="0" xfId="1314" applyFont="1" applyFill="1" applyAlignment="1" applyProtection="1">
      <alignment vertical="center" wrapText="1"/>
      <protection locked="0"/>
    </xf>
    <xf numFmtId="0" fontId="67" fillId="0" borderId="0" xfId="1228" applyFont="1" applyProtection="1">
      <protection locked="0"/>
    </xf>
    <xf numFmtId="43" fontId="39" fillId="2" borderId="0" xfId="1314" applyFont="1" applyFill="1" applyAlignment="1" applyProtection="1">
      <alignment vertical="center"/>
      <protection locked="0"/>
    </xf>
    <xf numFmtId="0" fontId="68" fillId="2" borderId="18" xfId="1228" applyFont="1" applyFill="1" applyBorder="1" applyAlignment="1" applyProtection="1">
      <alignment horizontal="left" vertical="center" wrapText="1"/>
      <protection locked="0"/>
    </xf>
    <xf numFmtId="43" fontId="59" fillId="2" borderId="0" xfId="1314" applyFont="1" applyFill="1" applyBorder="1" applyAlignment="1" applyProtection="1">
      <alignment vertical="center" wrapText="1"/>
      <protection locked="0"/>
    </xf>
    <xf numFmtId="0" fontId="52" fillId="2" borderId="4" xfId="494" applyNumberFormat="1" applyFont="1" applyFill="1" applyBorder="1" applyAlignment="1">
      <alignment horizontal="left" vertical="center" wrapText="1"/>
    </xf>
    <xf numFmtId="0" fontId="52" fillId="0" borderId="0" xfId="1228" applyFont="1" applyAlignment="1" applyProtection="1">
      <alignment wrapText="1"/>
      <protection locked="0"/>
    </xf>
    <xf numFmtId="43" fontId="59" fillId="3" borderId="19" xfId="1228" applyNumberFormat="1" applyFont="1" applyFill="1" applyBorder="1" applyAlignment="1" applyProtection="1">
      <alignment vertical="center"/>
    </xf>
    <xf numFmtId="0" fontId="59" fillId="3" borderId="26" xfId="1228" applyFont="1" applyFill="1" applyBorder="1" applyAlignment="1" applyProtection="1">
      <alignment vertical="center"/>
    </xf>
    <xf numFmtId="43" fontId="67" fillId="0" borderId="0" xfId="1314" applyFont="1" applyProtection="1">
      <protection locked="0"/>
    </xf>
    <xf numFmtId="165" fontId="67" fillId="0" borderId="0" xfId="1209" applyFont="1" applyProtection="1">
      <protection locked="0"/>
    </xf>
    <xf numFmtId="9" fontId="39" fillId="2" borderId="15" xfId="1228" applyNumberFormat="1" applyFont="1" applyFill="1" applyBorder="1" applyAlignment="1" applyProtection="1">
      <alignment vertical="center" wrapText="1"/>
      <protection locked="0"/>
    </xf>
    <xf numFmtId="0" fontId="67" fillId="0" borderId="0" xfId="1228" applyFont="1" applyAlignment="1" applyProtection="1">
      <alignment wrapText="1"/>
      <protection locked="0"/>
    </xf>
    <xf numFmtId="0" fontId="39" fillId="2" borderId="15" xfId="1228" applyFont="1" applyFill="1" applyBorder="1" applyAlignment="1" applyProtection="1">
      <alignment vertical="center" wrapText="1"/>
      <protection locked="0"/>
    </xf>
    <xf numFmtId="0" fontId="39" fillId="3" borderId="0" xfId="1228" applyFont="1" applyFill="1" applyBorder="1" applyAlignment="1" applyProtection="1">
      <alignment vertical="center" wrapText="1"/>
      <protection locked="0"/>
    </xf>
    <xf numFmtId="9" fontId="39" fillId="2" borderId="6" xfId="1228" applyNumberFormat="1" applyFont="1" applyFill="1" applyBorder="1" applyAlignment="1" applyProtection="1">
      <alignment horizontal="right" vertical="center" wrapText="1"/>
      <protection locked="0"/>
    </xf>
    <xf numFmtId="2" fontId="39" fillId="2" borderId="19" xfId="1228" applyNumberFormat="1" applyFont="1" applyFill="1" applyBorder="1" applyAlignment="1" applyProtection="1">
      <alignment horizontal="right" vertical="center" wrapText="1"/>
      <protection locked="0"/>
    </xf>
    <xf numFmtId="2" fontId="39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39" fillId="2" borderId="19" xfId="1228" applyNumberFormat="1" applyFont="1" applyFill="1" applyBorder="1" applyAlignment="1" applyProtection="1">
      <alignment horizontal="right" vertical="center" wrapText="1"/>
      <protection locked="0"/>
    </xf>
    <xf numFmtId="10" fontId="39" fillId="3" borderId="0" xfId="1228" applyNumberFormat="1" applyFont="1" applyFill="1" applyBorder="1" applyAlignment="1" applyProtection="1">
      <alignment horizontal="right" vertical="center" wrapText="1"/>
      <protection locked="0"/>
    </xf>
    <xf numFmtId="0" fontId="48" fillId="2" borderId="4" xfId="0" applyFont="1" applyFill="1" applyBorder="1" applyAlignment="1">
      <alignment horizontal="center" vertical="center" wrapText="1"/>
    </xf>
    <xf numFmtId="43" fontId="59" fillId="2" borderId="4" xfId="1314" applyFont="1" applyFill="1" applyBorder="1" applyAlignment="1" applyProtection="1">
      <alignment vertical="center" wrapText="1"/>
    </xf>
    <xf numFmtId="0" fontId="52" fillId="0" borderId="4" xfId="494" applyNumberFormat="1" applyFont="1" applyFill="1" applyBorder="1" applyAlignment="1">
      <alignment horizontal="left" vertical="center" wrapText="1"/>
    </xf>
    <xf numFmtId="0" fontId="47" fillId="2" borderId="4" xfId="0" applyFont="1" applyFill="1" applyBorder="1" applyAlignment="1">
      <alignment horizontal="center" vertical="center"/>
    </xf>
    <xf numFmtId="0" fontId="39" fillId="2" borderId="4" xfId="494" applyNumberFormat="1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52" fillId="2" borderId="4" xfId="0" applyFont="1" applyFill="1" applyBorder="1"/>
    <xf numFmtId="167" fontId="39" fillId="0" borderId="4" xfId="1209" applyNumberFormat="1" applyFont="1" applyFill="1" applyBorder="1" applyAlignment="1" applyProtection="1">
      <alignment horizontal="center" vertical="center" wrapText="1"/>
    </xf>
    <xf numFmtId="0" fontId="59" fillId="0" borderId="4" xfId="1228" applyFont="1" applyFill="1" applyBorder="1" applyAlignment="1" applyProtection="1">
      <alignment vertical="center" wrapText="1"/>
      <protection locked="0"/>
    </xf>
    <xf numFmtId="0" fontId="46" fillId="0" borderId="4" xfId="1315" applyFont="1" applyBorder="1" applyAlignment="1" applyProtection="1">
      <alignment vertical="center"/>
      <protection locked="0"/>
    </xf>
    <xf numFmtId="165" fontId="39" fillId="0" borderId="4" xfId="1209" applyFont="1" applyFill="1" applyBorder="1" applyAlignment="1" applyProtection="1">
      <alignment horizontal="center" vertical="center" wrapText="1"/>
      <protection locked="0"/>
    </xf>
    <xf numFmtId="165" fontId="59" fillId="2" borderId="4" xfId="1209" applyFont="1" applyFill="1" applyBorder="1" applyAlignment="1" applyProtection="1">
      <alignment horizontal="center" vertical="center" wrapText="1"/>
      <protection locked="0"/>
    </xf>
    <xf numFmtId="165" fontId="59" fillId="0" borderId="4" xfId="1209" applyFont="1" applyFill="1" applyBorder="1" applyAlignment="1" applyProtection="1">
      <alignment horizontal="center" vertical="center" wrapText="1"/>
      <protection locked="0"/>
    </xf>
    <xf numFmtId="173" fontId="67" fillId="0" borderId="4" xfId="1362" applyNumberFormat="1" applyFont="1" applyBorder="1"/>
    <xf numFmtId="49" fontId="60" fillId="4" borderId="7" xfId="1228" applyNumberFormat="1" applyFont="1" applyFill="1" applyBorder="1" applyAlignment="1" applyProtection="1">
      <alignment horizontal="center" vertical="center" wrapText="1"/>
      <protection locked="0"/>
    </xf>
    <xf numFmtId="49" fontId="61" fillId="4" borderId="22" xfId="1228" applyNumberFormat="1" applyFont="1" applyFill="1" applyBorder="1" applyAlignment="1" applyProtection="1">
      <alignment horizontal="center" vertical="center" wrapText="1"/>
      <protection locked="0"/>
    </xf>
    <xf numFmtId="49" fontId="62" fillId="4" borderId="36" xfId="1228" applyNumberFormat="1" applyFont="1" applyFill="1" applyBorder="1" applyAlignment="1" applyProtection="1">
      <alignment horizontal="center" vertical="center" wrapText="1"/>
      <protection locked="0"/>
    </xf>
    <xf numFmtId="43" fontId="61" fillId="4" borderId="41" xfId="1" applyFont="1" applyFill="1" applyBorder="1" applyAlignment="1" applyProtection="1">
      <alignment horizontal="center" vertical="center" wrapText="1"/>
      <protection locked="0"/>
    </xf>
    <xf numFmtId="43" fontId="61" fillId="4" borderId="33" xfId="1" applyFont="1" applyFill="1" applyBorder="1" applyAlignment="1" applyProtection="1">
      <alignment horizontal="center" vertical="center" wrapText="1"/>
      <protection locked="0"/>
    </xf>
    <xf numFmtId="49" fontId="61" fillId="4" borderId="23" xfId="1228" applyNumberFormat="1" applyFont="1" applyFill="1" applyBorder="1" applyAlignment="1" applyProtection="1">
      <alignment horizontal="center" vertical="center" wrapText="1"/>
      <protection locked="0"/>
    </xf>
    <xf numFmtId="49" fontId="61" fillId="4" borderId="7" xfId="1228" applyNumberFormat="1" applyFont="1" applyFill="1" applyBorder="1" applyAlignment="1" applyProtection="1">
      <alignment horizontal="center" vertical="center" wrapText="1"/>
      <protection locked="0"/>
    </xf>
    <xf numFmtId="43" fontId="61" fillId="4" borderId="23" xfId="1352" applyFont="1" applyFill="1" applyBorder="1" applyAlignment="1" applyProtection="1">
      <alignment horizontal="center" vertical="center" wrapText="1"/>
      <protection locked="0"/>
    </xf>
    <xf numFmtId="0" fontId="45" fillId="0" borderId="4" xfId="1315" applyNumberFormat="1" applyFont="1" applyFill="1" applyBorder="1" applyAlignment="1" applyProtection="1">
      <alignment vertical="center" wrapText="1"/>
      <protection locked="0"/>
    </xf>
    <xf numFmtId="43" fontId="45" fillId="0" borderId="4" xfId="1314" applyFont="1" applyFill="1" applyBorder="1" applyAlignment="1" applyProtection="1">
      <alignment vertical="center" wrapText="1"/>
      <protection locked="0"/>
    </xf>
    <xf numFmtId="43" fontId="67" fillId="0" borderId="0" xfId="1228" applyNumberFormat="1" applyFont="1" applyProtection="1">
      <protection locked="0"/>
    </xf>
    <xf numFmtId="0" fontId="67" fillId="0" borderId="0" xfId="1228" applyFont="1" applyFill="1" applyProtection="1">
      <protection locked="0"/>
    </xf>
    <xf numFmtId="43" fontId="67" fillId="0" borderId="0" xfId="1228" applyNumberFormat="1" applyFont="1" applyFill="1" applyProtection="1">
      <protection locked="0"/>
    </xf>
    <xf numFmtId="0" fontId="47" fillId="2" borderId="0" xfId="0" applyFont="1" applyFill="1" applyBorder="1" applyAlignment="1">
      <alignment wrapText="1"/>
    </xf>
    <xf numFmtId="0" fontId="30" fillId="2" borderId="4" xfId="494" applyNumberFormat="1" applyFont="1" applyFill="1" applyBorder="1" applyAlignment="1">
      <alignment horizontal="left" vertical="center" wrapText="1"/>
    </xf>
    <xf numFmtId="0" fontId="48" fillId="2" borderId="4" xfId="494" applyNumberFormat="1" applyFont="1" applyFill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4" xfId="494" applyNumberFormat="1" applyFont="1" applyFill="1" applyBorder="1" applyAlignment="1">
      <alignment horizontal="left" vertical="center" wrapText="1"/>
    </xf>
    <xf numFmtId="0" fontId="48" fillId="0" borderId="4" xfId="0" applyFont="1" applyFill="1" applyBorder="1" applyAlignment="1">
      <alignment horizontal="center" vertical="center" wrapText="1"/>
    </xf>
    <xf numFmtId="43" fontId="59" fillId="0" borderId="4" xfId="1210" applyFont="1" applyFill="1" applyBorder="1" applyAlignment="1" applyProtection="1">
      <alignment horizontal="center" vertical="center" wrapText="1"/>
    </xf>
    <xf numFmtId="43" fontId="39" fillId="0" borderId="4" xfId="1210" applyFont="1" applyFill="1" applyBorder="1" applyAlignment="1" applyProtection="1">
      <alignment horizontal="center" vertical="center" wrapText="1"/>
    </xf>
    <xf numFmtId="43" fontId="59" fillId="0" borderId="4" xfId="1210" applyFont="1" applyFill="1" applyBorder="1" applyAlignment="1" applyProtection="1">
      <alignment vertical="center" wrapText="1"/>
    </xf>
    <xf numFmtId="43" fontId="59" fillId="0" borderId="4" xfId="1314" applyFont="1" applyFill="1" applyBorder="1" applyAlignment="1" applyProtection="1">
      <alignment vertical="center" wrapText="1"/>
    </xf>
    <xf numFmtId="0" fontId="30" fillId="0" borderId="4" xfId="494" applyNumberFormat="1" applyFont="1" applyFill="1" applyBorder="1" applyAlignment="1">
      <alignment horizontal="left" vertical="center" wrapText="1"/>
    </xf>
    <xf numFmtId="0" fontId="67" fillId="0" borderId="4" xfId="1228" applyFont="1" applyBorder="1" applyProtection="1">
      <protection locked="0"/>
    </xf>
    <xf numFmtId="165" fontId="61" fillId="4" borderId="21" xfId="1209" applyFont="1" applyFill="1" applyBorder="1" applyAlignment="1" applyProtection="1">
      <alignment horizontal="center" vertical="center" wrapText="1"/>
      <protection locked="0"/>
    </xf>
    <xf numFmtId="165" fontId="61" fillId="4" borderId="7" xfId="1209" applyFont="1" applyFill="1" applyBorder="1" applyAlignment="1" applyProtection="1">
      <alignment horizontal="center" vertical="center" wrapText="1"/>
      <protection locked="0"/>
    </xf>
    <xf numFmtId="0" fontId="52" fillId="3" borderId="4" xfId="1353" applyFont="1" applyFill="1" applyBorder="1" applyAlignment="1" applyProtection="1">
      <alignment vertical="center"/>
      <protection locked="0"/>
    </xf>
    <xf numFmtId="165" fontId="61" fillId="4" borderId="4" xfId="1209" applyFont="1" applyFill="1" applyBorder="1" applyAlignment="1" applyProtection="1">
      <alignment horizontal="center" vertical="center" wrapText="1"/>
      <protection locked="0"/>
    </xf>
    <xf numFmtId="0" fontId="59" fillId="0" borderId="4" xfId="1315" applyNumberFormat="1" applyFont="1" applyFill="1" applyBorder="1" applyAlignment="1" applyProtection="1">
      <alignment vertical="center" wrapText="1"/>
      <protection locked="0"/>
    </xf>
    <xf numFmtId="43" fontId="59" fillId="0" borderId="4" xfId="1314" applyFont="1" applyFill="1" applyBorder="1" applyAlignment="1" applyProtection="1">
      <alignment vertical="center" wrapText="1"/>
      <protection locked="0"/>
    </xf>
    <xf numFmtId="0" fontId="52" fillId="0" borderId="4" xfId="0" applyFont="1" applyFill="1" applyBorder="1" applyAlignment="1">
      <alignment horizontal="center" vertical="center" wrapText="1"/>
    </xf>
    <xf numFmtId="0" fontId="39" fillId="0" borderId="4" xfId="494" applyNumberFormat="1" applyFont="1" applyFill="1" applyBorder="1" applyAlignment="1">
      <alignment horizontal="left" vertical="center" wrapText="1"/>
    </xf>
    <xf numFmtId="0" fontId="52" fillId="0" borderId="4" xfId="0" applyFont="1" applyFill="1" applyBorder="1"/>
    <xf numFmtId="0" fontId="52" fillId="0" borderId="4" xfId="0" applyFont="1" applyFill="1" applyBorder="1" applyAlignment="1">
      <alignment wrapText="1"/>
    </xf>
    <xf numFmtId="0" fontId="52" fillId="2" borderId="4" xfId="0" applyFont="1" applyFill="1" applyBorder="1" applyAlignment="1">
      <alignment horizontal="center" vertical="center" wrapText="1"/>
    </xf>
    <xf numFmtId="165" fontId="19" fillId="2" borderId="4" xfId="1209" applyFont="1" applyFill="1" applyBorder="1" applyAlignment="1" applyProtection="1">
      <alignment horizontal="center" vertical="center" wrapText="1"/>
      <protection locked="0"/>
    </xf>
    <xf numFmtId="165" fontId="38" fillId="2" borderId="4" xfId="1209" applyFont="1" applyFill="1" applyBorder="1" applyAlignment="1" applyProtection="1">
      <alignment horizontal="center" vertical="center" wrapText="1"/>
      <protection locked="0"/>
    </xf>
    <xf numFmtId="0" fontId="55" fillId="0" borderId="4" xfId="1315" applyFont="1" applyBorder="1" applyAlignment="1" applyProtection="1">
      <alignment vertical="center"/>
      <protection locked="0"/>
    </xf>
    <xf numFmtId="165" fontId="20" fillId="2" borderId="4" xfId="1209" applyFont="1" applyFill="1" applyBorder="1" applyAlignment="1" applyProtection="1">
      <alignment horizontal="center" vertical="center" wrapText="1"/>
      <protection locked="0"/>
    </xf>
    <xf numFmtId="173" fontId="1" fillId="0" borderId="4" xfId="1362" applyNumberFormat="1" applyBorder="1"/>
    <xf numFmtId="167" fontId="19" fillId="2" borderId="28" xfId="1209" applyNumberFormat="1" applyFont="1" applyFill="1" applyBorder="1" applyAlignment="1" applyProtection="1">
      <alignment vertical="center" wrapText="1"/>
    </xf>
    <xf numFmtId="49" fontId="59" fillId="2" borderId="36" xfId="1228" applyNumberFormat="1" applyFont="1" applyFill="1" applyBorder="1" applyAlignment="1" applyProtection="1">
      <alignment horizontal="center" vertical="center" wrapText="1"/>
    </xf>
    <xf numFmtId="43" fontId="59" fillId="2" borderId="41" xfId="1" applyFont="1" applyFill="1" applyBorder="1" applyAlignment="1" applyProtection="1">
      <alignment horizontal="center" vertical="center" wrapText="1"/>
    </xf>
    <xf numFmtId="43" fontId="59" fillId="2" borderId="33" xfId="1" applyFont="1" applyFill="1" applyBorder="1" applyAlignment="1" applyProtection="1">
      <alignment horizontal="center" vertical="center" wrapText="1"/>
    </xf>
    <xf numFmtId="49" fontId="60" fillId="4" borderId="4" xfId="1228" applyNumberFormat="1" applyFont="1" applyFill="1" applyBorder="1" applyAlignment="1" applyProtection="1">
      <alignment horizontal="center" vertical="center" wrapText="1"/>
      <protection locked="0"/>
    </xf>
    <xf numFmtId="49" fontId="61" fillId="4" borderId="4" xfId="1228" applyNumberFormat="1" applyFont="1" applyFill="1" applyBorder="1" applyAlignment="1" applyProtection="1">
      <alignment horizontal="center" vertical="center" wrapText="1"/>
      <protection locked="0"/>
    </xf>
    <xf numFmtId="49" fontId="62" fillId="4" borderId="4" xfId="1228" applyNumberFormat="1" applyFont="1" applyFill="1" applyBorder="1" applyAlignment="1" applyProtection="1">
      <alignment horizontal="center" vertical="center" wrapText="1"/>
      <protection locked="0"/>
    </xf>
    <xf numFmtId="43" fontId="61" fillId="4" borderId="4" xfId="1" applyFont="1" applyFill="1" applyBorder="1" applyAlignment="1" applyProtection="1">
      <alignment horizontal="center" vertical="center" wrapText="1"/>
      <protection locked="0"/>
    </xf>
    <xf numFmtId="43" fontId="61" fillId="4" borderId="4" xfId="1352" applyFont="1" applyFill="1" applyBorder="1" applyAlignment="1" applyProtection="1">
      <alignment horizontal="center" vertical="center" wrapText="1"/>
      <protection locked="0"/>
    </xf>
    <xf numFmtId="43" fontId="67" fillId="0" borderId="0" xfId="1352" applyFont="1" applyProtection="1">
      <protection locked="0"/>
    </xf>
    <xf numFmtId="167" fontId="75" fillId="2" borderId="19" xfId="1228" applyNumberFormat="1" applyFont="1" applyFill="1" applyBorder="1" applyAlignment="1">
      <alignment horizontal="right" vertical="center" wrapText="1"/>
    </xf>
    <xf numFmtId="167" fontId="67" fillId="0" borderId="0" xfId="1228" applyNumberFormat="1" applyFont="1" applyProtection="1">
      <protection locked="0"/>
    </xf>
    <xf numFmtId="0" fontId="74" fillId="0" borderId="4" xfId="1353" applyFont="1" applyFill="1" applyBorder="1" applyAlignment="1" applyProtection="1">
      <alignment horizontal="center" vertical="center" wrapText="1"/>
      <protection locked="0"/>
    </xf>
    <xf numFmtId="165" fontId="46" fillId="0" borderId="4" xfId="1353" applyNumberFormat="1" applyFont="1" applyBorder="1" applyAlignment="1" applyProtection="1">
      <alignment vertical="center"/>
      <protection locked="0"/>
    </xf>
    <xf numFmtId="0" fontId="46" fillId="0" borderId="4" xfId="1353" applyFont="1" applyBorder="1" applyAlignment="1" applyProtection="1">
      <alignment vertical="center"/>
      <protection locked="0"/>
    </xf>
    <xf numFmtId="43" fontId="54" fillId="0" borderId="4" xfId="1" applyFont="1" applyBorder="1" applyAlignment="1">
      <alignment vertical="center"/>
    </xf>
    <xf numFmtId="43" fontId="45" fillId="0" borderId="4" xfId="1" applyFont="1" applyFill="1" applyBorder="1" applyAlignment="1" applyProtection="1">
      <alignment vertical="center" wrapText="1"/>
      <protection locked="0"/>
    </xf>
    <xf numFmtId="43" fontId="48" fillId="0" borderId="4" xfId="1" applyFont="1" applyFill="1" applyBorder="1" applyAlignment="1">
      <alignment horizontal="center"/>
    </xf>
    <xf numFmtId="167" fontId="39" fillId="2" borderId="28" xfId="1209" applyNumberFormat="1" applyFont="1" applyFill="1" applyBorder="1" applyAlignment="1" applyProtection="1">
      <alignment vertical="center" wrapText="1"/>
    </xf>
    <xf numFmtId="43" fontId="39" fillId="3" borderId="18" xfId="1210" applyFont="1" applyFill="1" applyBorder="1" applyAlignment="1" applyProtection="1">
      <alignment vertical="center"/>
    </xf>
    <xf numFmtId="43" fontId="39" fillId="3" borderId="18" xfId="1210" applyFont="1" applyFill="1" applyBorder="1" applyAlignment="1" applyProtection="1">
      <alignment vertical="center" wrapText="1"/>
    </xf>
    <xf numFmtId="165" fontId="39" fillId="3" borderId="18" xfId="1209" applyFont="1" applyFill="1" applyBorder="1" applyAlignment="1" applyProtection="1">
      <alignment horizontal="right" vertical="center" wrapText="1"/>
    </xf>
    <xf numFmtId="43" fontId="59" fillId="0" borderId="4" xfId="1210" applyFont="1" applyFill="1" applyBorder="1" applyAlignment="1" applyProtection="1">
      <alignment horizontal="center" vertical="center" wrapText="1"/>
      <protection locked="0"/>
    </xf>
    <xf numFmtId="0" fontId="49" fillId="0" borderId="4" xfId="0" applyFont="1" applyBorder="1" applyAlignment="1">
      <alignment horizontal="center" vertical="center"/>
    </xf>
    <xf numFmtId="0" fontId="20" fillId="0" borderId="0" xfId="1228" applyFont="1" applyFill="1" applyAlignment="1" applyProtection="1">
      <alignment vertical="center" wrapText="1"/>
      <protection locked="0"/>
    </xf>
    <xf numFmtId="165" fontId="19" fillId="0" borderId="4" xfId="1209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59" fillId="8" borderId="4" xfId="1228" applyFont="1" applyFill="1" applyBorder="1" applyAlignment="1" applyProtection="1">
      <alignment horizontal="center" vertical="center" wrapText="1"/>
      <protection locked="0"/>
    </xf>
    <xf numFmtId="0" fontId="52" fillId="8" borderId="4" xfId="494" applyNumberFormat="1" applyFont="1" applyFill="1" applyBorder="1" applyAlignment="1">
      <alignment horizontal="left" vertical="center" wrapText="1"/>
    </xf>
    <xf numFmtId="0" fontId="52" fillId="8" borderId="4" xfId="0" applyFont="1" applyFill="1" applyBorder="1" applyAlignment="1">
      <alignment horizontal="center" vertical="center" wrapText="1"/>
    </xf>
    <xf numFmtId="43" fontId="39" fillId="8" borderId="4" xfId="1210" applyFont="1" applyFill="1" applyBorder="1" applyAlignment="1" applyProtection="1">
      <alignment horizontal="center" vertical="center" wrapText="1"/>
      <protection locked="0"/>
    </xf>
    <xf numFmtId="167" fontId="39" fillId="8" borderId="4" xfId="1209" applyNumberFormat="1" applyFont="1" applyFill="1" applyBorder="1" applyAlignment="1" applyProtection="1">
      <alignment horizontal="center" vertical="center" wrapText="1"/>
    </xf>
    <xf numFmtId="43" fontId="59" fillId="8" borderId="4" xfId="1210" applyFont="1" applyFill="1" applyBorder="1" applyAlignment="1" applyProtection="1">
      <alignment horizontal="center" vertical="center" wrapText="1"/>
    </xf>
    <xf numFmtId="43" fontId="39" fillId="8" borderId="4" xfId="1210" applyFont="1" applyFill="1" applyBorder="1" applyAlignment="1" applyProtection="1">
      <alignment horizontal="center" vertical="center" wrapText="1"/>
    </xf>
    <xf numFmtId="43" fontId="59" fillId="8" borderId="4" xfId="1210" applyFont="1" applyFill="1" applyBorder="1" applyAlignment="1" applyProtection="1">
      <alignment vertical="center" wrapText="1"/>
    </xf>
    <xf numFmtId="43" fontId="59" fillId="8" borderId="4" xfId="1314" applyFont="1" applyFill="1" applyBorder="1" applyAlignment="1" applyProtection="1">
      <alignment vertical="center" wrapText="1"/>
    </xf>
    <xf numFmtId="0" fontId="20" fillId="8" borderId="0" xfId="1228" applyFont="1" applyFill="1" applyAlignment="1" applyProtection="1">
      <alignment vertical="center" wrapText="1"/>
      <protection locked="0"/>
    </xf>
    <xf numFmtId="165" fontId="19" fillId="8" borderId="4" xfId="1209" applyFont="1" applyFill="1" applyBorder="1" applyAlignment="1" applyProtection="1">
      <alignment horizontal="center" vertical="center" wrapText="1"/>
      <protection locked="0"/>
    </xf>
    <xf numFmtId="165" fontId="20" fillId="8" borderId="4" xfId="1209" applyFont="1" applyFill="1" applyBorder="1" applyAlignment="1" applyProtection="1">
      <alignment horizontal="center" vertical="center" wrapText="1"/>
      <protection locked="0"/>
    </xf>
    <xf numFmtId="165" fontId="52" fillId="0" borderId="4" xfId="1209" applyFont="1" applyFill="1" applyBorder="1" applyAlignment="1" applyProtection="1">
      <alignment horizontal="center" vertical="center" wrapText="1"/>
      <protection locked="0"/>
    </xf>
    <xf numFmtId="165" fontId="39" fillId="0" borderId="4" xfId="1209" applyNumberFormat="1" applyFont="1" applyFill="1" applyBorder="1" applyAlignment="1" applyProtection="1">
      <alignment horizontal="center" vertical="center" wrapText="1"/>
      <protection locked="0"/>
    </xf>
    <xf numFmtId="165" fontId="52" fillId="0" borderId="4" xfId="1353" applyNumberFormat="1" applyFont="1" applyFill="1" applyBorder="1" applyAlignment="1" applyProtection="1">
      <alignment vertical="center"/>
      <protection locked="0"/>
    </xf>
    <xf numFmtId="43" fontId="48" fillId="0" borderId="4" xfId="1" applyFont="1" applyFill="1" applyBorder="1" applyAlignment="1">
      <alignment horizontal="center" vertical="center"/>
    </xf>
    <xf numFmtId="43" fontId="59" fillId="2" borderId="4" xfId="1352" applyFont="1" applyFill="1" applyBorder="1" applyAlignment="1" applyProtection="1">
      <alignment horizontal="center" vertical="center" wrapText="1"/>
    </xf>
    <xf numFmtId="43" fontId="59" fillId="2" borderId="0" xfId="1352" applyFont="1" applyFill="1" applyBorder="1" applyAlignment="1" applyProtection="1">
      <alignment horizontal="center" vertical="center" wrapText="1"/>
      <protection locked="0"/>
    </xf>
    <xf numFmtId="0" fontId="53" fillId="0" borderId="4" xfId="1361" applyFont="1" applyBorder="1" applyAlignment="1">
      <alignment horizontal="left" vertical="center"/>
    </xf>
    <xf numFmtId="0" fontId="51" fillId="0" borderId="4" xfId="1361" applyFont="1" applyFill="1" applyBorder="1" applyAlignment="1">
      <alignment horizontal="left" vertical="center" wrapText="1"/>
    </xf>
    <xf numFmtId="165" fontId="52" fillId="0" borderId="4" xfId="120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35" fillId="0" borderId="0" xfId="0" applyFont="1" applyFill="1" applyAlignment="1">
      <alignment vertical="center"/>
    </xf>
    <xf numFmtId="43" fontId="52" fillId="0" borderId="4" xfId="1" applyFont="1" applyFill="1" applyBorder="1" applyAlignment="1">
      <alignment horizontal="center" vertical="center"/>
    </xf>
    <xf numFmtId="0" fontId="64" fillId="0" borderId="4" xfId="1361" applyFont="1" applyFill="1" applyBorder="1" applyAlignment="1">
      <alignment vertical="center" wrapText="1"/>
    </xf>
    <xf numFmtId="43" fontId="48" fillId="0" borderId="4" xfId="1" applyFont="1" applyFill="1" applyBorder="1" applyAlignment="1">
      <alignment vertical="center"/>
    </xf>
    <xf numFmtId="174" fontId="0" fillId="0" borderId="0" xfId="0" applyNumberFormat="1" applyAlignment="1">
      <alignment vertical="center"/>
    </xf>
    <xf numFmtId="43" fontId="52" fillId="0" borderId="4" xfId="1" applyFont="1" applyFill="1" applyBorder="1" applyAlignment="1">
      <alignment vertical="center"/>
    </xf>
    <xf numFmtId="0" fontId="52" fillId="0" borderId="0" xfId="1353" applyFont="1" applyFill="1" applyAlignment="1" applyProtection="1">
      <alignment vertical="center"/>
      <protection locked="0"/>
    </xf>
    <xf numFmtId="0" fontId="52" fillId="0" borderId="4" xfId="1353" applyFont="1" applyFill="1" applyBorder="1" applyAlignment="1" applyProtection="1">
      <alignment vertical="center"/>
      <protection locked="0"/>
    </xf>
    <xf numFmtId="43" fontId="59" fillId="0" borderId="4" xfId="1352" applyFont="1" applyFill="1" applyBorder="1" applyAlignment="1" applyProtection="1">
      <alignment vertical="center" wrapText="1"/>
    </xf>
    <xf numFmtId="0" fontId="52" fillId="0" borderId="0" xfId="1228" applyFont="1" applyFill="1" applyProtection="1">
      <protection locked="0"/>
    </xf>
    <xf numFmtId="173" fontId="52" fillId="0" borderId="4" xfId="1362" applyNumberFormat="1" applyFont="1" applyFill="1" applyBorder="1"/>
    <xf numFmtId="0" fontId="63" fillId="0" borderId="4" xfId="1361" applyFont="1" applyFill="1" applyBorder="1" applyAlignment="1">
      <alignment vertical="center"/>
    </xf>
    <xf numFmtId="43" fontId="63" fillId="0" borderId="4" xfId="1" applyFont="1" applyFill="1" applyBorder="1" applyAlignment="1">
      <alignment vertical="center"/>
    </xf>
    <xf numFmtId="43" fontId="52" fillId="0" borderId="0" xfId="1" applyFont="1" applyFill="1" applyProtection="1">
      <protection locked="0"/>
    </xf>
    <xf numFmtId="0" fontId="39" fillId="0" borderId="24" xfId="1228" applyFont="1" applyFill="1" applyBorder="1" applyAlignment="1" applyProtection="1">
      <alignment vertical="center"/>
      <protection locked="0"/>
    </xf>
    <xf numFmtId="43" fontId="59" fillId="0" borderId="19" xfId="1228" applyNumberFormat="1" applyFont="1" applyFill="1" applyBorder="1" applyAlignment="1" applyProtection="1">
      <alignment vertical="center"/>
      <protection locked="0"/>
    </xf>
    <xf numFmtId="0" fontId="39" fillId="0" borderId="0" xfId="1228" applyFont="1" applyFill="1" applyBorder="1" applyAlignment="1" applyProtection="1">
      <alignment vertical="center"/>
      <protection locked="0"/>
    </xf>
    <xf numFmtId="0" fontId="59" fillId="0" borderId="26" xfId="1228" applyFont="1" applyFill="1" applyBorder="1" applyAlignment="1" applyProtection="1">
      <alignment vertical="center"/>
      <protection locked="0"/>
    </xf>
    <xf numFmtId="43" fontId="52" fillId="0" borderId="0" xfId="1352" applyFont="1" applyFill="1" applyProtection="1">
      <protection locked="0"/>
    </xf>
    <xf numFmtId="165" fontId="52" fillId="0" borderId="0" xfId="1209" applyFont="1" applyFill="1" applyProtection="1">
      <protection locked="0"/>
    </xf>
    <xf numFmtId="0" fontId="39" fillId="0" borderId="27" xfId="1228" applyFont="1" applyFill="1" applyBorder="1" applyAlignment="1" applyProtection="1">
      <alignment vertical="center" wrapText="1"/>
      <protection locked="0"/>
    </xf>
    <xf numFmtId="2" fontId="59" fillId="0" borderId="15" xfId="1228" applyNumberFormat="1" applyFont="1" applyFill="1" applyBorder="1" applyAlignment="1" applyProtection="1">
      <alignment horizontal="right" vertical="center"/>
      <protection locked="0"/>
    </xf>
    <xf numFmtId="9" fontId="39" fillId="0" borderId="15" xfId="1233" applyFont="1" applyFill="1" applyBorder="1" applyAlignment="1">
      <alignment vertical="center" wrapText="1"/>
    </xf>
    <xf numFmtId="0" fontId="59" fillId="0" borderId="15" xfId="1228" applyFont="1" applyFill="1" applyBorder="1" applyAlignment="1" applyProtection="1">
      <alignment vertical="center" wrapText="1"/>
      <protection locked="0"/>
    </xf>
    <xf numFmtId="167" fontId="59" fillId="0" borderId="28" xfId="1209" applyNumberFormat="1" applyFont="1" applyFill="1" applyBorder="1" applyAlignment="1" applyProtection="1">
      <alignment vertical="center" wrapText="1"/>
    </xf>
    <xf numFmtId="0" fontId="59" fillId="0" borderId="0" xfId="1228" applyFont="1" applyFill="1" applyBorder="1" applyAlignment="1" applyProtection="1">
      <alignment vertical="center"/>
      <protection locked="0"/>
    </xf>
    <xf numFmtId="9" fontId="39" fillId="0" borderId="0" xfId="1233" applyFont="1" applyFill="1" applyBorder="1" applyAlignment="1">
      <alignment vertical="center"/>
    </xf>
    <xf numFmtId="43" fontId="59" fillId="0" borderId="18" xfId="1210" applyFont="1" applyFill="1" applyBorder="1" applyAlignment="1" applyProtection="1">
      <alignment vertical="center"/>
    </xf>
    <xf numFmtId="0" fontId="39" fillId="0" borderId="24" xfId="1228" applyFont="1" applyFill="1" applyBorder="1" applyAlignment="1" applyProtection="1">
      <alignment vertical="center" wrapText="1"/>
      <protection locked="0"/>
    </xf>
    <xf numFmtId="0" fontId="59" fillId="0" borderId="0" xfId="1228" applyFont="1" applyFill="1" applyBorder="1" applyAlignment="1" applyProtection="1">
      <alignment vertical="center" wrapText="1"/>
      <protection locked="0"/>
    </xf>
    <xf numFmtId="9" fontId="39" fillId="0" borderId="0" xfId="1233" applyFont="1" applyFill="1" applyBorder="1" applyAlignment="1">
      <alignment vertical="center" wrapText="1"/>
    </xf>
    <xf numFmtId="43" fontId="59" fillId="0" borderId="18" xfId="1210" applyFont="1" applyFill="1" applyBorder="1" applyAlignment="1" applyProtection="1">
      <alignment vertical="center" wrapText="1"/>
    </xf>
    <xf numFmtId="0" fontId="39" fillId="0" borderId="22" xfId="1228" applyFont="1" applyFill="1" applyBorder="1" applyAlignment="1" applyProtection="1">
      <alignment vertical="center" wrapText="1"/>
      <protection locked="0"/>
    </xf>
    <xf numFmtId="2" fontId="59" fillId="0" borderId="6" xfId="1228" applyNumberFormat="1" applyFont="1" applyFill="1" applyBorder="1" applyAlignment="1" applyProtection="1">
      <alignment horizontal="right" vertical="center"/>
      <protection locked="0"/>
    </xf>
    <xf numFmtId="9" fontId="39" fillId="0" borderId="6" xfId="1233" applyFont="1" applyFill="1" applyBorder="1" applyAlignment="1">
      <alignment horizontal="right" vertical="center" wrapText="1"/>
    </xf>
    <xf numFmtId="0" fontId="59" fillId="0" borderId="6" xfId="1228" applyFont="1" applyFill="1" applyBorder="1" applyAlignment="1" applyProtection="1">
      <alignment horizontal="right" vertical="center" wrapText="1"/>
      <protection locked="0"/>
    </xf>
    <xf numFmtId="43" fontId="59" fillId="0" borderId="23" xfId="1210" applyFont="1" applyFill="1" applyBorder="1" applyAlignment="1" applyProtection="1">
      <alignment horizontal="right" vertical="center" wrapText="1"/>
    </xf>
    <xf numFmtId="0" fontId="39" fillId="0" borderId="25" xfId="1228" applyFont="1" applyFill="1" applyBorder="1" applyAlignment="1" applyProtection="1">
      <alignment horizontal="right" vertical="center" wrapText="1"/>
      <protection locked="0"/>
    </xf>
    <xf numFmtId="2" fontId="39" fillId="0" borderId="19" xfId="1228" applyNumberFormat="1" applyFont="1" applyFill="1" applyBorder="1" applyAlignment="1" applyProtection="1">
      <alignment horizontal="right" vertical="center"/>
      <protection locked="0"/>
    </xf>
    <xf numFmtId="9" fontId="39" fillId="0" borderId="19" xfId="1233" applyFont="1" applyFill="1" applyBorder="1" applyAlignment="1">
      <alignment horizontal="right" vertical="center" wrapText="1"/>
    </xf>
    <xf numFmtId="0" fontId="39" fillId="0" borderId="19" xfId="1228" applyFont="1" applyFill="1" applyBorder="1" applyAlignment="1" applyProtection="1">
      <alignment horizontal="right" vertical="center" wrapText="1"/>
      <protection locked="0"/>
    </xf>
    <xf numFmtId="167" fontId="39" fillId="0" borderId="26" xfId="1209" applyNumberFormat="1" applyFont="1" applyFill="1" applyBorder="1" applyAlignment="1" applyProtection="1">
      <alignment horizontal="right" vertical="center" wrapText="1"/>
    </xf>
    <xf numFmtId="0" fontId="39" fillId="0" borderId="24" xfId="1228" applyFont="1" applyFill="1" applyBorder="1" applyAlignment="1" applyProtection="1">
      <alignment horizontal="right" vertical="center" wrapText="1"/>
      <protection locked="0"/>
    </xf>
    <xf numFmtId="2" fontId="59" fillId="0" borderId="0" xfId="1228" applyNumberFormat="1" applyFont="1" applyFill="1" applyBorder="1" applyAlignment="1" applyProtection="1">
      <alignment horizontal="right" vertical="center"/>
      <protection locked="0"/>
    </xf>
    <xf numFmtId="9" fontId="39" fillId="0" borderId="0" xfId="1233" applyFont="1" applyFill="1" applyBorder="1" applyAlignment="1">
      <alignment horizontal="right" vertical="center" wrapText="1"/>
    </xf>
    <xf numFmtId="0" fontId="59" fillId="0" borderId="0" xfId="1228" applyFont="1" applyFill="1" applyBorder="1" applyAlignment="1" applyProtection="1">
      <alignment horizontal="right" vertical="center" wrapText="1"/>
      <protection locked="0"/>
    </xf>
    <xf numFmtId="165" fontId="59" fillId="0" borderId="18" xfId="1209" applyFont="1" applyFill="1" applyBorder="1" applyAlignment="1" applyProtection="1">
      <alignment horizontal="right" vertical="center" wrapText="1"/>
    </xf>
    <xf numFmtId="0" fontId="39" fillId="0" borderId="22" xfId="1228" applyFont="1" applyFill="1" applyBorder="1" applyAlignment="1" applyProtection="1">
      <alignment horizontal="right" vertical="center" wrapText="1"/>
      <protection locked="0"/>
    </xf>
    <xf numFmtId="2" fontId="39" fillId="0" borderId="6" xfId="1228" applyNumberFormat="1" applyFont="1" applyFill="1" applyBorder="1" applyAlignment="1" applyProtection="1">
      <alignment horizontal="right" vertical="center"/>
      <protection locked="0"/>
    </xf>
    <xf numFmtId="43" fontId="39" fillId="0" borderId="23" xfId="1210" applyFont="1" applyFill="1" applyBorder="1" applyAlignment="1" applyProtection="1">
      <alignment horizontal="right" vertical="center" wrapText="1"/>
    </xf>
    <xf numFmtId="2" fontId="59" fillId="0" borderId="19" xfId="1228" applyNumberFormat="1" applyFont="1" applyFill="1" applyBorder="1" applyAlignment="1" applyProtection="1">
      <alignment horizontal="right" vertical="center"/>
      <protection locked="0"/>
    </xf>
    <xf numFmtId="167" fontId="39" fillId="0" borderId="19" xfId="1228" applyNumberFormat="1" applyFont="1" applyFill="1" applyBorder="1" applyAlignment="1">
      <alignment horizontal="right" vertical="center" wrapText="1"/>
    </xf>
    <xf numFmtId="0" fontId="59" fillId="0" borderId="19" xfId="1228" applyFont="1" applyFill="1" applyBorder="1" applyAlignment="1" applyProtection="1">
      <alignment horizontal="right" vertical="center" wrapText="1"/>
      <protection locked="0"/>
    </xf>
    <xf numFmtId="167" fontId="59" fillId="0" borderId="26" xfId="1209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Alignment="1">
      <alignment horizontal="center" vertical="center"/>
    </xf>
    <xf numFmtId="0" fontId="46" fillId="0" borderId="0" xfId="1315" applyFont="1" applyFill="1" applyAlignment="1" applyProtection="1">
      <alignment vertical="center"/>
      <protection locked="0"/>
    </xf>
    <xf numFmtId="165" fontId="20" fillId="0" borderId="4" xfId="1209" applyFont="1" applyFill="1" applyBorder="1" applyAlignment="1" applyProtection="1">
      <alignment horizontal="center" vertical="center" wrapText="1"/>
      <protection locked="0"/>
    </xf>
    <xf numFmtId="173" fontId="1" fillId="0" borderId="4" xfId="1362" applyNumberFormat="1" applyFill="1" applyBorder="1"/>
    <xf numFmtId="0" fontId="13" fillId="0" borderId="0" xfId="1228" applyFill="1" applyProtection="1">
      <protection locked="0"/>
    </xf>
    <xf numFmtId="173" fontId="67" fillId="0" borderId="4" xfId="1362" applyNumberFormat="1" applyFont="1" applyFill="1" applyBorder="1"/>
    <xf numFmtId="0" fontId="72" fillId="0" borderId="4" xfId="494" applyNumberFormat="1" applyFont="1" applyFill="1" applyBorder="1" applyAlignment="1">
      <alignment horizontal="left" vertical="center" wrapText="1"/>
    </xf>
    <xf numFmtId="43" fontId="13" fillId="0" borderId="0" xfId="1314" applyFont="1" applyFill="1" applyProtection="1">
      <protection locked="0"/>
    </xf>
    <xf numFmtId="0" fontId="0" fillId="0" borderId="3" xfId="0" applyFill="1" applyBorder="1" applyAlignment="1">
      <alignment horizontal="center" vertical="center"/>
    </xf>
    <xf numFmtId="0" fontId="67" fillId="0" borderId="0" xfId="1228" applyFont="1" applyFill="1" applyAlignment="1" applyProtection="1">
      <alignment wrapText="1"/>
      <protection locked="0"/>
    </xf>
    <xf numFmtId="43" fontId="59" fillId="0" borderId="19" xfId="1228" applyNumberFormat="1" applyFont="1" applyFill="1" applyBorder="1" applyAlignment="1" applyProtection="1">
      <alignment vertical="center"/>
    </xf>
    <xf numFmtId="0" fontId="59" fillId="0" borderId="26" xfId="1228" applyFont="1" applyFill="1" applyBorder="1" applyAlignment="1" applyProtection="1">
      <alignment vertical="center"/>
    </xf>
    <xf numFmtId="43" fontId="67" fillId="0" borderId="0" xfId="1314" applyFont="1" applyFill="1" applyProtection="1">
      <protection locked="0"/>
    </xf>
    <xf numFmtId="165" fontId="67" fillId="0" borderId="0" xfId="1209" applyFont="1" applyFill="1" applyProtection="1">
      <protection locked="0"/>
    </xf>
    <xf numFmtId="9" fontId="39" fillId="0" borderId="15" xfId="1228" applyNumberFormat="1" applyFont="1" applyFill="1" applyBorder="1" applyAlignment="1" applyProtection="1">
      <alignment vertical="center" wrapText="1"/>
      <protection locked="0"/>
    </xf>
    <xf numFmtId="0" fontId="53" fillId="0" borderId="4" xfId="1361" applyFont="1" applyFill="1" applyBorder="1" applyAlignment="1">
      <alignment vertical="center"/>
    </xf>
    <xf numFmtId="0" fontId="54" fillId="0" borderId="4" xfId="1361" applyFont="1" applyFill="1" applyBorder="1" applyAlignment="1">
      <alignment vertical="center"/>
    </xf>
    <xf numFmtId="43" fontId="54" fillId="0" borderId="4" xfId="1" applyFont="1" applyFill="1" applyBorder="1" applyAlignment="1">
      <alignment vertical="center"/>
    </xf>
    <xf numFmtId="0" fontId="46" fillId="0" borderId="0" xfId="1353" applyFont="1" applyFill="1" applyBorder="1" applyAlignment="1" applyProtection="1">
      <alignment vertical="center"/>
      <protection locked="0"/>
    </xf>
    <xf numFmtId="165" fontId="46" fillId="0" borderId="4" xfId="1353" applyNumberFormat="1" applyFont="1" applyFill="1" applyBorder="1" applyAlignment="1" applyProtection="1">
      <alignment vertical="center"/>
      <protection locked="0"/>
    </xf>
    <xf numFmtId="0" fontId="59" fillId="0" borderId="0" xfId="1228" applyFont="1" applyFill="1" applyAlignment="1" applyProtection="1">
      <alignment vertical="center" wrapText="1"/>
      <protection locked="0"/>
    </xf>
    <xf numFmtId="0" fontId="46" fillId="0" borderId="4" xfId="1353" applyFont="1" applyFill="1" applyBorder="1" applyAlignment="1" applyProtection="1">
      <alignment vertical="center"/>
      <protection locked="0"/>
    </xf>
    <xf numFmtId="0" fontId="46" fillId="0" borderId="0" xfId="1353" applyFont="1" applyFill="1" applyAlignment="1" applyProtection="1">
      <alignment vertical="center"/>
      <protection locked="0"/>
    </xf>
    <xf numFmtId="43" fontId="59" fillId="0" borderId="0" xfId="1352" applyFont="1" applyFill="1" applyBorder="1" applyAlignment="1" applyProtection="1">
      <alignment vertical="center" wrapText="1"/>
      <protection locked="0"/>
    </xf>
    <xf numFmtId="43" fontId="67" fillId="0" borderId="0" xfId="1352" applyFont="1" applyFill="1" applyProtection="1">
      <protection locked="0"/>
    </xf>
    <xf numFmtId="167" fontId="39" fillId="0" borderId="28" xfId="1209" applyNumberFormat="1" applyFont="1" applyFill="1" applyBorder="1" applyAlignment="1" applyProtection="1">
      <alignment vertical="center" wrapText="1"/>
    </xf>
    <xf numFmtId="43" fontId="48" fillId="0" borderId="4" xfId="1210" applyFont="1" applyFill="1" applyBorder="1" applyAlignment="1">
      <alignment horizontal="center"/>
    </xf>
    <xf numFmtId="43" fontId="59" fillId="2" borderId="4" xfId="1352" applyFont="1" applyFill="1" applyBorder="1" applyAlignment="1" applyProtection="1">
      <alignment vertical="center" wrapText="1"/>
    </xf>
    <xf numFmtId="43" fontId="54" fillId="0" borderId="4" xfId="1210" applyFont="1" applyBorder="1" applyAlignment="1">
      <alignment vertical="center"/>
    </xf>
    <xf numFmtId="43" fontId="45" fillId="0" borderId="4" xfId="1210" applyFont="1" applyFill="1" applyBorder="1" applyAlignment="1" applyProtection="1">
      <alignment vertical="center" wrapText="1"/>
      <protection locked="0"/>
    </xf>
    <xf numFmtId="43" fontId="48" fillId="0" borderId="4" xfId="1210" applyFont="1" applyFill="1" applyBorder="1" applyAlignment="1">
      <alignment vertical="center"/>
    </xf>
    <xf numFmtId="0" fontId="50" fillId="0" borderId="24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49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164" fontId="26" fillId="0" borderId="27" xfId="121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39" fillId="2" borderId="0" xfId="1228" applyFont="1" applyFill="1" applyAlignment="1" applyProtection="1">
      <alignment horizontal="left" vertical="center" wrapText="1"/>
      <protection locked="0"/>
    </xf>
    <xf numFmtId="0" fontId="58" fillId="0" borderId="0" xfId="1228" applyFont="1" applyFill="1" applyBorder="1" applyAlignment="1" applyProtection="1">
      <alignment horizontal="center" vertical="center" wrapText="1"/>
      <protection locked="0"/>
    </xf>
    <xf numFmtId="0" fontId="59" fillId="2" borderId="0" xfId="1228" applyFont="1" applyFill="1" applyAlignment="1" applyProtection="1">
      <alignment horizontal="left" vertical="center"/>
      <protection locked="0"/>
    </xf>
    <xf numFmtId="0" fontId="52" fillId="0" borderId="0" xfId="1228" applyFont="1" applyAlignment="1" applyProtection="1">
      <alignment vertical="center"/>
      <protection locked="0"/>
    </xf>
    <xf numFmtId="0" fontId="59" fillId="2" borderId="25" xfId="1228" applyFont="1" applyFill="1" applyBorder="1" applyAlignment="1" applyProtection="1">
      <alignment horizontal="center" vertical="center" wrapText="1"/>
      <protection locked="0"/>
    </xf>
    <xf numFmtId="0" fontId="59" fillId="2" borderId="19" xfId="1228" applyFont="1" applyFill="1" applyBorder="1" applyAlignment="1" applyProtection="1">
      <alignment horizontal="center" vertical="center" wrapText="1"/>
      <protection locked="0"/>
    </xf>
    <xf numFmtId="0" fontId="59" fillId="2" borderId="26" xfId="1228" applyFont="1" applyFill="1" applyBorder="1" applyAlignment="1" applyProtection="1">
      <alignment horizontal="center" vertical="center" wrapText="1"/>
      <protection locked="0"/>
    </xf>
    <xf numFmtId="0" fontId="39" fillId="2" borderId="19" xfId="1228" applyFont="1" applyFill="1" applyBorder="1" applyAlignment="1" applyProtection="1">
      <alignment horizontal="left" vertical="center" wrapText="1"/>
      <protection locked="0"/>
    </xf>
    <xf numFmtId="0" fontId="39" fillId="2" borderId="0" xfId="1228" applyFont="1" applyFill="1" applyBorder="1" applyAlignment="1" applyProtection="1">
      <alignment horizontal="left" vertical="center" wrapText="1"/>
      <protection locked="0"/>
    </xf>
    <xf numFmtId="1" fontId="59" fillId="2" borderId="7" xfId="1228" applyNumberFormat="1" applyFont="1" applyFill="1" applyBorder="1" applyAlignment="1" applyProtection="1">
      <alignment horizontal="center" vertical="center" wrapText="1"/>
    </xf>
    <xf numFmtId="1" fontId="59" fillId="2" borderId="20" xfId="1228" applyNumberFormat="1" applyFont="1" applyFill="1" applyBorder="1" applyAlignment="1" applyProtection="1">
      <alignment horizontal="center" vertical="center" wrapText="1"/>
    </xf>
    <xf numFmtId="2" fontId="39" fillId="2" borderId="5" xfId="1228" applyNumberFormat="1" applyFont="1" applyFill="1" applyBorder="1" applyAlignment="1" applyProtection="1">
      <alignment horizontal="center" vertical="center" wrapText="1"/>
    </xf>
    <xf numFmtId="2" fontId="39" fillId="2" borderId="10" xfId="1228" applyNumberFormat="1" applyFont="1" applyFill="1" applyBorder="1" applyAlignment="1" applyProtection="1">
      <alignment horizontal="center" vertical="center" wrapText="1"/>
    </xf>
    <xf numFmtId="43" fontId="59" fillId="2" borderId="37" xfId="1" applyFont="1" applyFill="1" applyBorder="1" applyAlignment="1" applyProtection="1">
      <alignment horizontal="center" vertical="center" wrapText="1"/>
    </xf>
    <xf numFmtId="43" fontId="59" fillId="2" borderId="12" xfId="1" applyFont="1" applyFill="1" applyBorder="1" applyAlignment="1" applyProtection="1">
      <alignment horizontal="center" vertical="center" wrapText="1"/>
    </xf>
    <xf numFmtId="0" fontId="59" fillId="2" borderId="15" xfId="1228" applyFont="1" applyFill="1" applyBorder="1" applyAlignment="1" applyProtection="1">
      <alignment horizontal="center" vertical="center" wrapText="1"/>
    </xf>
    <xf numFmtId="0" fontId="59" fillId="2" borderId="28" xfId="1228" applyFont="1" applyFill="1" applyBorder="1" applyAlignment="1" applyProtection="1">
      <alignment horizontal="center" vertical="center" wrapText="1"/>
    </xf>
    <xf numFmtId="165" fontId="59" fillId="2" borderId="7" xfId="1209" applyFont="1" applyFill="1" applyBorder="1" applyAlignment="1" applyProtection="1">
      <alignment horizontal="center" vertical="center" wrapText="1"/>
    </xf>
    <xf numFmtId="165" fontId="59" fillId="2" borderId="20" xfId="1209" applyFont="1" applyFill="1" applyBorder="1" applyAlignment="1" applyProtection="1">
      <alignment horizontal="center" vertical="center" wrapText="1"/>
    </xf>
    <xf numFmtId="0" fontId="59" fillId="3" borderId="22" xfId="1353" applyNumberFormat="1" applyFont="1" applyFill="1" applyBorder="1" applyAlignment="1" applyProtection="1">
      <alignment horizontal="center" vertical="center" wrapText="1"/>
      <protection locked="0"/>
    </xf>
    <xf numFmtId="0" fontId="59" fillId="3" borderId="6" xfId="1353" applyNumberFormat="1" applyFont="1" applyFill="1" applyBorder="1" applyAlignment="1" applyProtection="1">
      <alignment horizontal="center" vertical="center" wrapText="1"/>
      <protection locked="0"/>
    </xf>
    <xf numFmtId="0" fontId="63" fillId="0" borderId="4" xfId="1361" applyFont="1" applyFill="1" applyBorder="1" applyAlignment="1">
      <alignment horizontal="center" vertical="center"/>
    </xf>
    <xf numFmtId="0" fontId="59" fillId="2" borderId="27" xfId="1228" applyFont="1" applyFill="1" applyBorder="1" applyAlignment="1" applyProtection="1">
      <alignment horizontal="center" vertical="center" wrapText="1"/>
    </xf>
    <xf numFmtId="43" fontId="59" fillId="2" borderId="7" xfId="1210" applyFont="1" applyFill="1" applyBorder="1" applyAlignment="1" applyProtection="1">
      <alignment horizontal="center" vertical="center" wrapText="1"/>
    </xf>
    <xf numFmtId="43" fontId="59" fillId="2" borderId="20" xfId="1210" applyFont="1" applyFill="1" applyBorder="1" applyAlignment="1" applyProtection="1">
      <alignment horizontal="center" vertical="center" wrapText="1"/>
    </xf>
    <xf numFmtId="43" fontId="59" fillId="2" borderId="7" xfId="1352" applyFont="1" applyFill="1" applyBorder="1" applyAlignment="1" applyProtection="1">
      <alignment horizontal="center" vertical="center" wrapText="1"/>
    </xf>
    <xf numFmtId="43" fontId="59" fillId="2" borderId="20" xfId="1352" applyFont="1" applyFill="1" applyBorder="1" applyAlignment="1" applyProtection="1">
      <alignment horizontal="center" vertical="center" wrapText="1"/>
    </xf>
    <xf numFmtId="165" fontId="59" fillId="2" borderId="22" xfId="1209" applyFont="1" applyFill="1" applyBorder="1" applyAlignment="1" applyProtection="1">
      <alignment horizontal="center" vertical="center" wrapText="1"/>
    </xf>
    <xf numFmtId="165" fontId="59" fillId="2" borderId="25" xfId="1209" applyFont="1" applyFill="1" applyBorder="1" applyAlignment="1" applyProtection="1">
      <alignment horizontal="center" vertical="center" wrapText="1"/>
    </xf>
    <xf numFmtId="0" fontId="66" fillId="0" borderId="0" xfId="1228" applyFont="1" applyFill="1" applyBorder="1" applyAlignment="1" applyProtection="1">
      <alignment horizontal="center" vertical="center" wrapText="1"/>
      <protection locked="0"/>
    </xf>
    <xf numFmtId="0" fontId="67" fillId="0" borderId="0" xfId="1228" applyFont="1" applyAlignment="1" applyProtection="1">
      <alignment vertical="center"/>
      <protection locked="0"/>
    </xf>
    <xf numFmtId="0" fontId="30" fillId="2" borderId="0" xfId="1228" applyFont="1" applyFill="1" applyAlignment="1" applyProtection="1">
      <alignment horizontal="left" vertical="center" wrapText="1"/>
      <protection locked="0"/>
    </xf>
    <xf numFmtId="0" fontId="30" fillId="2" borderId="19" xfId="1228" applyFont="1" applyFill="1" applyBorder="1" applyAlignment="1" applyProtection="1">
      <alignment horizontal="left" vertical="center" wrapText="1"/>
      <protection locked="0"/>
    </xf>
    <xf numFmtId="0" fontId="30" fillId="2" borderId="0" xfId="1228" applyFont="1" applyFill="1" applyBorder="1" applyAlignment="1" applyProtection="1">
      <alignment horizontal="left" vertical="center" wrapText="1"/>
      <protection locked="0"/>
    </xf>
    <xf numFmtId="0" fontId="70" fillId="0" borderId="4" xfId="1315" applyNumberFormat="1" applyFont="1" applyFill="1" applyBorder="1" applyAlignment="1" applyProtection="1">
      <alignment horizontal="left" vertical="center" wrapText="1"/>
      <protection locked="0"/>
    </xf>
    <xf numFmtId="166" fontId="69" fillId="7" borderId="4" xfId="1228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1315" applyNumberFormat="1" applyFont="1" applyFill="1" applyBorder="1" applyAlignment="1" applyProtection="1">
      <alignment horizontal="center" vertical="center" wrapText="1"/>
      <protection locked="0"/>
    </xf>
    <xf numFmtId="0" fontId="45" fillId="0" borderId="2" xfId="1315" applyNumberFormat="1" applyFont="1" applyFill="1" applyBorder="1" applyAlignment="1" applyProtection="1">
      <alignment horizontal="center" vertical="center" wrapText="1"/>
      <protection locked="0"/>
    </xf>
    <xf numFmtId="0" fontId="45" fillId="0" borderId="3" xfId="1315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1315" applyFont="1" applyBorder="1" applyAlignment="1" applyProtection="1">
      <alignment horizontal="center" vertical="center"/>
      <protection locked="0"/>
    </xf>
    <xf numFmtId="0" fontId="46" fillId="0" borderId="3" xfId="1315" applyFont="1" applyBorder="1" applyAlignment="1" applyProtection="1">
      <alignment horizontal="center" vertical="center"/>
      <protection locked="0"/>
    </xf>
    <xf numFmtId="0" fontId="45" fillId="0" borderId="40" xfId="1315" applyNumberFormat="1" applyFont="1" applyFill="1" applyBorder="1" applyAlignment="1" applyProtection="1">
      <alignment horizontal="center" vertical="center" wrapText="1"/>
      <protection locked="0"/>
    </xf>
    <xf numFmtId="0" fontId="45" fillId="0" borderId="6" xfId="1315" applyNumberFormat="1" applyFont="1" applyFill="1" applyBorder="1" applyAlignment="1" applyProtection="1">
      <alignment horizontal="center" vertical="center" wrapText="1"/>
      <protection locked="0"/>
    </xf>
    <xf numFmtId="0" fontId="56" fillId="0" borderId="4" xfId="1315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1228" applyFont="1" applyFill="1" applyAlignment="1" applyProtection="1">
      <alignment horizontal="left" vertical="center"/>
      <protection locked="0"/>
    </xf>
    <xf numFmtId="0" fontId="13" fillId="0" borderId="0" xfId="1228" applyAlignment="1" applyProtection="1">
      <alignment vertical="center"/>
      <protection locked="0"/>
    </xf>
    <xf numFmtId="0" fontId="20" fillId="2" borderId="25" xfId="1228" applyFont="1" applyFill="1" applyBorder="1" applyAlignment="1" applyProtection="1">
      <alignment horizontal="center" vertical="center" wrapText="1"/>
      <protection locked="0"/>
    </xf>
    <xf numFmtId="0" fontId="20" fillId="2" borderId="19" xfId="1228" applyFont="1" applyFill="1" applyBorder="1" applyAlignment="1" applyProtection="1">
      <alignment horizontal="center" vertical="center" wrapText="1"/>
      <protection locked="0"/>
    </xf>
    <xf numFmtId="0" fontId="20" fillId="2" borderId="26" xfId="1228" applyFont="1" applyFill="1" applyBorder="1" applyAlignment="1" applyProtection="1">
      <alignment horizontal="center" vertical="center" wrapText="1"/>
      <protection locked="0"/>
    </xf>
    <xf numFmtId="0" fontId="32" fillId="2" borderId="0" xfId="1228" applyFont="1" applyFill="1" applyAlignment="1" applyProtection="1">
      <alignment horizontal="left" vertical="center" wrapText="1"/>
      <protection locked="0"/>
    </xf>
    <xf numFmtId="0" fontId="32" fillId="2" borderId="19" xfId="1228" applyFont="1" applyFill="1" applyBorder="1" applyAlignment="1" applyProtection="1">
      <alignment horizontal="left" vertical="center" wrapText="1"/>
      <protection locked="0"/>
    </xf>
    <xf numFmtId="0" fontId="32" fillId="2" borderId="0" xfId="1228" applyFont="1" applyFill="1" applyBorder="1" applyAlignment="1" applyProtection="1">
      <alignment horizontal="left" vertical="center" wrapText="1"/>
      <protection locked="0"/>
    </xf>
    <xf numFmtId="166" fontId="21" fillId="3" borderId="4" xfId="1228" applyNumberFormat="1" applyFont="1" applyFill="1" applyBorder="1" applyAlignment="1" applyProtection="1">
      <alignment horizontal="center" vertical="center" wrapText="1"/>
      <protection locked="0"/>
    </xf>
    <xf numFmtId="166" fontId="68" fillId="3" borderId="4" xfId="1228" applyNumberFormat="1" applyFont="1" applyFill="1" applyBorder="1" applyAlignment="1" applyProtection="1">
      <alignment horizontal="center" vertical="center" wrapText="1"/>
      <protection locked="0"/>
    </xf>
    <xf numFmtId="0" fontId="45" fillId="0" borderId="4" xfId="1315" applyNumberFormat="1" applyFont="1" applyFill="1" applyBorder="1" applyAlignment="1" applyProtection="1">
      <alignment horizontal="center" vertical="center" wrapText="1"/>
      <protection locked="0"/>
    </xf>
  </cellXfs>
  <cellStyles count="1363">
    <cellStyle name="Comma" xfId="1" builtinId="3"/>
    <cellStyle name="Comma 2" xfId="492"/>
    <cellStyle name="Comma 2 2" xfId="1127"/>
    <cellStyle name="Comma 2 2 2" xfId="1229"/>
    <cellStyle name="Comma 2 2 2 2" xfId="1234"/>
    <cellStyle name="Comma 2 2 2 3" xfId="1270"/>
    <cellStyle name="Comma 2 2 2 3 2" xfId="1271"/>
    <cellStyle name="Comma 2 2 2 3 2 2" xfId="1272"/>
    <cellStyle name="Comma 2 2 3" xfId="1255"/>
    <cellStyle name="Comma 2 2 3 2" xfId="1273"/>
    <cellStyle name="Comma 2 2 3 2 2" xfId="1274"/>
    <cellStyle name="Comma 2 3" xfId="1208"/>
    <cellStyle name="Comma 2 3 2" xfId="1226"/>
    <cellStyle name="Comma 2 3 3" xfId="1275"/>
    <cellStyle name="Comma 2 3 3 2" xfId="1276"/>
    <cellStyle name="Comma 2 3 3 2 2" xfId="1277"/>
    <cellStyle name="Comma 2 4" xfId="1227"/>
    <cellStyle name="Comma 2 4 2" xfId="1232"/>
    <cellStyle name="Comma 2 4 2 2" xfId="1235"/>
    <cellStyle name="Comma 2 4 3" xfId="1278"/>
    <cellStyle name="Comma 2 4 3 2" xfId="1279"/>
    <cellStyle name="Comma 2 4 3 2 2" xfId="1280"/>
    <cellStyle name="Comma 2 4 4" xfId="1281"/>
    <cellStyle name="Comma 2 4 4 2" xfId="1282"/>
    <cellStyle name="Comma 2 4 4 2 2" xfId="1283"/>
    <cellStyle name="Comma 2 4 5" xfId="1284"/>
    <cellStyle name="Comma 2 4 5 2" xfId="1285"/>
    <cellStyle name="Comma 2 4 5 2 2" xfId="1286"/>
    <cellStyle name="Comma 2 5" xfId="1252"/>
    <cellStyle name="Comma 3" xfId="1210"/>
    <cellStyle name="Comma 3 2" xfId="1253"/>
    <cellStyle name="Comma 4" xfId="1250"/>
    <cellStyle name="Comma 4 2" xfId="1259"/>
    <cellStyle name="Comma 4 3" xfId="1260"/>
    <cellStyle name="Comma 4 4" xfId="1261"/>
    <cellStyle name="Comma 4 5" xfId="1262"/>
    <cellStyle name="Comma 4 6" xfId="1265"/>
    <cellStyle name="Comma 4 7" xfId="1266"/>
    <cellStyle name="Comma 4 8" xfId="1352"/>
    <cellStyle name="Comma 5" xfId="1269"/>
    <cellStyle name="Comma 6" xfId="1314"/>
    <cellStyle name="Comma 7" xfId="1320"/>
    <cellStyle name="Comma 8" xfId="1359"/>
    <cellStyle name="Currency" xfId="2" builtinId="4"/>
    <cellStyle name="Currency 2" xfId="1128"/>
    <cellStyle name="Currency 2 2" xfId="1230"/>
    <cellStyle name="Currency 2 3" xfId="1287"/>
    <cellStyle name="Currency 3" xfId="1209"/>
    <cellStyle name="Currency 3 2" xfId="1257"/>
    <cellStyle name="Currency 4" xfId="1268"/>
    <cellStyle name="Currency 5" xfId="1288"/>
    <cellStyle name="Currency 6" xfId="1289"/>
    <cellStyle name="Currency 7" xfId="1319"/>
    <cellStyle name="Currency 8" xfId="1358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 2" xfId="1290"/>
    <cellStyle name="Normal" xfId="0" builtinId="0"/>
    <cellStyle name="Normal 10" xfId="1291"/>
    <cellStyle name="Normal 11" xfId="1301"/>
    <cellStyle name="Normal 12" xfId="1302"/>
    <cellStyle name="Normal 13" xfId="1303"/>
    <cellStyle name="Normal 14" xfId="1304"/>
    <cellStyle name="Normal 15" xfId="1305"/>
    <cellStyle name="Normal 16" xfId="1306"/>
    <cellStyle name="Normal 17" xfId="1307"/>
    <cellStyle name="Normal 18" xfId="1308"/>
    <cellStyle name="Normal 19" xfId="1309"/>
    <cellStyle name="Normal 2" xfId="491"/>
    <cellStyle name="Normal 2 2" xfId="1129"/>
    <cellStyle name="Normal 2 2 2" xfId="1225"/>
    <cellStyle name="Normal 2 2 2 2" xfId="1231"/>
    <cellStyle name="Normal 2 2 3" xfId="1256"/>
    <cellStyle name="Normal 2 2 3 2" xfId="1292"/>
    <cellStyle name="Normal 2 2 3 2 2" xfId="1293"/>
    <cellStyle name="Normal 2 2_MCXETA yazarma- Copy" xfId="1294"/>
    <cellStyle name="Normal 2 3" xfId="1251"/>
    <cellStyle name="Normal 2 3 2" xfId="1258"/>
    <cellStyle name="Normal 2 3 3" xfId="1264"/>
    <cellStyle name="Normal 2 4" xfId="1356"/>
    <cellStyle name="Normal 2_---SUL--- GORI-HOSPITALI-BOLO" xfId="1295"/>
    <cellStyle name="Normal 20" xfId="1310"/>
    <cellStyle name="Normal 21" xfId="1311"/>
    <cellStyle name="Normal 22" xfId="1312"/>
    <cellStyle name="Normal 23" xfId="1313"/>
    <cellStyle name="Normal 24" xfId="1315"/>
    <cellStyle name="Normal 25" xfId="1318"/>
    <cellStyle name="Normal 26" xfId="1321"/>
    <cellStyle name="Normal 27" xfId="1322"/>
    <cellStyle name="Normal 28" xfId="1323"/>
    <cellStyle name="Normal 28 2" xfId="1362"/>
    <cellStyle name="Normal 29" xfId="1324"/>
    <cellStyle name="Normal 3" xfId="493"/>
    <cellStyle name="Normal 3 2" xfId="1228"/>
    <cellStyle name="Normal 30" xfId="1296"/>
    <cellStyle name="Normal 31" xfId="1325"/>
    <cellStyle name="Normal 32" xfId="1326"/>
    <cellStyle name="Normal 33" xfId="1327"/>
    <cellStyle name="Normal 34" xfId="1328"/>
    <cellStyle name="Normal 35" xfId="1329"/>
    <cellStyle name="Normal 36" xfId="1330"/>
    <cellStyle name="Normal 37" xfId="1331"/>
    <cellStyle name="Normal 38" xfId="1332"/>
    <cellStyle name="Normal 39" xfId="1333"/>
    <cellStyle name="Normal 4" xfId="494"/>
    <cellStyle name="Normal 40" xfId="1334"/>
    <cellStyle name="Normal 41" xfId="1335"/>
    <cellStyle name="Normal 42" xfId="1336"/>
    <cellStyle name="Normal 43" xfId="1337"/>
    <cellStyle name="Normal 44" xfId="1338"/>
    <cellStyle name="Normal 45" xfId="1339"/>
    <cellStyle name="Normal 46" xfId="1340"/>
    <cellStyle name="Normal 47" xfId="1341"/>
    <cellStyle name="Normal 48" xfId="1342"/>
    <cellStyle name="Normal 49" xfId="1343"/>
    <cellStyle name="Normal 5" xfId="1254"/>
    <cellStyle name="Normal 5 2" xfId="1353"/>
    <cellStyle name="Normal 50" xfId="1344"/>
    <cellStyle name="Normal 51" xfId="1345"/>
    <cellStyle name="Normal 52" xfId="1346"/>
    <cellStyle name="Normal 53" xfId="1347"/>
    <cellStyle name="Normal 54" xfId="1348"/>
    <cellStyle name="Normal 55" xfId="1349"/>
    <cellStyle name="Normal 56" xfId="1350"/>
    <cellStyle name="Normal 57" xfId="1351"/>
    <cellStyle name="Normal 58" xfId="1354"/>
    <cellStyle name="Normal 58 2" xfId="1355"/>
    <cellStyle name="Normal 58 3" xfId="1360"/>
    <cellStyle name="Normal 59" xfId="1357"/>
    <cellStyle name="Normal 6" xfId="1267"/>
    <cellStyle name="Normal 6 2" xfId="1297"/>
    <cellStyle name="Normal 7" xfId="1298"/>
    <cellStyle name="Normal 8" xfId="1299"/>
    <cellStyle name="Normal 9" xfId="1300"/>
    <cellStyle name="Normal_1 axali Fasebi" xfId="1361"/>
    <cellStyle name="normální 2" xfId="1316"/>
    <cellStyle name="Percent 2" xfId="1233"/>
    <cellStyle name="procent 2" xfId="1317"/>
    <cellStyle name="Обычный 3" xfId="126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0"/>
  <sheetViews>
    <sheetView showGridLines="0" tabSelected="1" zoomScale="90" zoomScaleNormal="90" workbookViewId="0">
      <selection activeCell="G6" sqref="G6"/>
    </sheetView>
  </sheetViews>
  <sheetFormatPr defaultColWidth="11" defaultRowHeight="15.75"/>
  <cols>
    <col min="1" max="1" width="4.125" style="43" customWidth="1"/>
    <col min="2" max="2" width="50.125" style="43" customWidth="1"/>
    <col min="3" max="3" width="8.125" style="43" customWidth="1"/>
    <col min="4" max="4" width="19.875" style="43" bestFit="1" customWidth="1"/>
    <col min="5" max="5" width="21.5" style="43" customWidth="1"/>
    <col min="6" max="6" width="20.375" style="43" customWidth="1"/>
    <col min="7" max="7" width="11" style="43"/>
    <col min="8" max="8" width="11.625" style="43" bestFit="1" customWidth="1"/>
    <col min="9" max="11" width="11" style="43"/>
    <col min="12" max="12" width="14" style="43" bestFit="1" customWidth="1"/>
    <col min="13" max="16384" width="11" style="43"/>
  </cols>
  <sheetData>
    <row r="1" spans="1:6" ht="23.45" customHeight="1">
      <c r="B1" s="115" t="s">
        <v>601</v>
      </c>
      <c r="C1" s="456" t="s">
        <v>602</v>
      </c>
      <c r="D1" s="456"/>
      <c r="E1" s="456"/>
    </row>
    <row r="2" spans="1:6" s="114" customFormat="1" ht="23.45" customHeight="1">
      <c r="B2" s="115" t="s">
        <v>603</v>
      </c>
      <c r="C2" s="456" t="s">
        <v>606</v>
      </c>
      <c r="D2" s="456"/>
      <c r="E2" s="456"/>
    </row>
    <row r="3" spans="1:6" s="114" customFormat="1" ht="18.75">
      <c r="E3" s="45"/>
    </row>
    <row r="4" spans="1:6" s="114" customFormat="1" ht="22.15" customHeight="1">
      <c r="B4" s="115" t="s">
        <v>604</v>
      </c>
      <c r="C4" s="457" t="s">
        <v>698</v>
      </c>
      <c r="D4" s="457"/>
      <c r="E4" s="457"/>
    </row>
    <row r="5" spans="1:6" s="114" customFormat="1" ht="18.75">
      <c r="C5" s="368"/>
      <c r="D5" s="368"/>
      <c r="E5" s="369"/>
    </row>
    <row r="6" spans="1:6" s="114" customFormat="1" ht="22.15" customHeight="1">
      <c r="B6" s="115" t="s">
        <v>605</v>
      </c>
      <c r="C6" s="457">
        <v>2.4500000000000002</v>
      </c>
      <c r="D6" s="457"/>
      <c r="E6" s="457"/>
    </row>
    <row r="7" spans="1:6" s="114" customFormat="1" ht="19.5" thickBot="1">
      <c r="E7" s="45"/>
    </row>
    <row r="8" spans="1:6" ht="16.5" thickBot="1">
      <c r="A8" s="46"/>
      <c r="E8" s="458" t="s">
        <v>19</v>
      </c>
      <c r="F8" s="459"/>
    </row>
    <row r="9" spans="1:6" ht="33.6" customHeight="1" thickBot="1">
      <c r="A9" s="47" t="s">
        <v>29</v>
      </c>
      <c r="B9" s="48"/>
      <c r="C9" s="49"/>
      <c r="D9" s="50"/>
      <c r="E9" s="460">
        <v>6972.6</v>
      </c>
      <c r="F9" s="461"/>
    </row>
    <row r="10" spans="1:6" ht="32.25" thickBot="1">
      <c r="A10" s="51"/>
      <c r="B10" s="51"/>
      <c r="C10" s="5"/>
      <c r="D10" s="52"/>
      <c r="E10" s="1" t="s">
        <v>30</v>
      </c>
      <c r="F10" s="1" t="s">
        <v>17</v>
      </c>
    </row>
    <row r="11" spans="1:6" ht="16.5" thickBot="1">
      <c r="A11" s="462"/>
      <c r="B11" s="463"/>
      <c r="C11" s="463"/>
      <c r="D11" s="463"/>
      <c r="E11" s="463"/>
      <c r="F11" s="464"/>
    </row>
    <row r="12" spans="1:6" ht="23.25" customHeight="1" thickBot="1">
      <c r="A12" s="2" t="s">
        <v>18</v>
      </c>
      <c r="B12" s="3"/>
      <c r="C12" s="3"/>
      <c r="D12" s="3"/>
      <c r="E12" s="3"/>
      <c r="F12" s="4"/>
    </row>
    <row r="13" spans="1:6">
      <c r="A13" s="6">
        <v>1</v>
      </c>
      <c r="B13" s="58" t="s">
        <v>27</v>
      </c>
      <c r="C13" s="54"/>
      <c r="D13" s="55">
        <f>'1. ელექტროობა'!H4</f>
        <v>306154.43410749239</v>
      </c>
      <c r="E13" s="57">
        <f t="shared" ref="E13:E17" si="0">D13/$E$9</f>
        <v>43.908217036326818</v>
      </c>
      <c r="F13" s="56">
        <f>D13/$D$21</f>
        <v>0.30453964591547994</v>
      </c>
    </row>
    <row r="14" spans="1:6">
      <c r="A14" s="53">
        <v>2</v>
      </c>
      <c r="B14" s="58" t="s">
        <v>24</v>
      </c>
      <c r="C14" s="54"/>
      <c r="D14" s="59">
        <f>'2. ვენტილაცია'!H4</f>
        <v>223127.49492217455</v>
      </c>
      <c r="E14" s="57">
        <f>D14/$E$9</f>
        <v>32.000615971398695</v>
      </c>
      <c r="F14" s="56">
        <f t="shared" ref="F14:F19" si="1">D14/$D$21</f>
        <v>0.2219506259829282</v>
      </c>
    </row>
    <row r="15" spans="1:6">
      <c r="A15" s="6">
        <v>3</v>
      </c>
      <c r="B15" s="58" t="s">
        <v>25</v>
      </c>
      <c r="C15" s="54"/>
      <c r="D15" s="59">
        <f>'3. გათბობა-გაგრილება'!H4</f>
        <v>220632.44943771628</v>
      </c>
      <c r="E15" s="60">
        <f t="shared" si="0"/>
        <v>31.642780230863131</v>
      </c>
      <c r="F15" s="56">
        <f t="shared" si="1"/>
        <v>0.21946874042541525</v>
      </c>
    </row>
    <row r="16" spans="1:6">
      <c r="A16" s="53">
        <v>4</v>
      </c>
      <c r="B16" s="58" t="s">
        <v>26</v>
      </c>
      <c r="C16" s="54"/>
      <c r="D16" s="59">
        <f>'4. კანალიზაცია'!H3</f>
        <v>57067.767130093722</v>
      </c>
      <c r="E16" s="60">
        <f t="shared" si="0"/>
        <v>8.1845749261529015</v>
      </c>
      <c r="F16" s="56">
        <f t="shared" si="1"/>
        <v>5.6766767548706513E-2</v>
      </c>
    </row>
    <row r="17" spans="1:13">
      <c r="A17" s="6">
        <v>5</v>
      </c>
      <c r="B17" s="58" t="s">
        <v>28</v>
      </c>
      <c r="C17" s="54"/>
      <c r="D17" s="59">
        <f>'5. სახანძრო უსაფრთხოება'!H4</f>
        <v>24419.256958526661</v>
      </c>
      <c r="E17" s="60">
        <f t="shared" si="0"/>
        <v>3.502173788619261</v>
      </c>
      <c r="F17" s="56">
        <f t="shared" si="1"/>
        <v>2.42904594517739E-2</v>
      </c>
    </row>
    <row r="18" spans="1:13" s="44" customFormat="1">
      <c r="A18" s="6">
        <v>6</v>
      </c>
      <c r="B18" s="58" t="s">
        <v>593</v>
      </c>
      <c r="C18" s="54"/>
      <c r="D18" s="59">
        <f>'6. სუსტი დენები'!H4</f>
        <v>158682.80454288976</v>
      </c>
      <c r="E18" s="60">
        <f t="shared" ref="E18" si="2">D18/$E$9</f>
        <v>22.758053601653579</v>
      </c>
      <c r="F18" s="56">
        <f t="shared" si="1"/>
        <v>0.15784584420358169</v>
      </c>
    </row>
    <row r="19" spans="1:13" s="114" customFormat="1" ht="57" customHeight="1" thickBot="1">
      <c r="A19" s="53">
        <v>7</v>
      </c>
      <c r="B19" s="58" t="s">
        <v>636</v>
      </c>
      <c r="C19" s="54"/>
      <c r="D19" s="59">
        <f>'7. დამატებითი სამუშაო'!H4</f>
        <v>15218.183619918365</v>
      </c>
      <c r="E19" s="60">
        <f t="shared" ref="E19" si="3">D19/$E$9</f>
        <v>2.1825694317641</v>
      </c>
      <c r="F19" s="56">
        <f t="shared" si="1"/>
        <v>1.5137916472114477E-2</v>
      </c>
      <c r="G19" s="454"/>
      <c r="H19" s="455"/>
      <c r="I19" s="455"/>
      <c r="J19" s="455"/>
      <c r="K19" s="455"/>
      <c r="L19" s="455"/>
    </row>
    <row r="20" spans="1:13" ht="16.5" thickBot="1">
      <c r="A20" s="61"/>
      <c r="B20" s="62"/>
      <c r="C20" s="62"/>
      <c r="D20" s="62"/>
      <c r="E20" s="62"/>
      <c r="F20" s="63"/>
      <c r="H20" s="79"/>
    </row>
    <row r="21" spans="1:13" ht="21" customHeight="1">
      <c r="A21" s="53"/>
      <c r="B21" s="7" t="s">
        <v>23</v>
      </c>
      <c r="C21" s="64"/>
      <c r="D21" s="65">
        <f>SUM(D13:D19)</f>
        <v>1005302.3907188118</v>
      </c>
      <c r="E21" s="66">
        <f>D21/$E$9</f>
        <v>144.17898498677849</v>
      </c>
      <c r="F21" s="67"/>
      <c r="G21" s="79"/>
      <c r="H21" s="76"/>
    </row>
    <row r="22" spans="1:13">
      <c r="A22" s="6"/>
      <c r="B22" s="6"/>
      <c r="C22" s="116">
        <f>C6</f>
        <v>2.4500000000000002</v>
      </c>
      <c r="D22" s="68"/>
      <c r="E22" s="68"/>
      <c r="F22" s="69"/>
      <c r="L22" s="79"/>
    </row>
    <row r="23" spans="1:13" ht="19.5" thickBot="1">
      <c r="A23" s="70"/>
      <c r="B23" s="71"/>
      <c r="C23" s="72"/>
      <c r="D23" s="73">
        <f>D21*C22</f>
        <v>2462990.8572610891</v>
      </c>
      <c r="E23" s="73">
        <f>D23/$E$9</f>
        <v>353.23851321760736</v>
      </c>
      <c r="F23" s="74"/>
      <c r="L23" s="79"/>
      <c r="M23" s="79"/>
    </row>
    <row r="24" spans="1:13">
      <c r="A24" s="75"/>
      <c r="C24" s="75"/>
      <c r="D24" s="373"/>
      <c r="I24" s="76"/>
    </row>
    <row r="25" spans="1:13">
      <c r="A25" s="75"/>
      <c r="D25" s="76"/>
    </row>
    <row r="26" spans="1:13" ht="18">
      <c r="A26" s="75"/>
      <c r="B26" s="77"/>
    </row>
    <row r="27" spans="1:13">
      <c r="A27" s="75"/>
    </row>
    <row r="28" spans="1:13">
      <c r="A28" s="75"/>
      <c r="D28" s="76"/>
    </row>
    <row r="29" spans="1:13">
      <c r="D29" s="76"/>
    </row>
    <row r="30" spans="1:13">
      <c r="D30" s="76"/>
    </row>
    <row r="32" spans="1:13">
      <c r="D32" s="78"/>
    </row>
    <row r="33" spans="4:4">
      <c r="D33" s="79"/>
    </row>
    <row r="34" spans="4:4">
      <c r="D34" s="79"/>
    </row>
    <row r="35" spans="4:4">
      <c r="D35" s="79"/>
    </row>
    <row r="36" spans="4:4">
      <c r="D36" s="79"/>
    </row>
    <row r="37" spans="4:4">
      <c r="D37" s="79"/>
    </row>
    <row r="38" spans="4:4">
      <c r="D38" s="79"/>
    </row>
    <row r="39" spans="4:4">
      <c r="D39" s="79"/>
    </row>
    <row r="40" spans="4:4">
      <c r="D40" s="79"/>
    </row>
  </sheetData>
  <mergeCells count="8">
    <mergeCell ref="G19:L19"/>
    <mergeCell ref="C1:E1"/>
    <mergeCell ref="C2:E2"/>
    <mergeCell ref="C4:E4"/>
    <mergeCell ref="C6:E6"/>
    <mergeCell ref="E8:F8"/>
    <mergeCell ref="E9:F9"/>
    <mergeCell ref="A11:F11"/>
  </mergeCells>
  <phoneticPr fontId="18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310"/>
  <sheetViews>
    <sheetView showGridLines="0" zoomScale="80" zoomScaleNormal="80" zoomScalePageLayoutView="115" workbookViewId="0">
      <pane ySplit="10" topLeftCell="A11" activePane="bottomLeft" state="frozen"/>
      <selection pane="bottomLeft" activeCell="B12" sqref="A12:XFD307"/>
    </sheetView>
  </sheetViews>
  <sheetFormatPr defaultColWidth="8.875" defaultRowHeight="12.75"/>
  <cols>
    <col min="1" max="1" width="4" style="127" customWidth="1"/>
    <col min="2" max="2" width="68.75" style="127" bestFit="1" customWidth="1"/>
    <col min="3" max="3" width="10.75" style="127" customWidth="1"/>
    <col min="4" max="4" width="9.375" style="237" bestFit="1" customWidth="1"/>
    <col min="5" max="5" width="9" style="237" bestFit="1" customWidth="1"/>
    <col min="6" max="6" width="11.125" style="127" customWidth="1"/>
    <col min="7" max="7" width="12" style="127" customWidth="1"/>
    <col min="8" max="8" width="13.75" style="127" customWidth="1"/>
    <col min="9" max="9" width="15.25" style="127" customWidth="1"/>
    <col min="10" max="10" width="13.875" style="127" customWidth="1"/>
    <col min="11" max="11" width="11.125" style="188" bestFit="1" customWidth="1"/>
    <col min="12" max="12" width="6.625" style="127" customWidth="1"/>
    <col min="13" max="13" width="16.25" style="127" bestFit="1" customWidth="1"/>
    <col min="14" max="14" width="11" style="127" customWidth="1"/>
    <col min="15" max="15" width="6.625" style="127" customWidth="1"/>
    <col min="16" max="16" width="20.375" style="127" bestFit="1" customWidth="1"/>
    <col min="17" max="17" width="11.625" style="127" customWidth="1"/>
    <col min="18" max="19" width="6.625" style="127" customWidth="1"/>
    <col min="20" max="16384" width="8.875" style="127"/>
  </cols>
  <sheetData>
    <row r="1" spans="1:17" ht="13.5" thickBot="1">
      <c r="A1" s="120"/>
      <c r="B1" s="466"/>
      <c r="C1" s="466"/>
      <c r="D1" s="466"/>
      <c r="E1" s="224"/>
      <c r="F1" s="122"/>
      <c r="G1" s="121"/>
      <c r="H1" s="123"/>
      <c r="I1" s="124"/>
      <c r="J1" s="123"/>
      <c r="K1" s="125"/>
      <c r="M1" s="126"/>
      <c r="N1" s="126"/>
    </row>
    <row r="2" spans="1:17" ht="13.5" thickBot="1">
      <c r="A2" s="467" t="s">
        <v>607</v>
      </c>
      <c r="B2" s="468"/>
      <c r="C2" s="128"/>
      <c r="D2" s="225"/>
      <c r="E2" s="224"/>
      <c r="F2" s="122"/>
      <c r="G2" s="129"/>
      <c r="H2" s="469" t="s">
        <v>9</v>
      </c>
      <c r="I2" s="470"/>
      <c r="J2" s="471"/>
      <c r="K2" s="130"/>
      <c r="M2" s="126"/>
      <c r="N2" s="131"/>
    </row>
    <row r="3" spans="1:17" ht="16.5" customHeight="1" thickBot="1">
      <c r="A3" s="465"/>
      <c r="B3" s="465"/>
      <c r="C3" s="465"/>
      <c r="D3" s="465"/>
      <c r="E3" s="465"/>
      <c r="F3" s="465"/>
      <c r="G3" s="132"/>
      <c r="H3" s="133" t="s">
        <v>11</v>
      </c>
      <c r="I3" s="134" t="s">
        <v>10</v>
      </c>
      <c r="J3" s="135" t="s">
        <v>12</v>
      </c>
      <c r="K3" s="130"/>
      <c r="M3" s="126"/>
      <c r="N3" s="131"/>
    </row>
    <row r="4" spans="1:17" ht="13.5" thickBot="1">
      <c r="A4" s="465"/>
      <c r="B4" s="465"/>
      <c r="C4" s="465"/>
      <c r="D4" s="465"/>
      <c r="E4" s="465"/>
      <c r="F4" s="465"/>
      <c r="G4" s="132"/>
      <c r="H4" s="136">
        <f>J306</f>
        <v>306154.43410749239</v>
      </c>
      <c r="I4" s="137">
        <f>H4*J4</f>
        <v>750078.36356335646</v>
      </c>
      <c r="J4" s="138">
        <f>TOTAL!C22</f>
        <v>2.4500000000000002</v>
      </c>
      <c r="K4" s="130"/>
      <c r="M4" s="126"/>
      <c r="N4" s="131"/>
    </row>
    <row r="5" spans="1:17">
      <c r="A5" s="465"/>
      <c r="B5" s="465"/>
      <c r="C5" s="465"/>
      <c r="D5" s="465"/>
      <c r="E5" s="465"/>
      <c r="F5" s="465"/>
      <c r="G5" s="139"/>
      <c r="H5" s="140"/>
      <c r="I5" s="141"/>
      <c r="J5" s="142"/>
      <c r="K5" s="130"/>
      <c r="M5" s="126"/>
      <c r="N5" s="131"/>
    </row>
    <row r="6" spans="1:17" ht="13.5" thickBot="1">
      <c r="A6" s="472"/>
      <c r="B6" s="472"/>
      <c r="C6" s="473"/>
      <c r="D6" s="473"/>
      <c r="E6" s="473"/>
      <c r="F6" s="472"/>
      <c r="G6" s="143"/>
      <c r="H6" s="128"/>
      <c r="I6" s="121"/>
      <c r="J6" s="144"/>
      <c r="K6" s="145"/>
      <c r="M6" s="146"/>
      <c r="N6" s="146"/>
    </row>
    <row r="7" spans="1:17" ht="16.149999999999999" customHeight="1" thickBot="1">
      <c r="A7" s="474" t="s">
        <v>608</v>
      </c>
      <c r="B7" s="147" t="s">
        <v>31</v>
      </c>
      <c r="C7" s="476" t="s">
        <v>32</v>
      </c>
      <c r="D7" s="478" t="s">
        <v>33</v>
      </c>
      <c r="E7" s="479"/>
      <c r="F7" s="480" t="s">
        <v>34</v>
      </c>
      <c r="G7" s="481"/>
      <c r="H7" s="487" t="s">
        <v>35</v>
      </c>
      <c r="I7" s="481"/>
      <c r="J7" s="488" t="s">
        <v>36</v>
      </c>
      <c r="K7" s="490" t="s">
        <v>37</v>
      </c>
      <c r="M7" s="482" t="s">
        <v>38</v>
      </c>
      <c r="N7" s="482" t="s">
        <v>39</v>
      </c>
      <c r="P7" s="492" t="s">
        <v>40</v>
      </c>
      <c r="Q7" s="482" t="s">
        <v>41</v>
      </c>
    </row>
    <row r="8" spans="1:17" ht="31.15" customHeight="1" thickBot="1">
      <c r="A8" s="475"/>
      <c r="B8" s="148"/>
      <c r="C8" s="477"/>
      <c r="D8" s="226" t="s">
        <v>42</v>
      </c>
      <c r="E8" s="227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89"/>
      <c r="K8" s="491"/>
      <c r="M8" s="483"/>
      <c r="N8" s="483"/>
      <c r="P8" s="493"/>
      <c r="Q8" s="483"/>
    </row>
    <row r="9" spans="1:17" ht="13.5" thickBot="1">
      <c r="A9" s="152" t="s">
        <v>0</v>
      </c>
      <c r="B9" s="153" t="s">
        <v>1</v>
      </c>
      <c r="C9" s="154" t="s">
        <v>2</v>
      </c>
      <c r="D9" s="228" t="s">
        <v>13</v>
      </c>
      <c r="E9" s="229" t="s">
        <v>3</v>
      </c>
      <c r="F9" s="156" t="s">
        <v>4</v>
      </c>
      <c r="G9" s="156" t="s">
        <v>5</v>
      </c>
      <c r="H9" s="157" t="s">
        <v>6</v>
      </c>
      <c r="I9" s="156" t="s">
        <v>7</v>
      </c>
      <c r="J9" s="158" t="s">
        <v>8</v>
      </c>
      <c r="K9" s="159" t="s">
        <v>15</v>
      </c>
      <c r="M9" s="160" t="s">
        <v>14</v>
      </c>
      <c r="N9" s="155" t="s">
        <v>16</v>
      </c>
      <c r="P9" s="160" t="s">
        <v>45</v>
      </c>
      <c r="Q9" s="155" t="s">
        <v>46</v>
      </c>
    </row>
    <row r="10" spans="1:17" ht="13.5" thickBot="1">
      <c r="A10" s="161"/>
      <c r="B10" s="162"/>
      <c r="C10" s="163"/>
      <c r="D10" s="230"/>
      <c r="E10" s="231"/>
      <c r="F10" s="164"/>
      <c r="G10" s="164"/>
      <c r="H10" s="165"/>
      <c r="I10" s="164"/>
      <c r="J10" s="164"/>
      <c r="K10" s="166"/>
      <c r="M10" s="167"/>
      <c r="N10" s="168"/>
      <c r="P10" s="167"/>
      <c r="Q10" s="168"/>
    </row>
    <row r="11" spans="1:17" s="171" customFormat="1">
      <c r="A11" s="484"/>
      <c r="B11" s="485"/>
      <c r="C11" s="485"/>
      <c r="D11" s="232"/>
      <c r="E11" s="232"/>
      <c r="F11" s="169"/>
      <c r="G11" s="169"/>
      <c r="H11" s="169"/>
      <c r="I11" s="169"/>
      <c r="J11" s="169"/>
      <c r="K11" s="170"/>
      <c r="M11" s="238"/>
      <c r="N11" s="238"/>
      <c r="P11" s="238"/>
      <c r="Q11" s="240"/>
    </row>
    <row r="12" spans="1:17" s="375" customFormat="1">
      <c r="A12" s="172"/>
      <c r="B12" s="486" t="s">
        <v>628</v>
      </c>
      <c r="C12" s="486"/>
      <c r="D12" s="486"/>
      <c r="E12" s="233"/>
      <c r="F12" s="172"/>
      <c r="G12" s="172"/>
      <c r="H12" s="172"/>
      <c r="I12" s="172"/>
      <c r="J12" s="172"/>
      <c r="K12" s="173"/>
      <c r="M12" s="361"/>
      <c r="N12" s="361"/>
      <c r="P12" s="376"/>
      <c r="Q12" s="376"/>
    </row>
    <row r="13" spans="1:17" s="378" customFormat="1">
      <c r="A13" s="174">
        <v>1</v>
      </c>
      <c r="B13" s="175" t="s">
        <v>609</v>
      </c>
      <c r="C13" s="176" t="s">
        <v>47</v>
      </c>
      <c r="D13" s="236">
        <v>1</v>
      </c>
      <c r="E13" s="235">
        <v>8010</v>
      </c>
      <c r="F13" s="270">
        <f t="shared" ref="F13:F65" si="0">M13/$J$4</f>
        <v>0.4842615012106537</v>
      </c>
      <c r="G13" s="296">
        <f t="shared" ref="G13:G65" si="1">F13*E13</f>
        <v>3878.9346246973359</v>
      </c>
      <c r="H13" s="297">
        <f t="shared" ref="H13:H65" si="2">N13/$J$4</f>
        <v>0.30612244897959179</v>
      </c>
      <c r="I13" s="296">
        <f t="shared" ref="I13:I65" si="3">H13*E13</f>
        <v>2452.0408163265301</v>
      </c>
      <c r="J13" s="298">
        <f t="shared" ref="J13:J65" si="4">G13+I13</f>
        <v>6330.9754410238656</v>
      </c>
      <c r="K13" s="377">
        <f t="shared" ref="K13:K65" si="5">J13/E13</f>
        <v>0.79038395019024543</v>
      </c>
      <c r="M13" s="360">
        <v>1.1864406779661016</v>
      </c>
      <c r="N13" s="360">
        <v>0.75</v>
      </c>
      <c r="P13" s="273" t="s">
        <v>694</v>
      </c>
      <c r="Q13" s="273"/>
    </row>
    <row r="14" spans="1:17" s="378" customFormat="1">
      <c r="A14" s="174">
        <f>A13+1</f>
        <v>2</v>
      </c>
      <c r="B14" s="175" t="s">
        <v>610</v>
      </c>
      <c r="C14" s="176" t="s">
        <v>47</v>
      </c>
      <c r="D14" s="236">
        <v>1</v>
      </c>
      <c r="E14" s="235">
        <v>5500</v>
      </c>
      <c r="F14" s="270">
        <f t="shared" si="0"/>
        <v>0.76098235904531308</v>
      </c>
      <c r="G14" s="296">
        <f t="shared" si="1"/>
        <v>4185.4029747492223</v>
      </c>
      <c r="H14" s="297">
        <f t="shared" si="2"/>
        <v>0.30612244897959179</v>
      </c>
      <c r="I14" s="296">
        <f t="shared" si="3"/>
        <v>1683.6734693877547</v>
      </c>
      <c r="J14" s="298">
        <f t="shared" si="4"/>
        <v>5869.0764441369774</v>
      </c>
      <c r="K14" s="377">
        <f t="shared" si="5"/>
        <v>1.067104808024905</v>
      </c>
      <c r="M14" s="360">
        <v>1.8644067796610171</v>
      </c>
      <c r="N14" s="360">
        <v>0.75</v>
      </c>
      <c r="P14" s="273" t="s">
        <v>694</v>
      </c>
      <c r="Q14" s="273"/>
    </row>
    <row r="15" spans="1:17" s="378" customFormat="1">
      <c r="A15" s="174">
        <f t="shared" ref="A15:A65" si="6">A14+1</f>
        <v>3</v>
      </c>
      <c r="B15" s="175" t="s">
        <v>611</v>
      </c>
      <c r="C15" s="176" t="s">
        <v>47</v>
      </c>
      <c r="D15" s="236">
        <v>1</v>
      </c>
      <c r="E15" s="235">
        <v>60</v>
      </c>
      <c r="F15" s="270">
        <f t="shared" si="0"/>
        <v>1.1760636457973019</v>
      </c>
      <c r="G15" s="296">
        <f t="shared" si="1"/>
        <v>70.563818747838113</v>
      </c>
      <c r="H15" s="297">
        <f t="shared" si="2"/>
        <v>0.36734693877551017</v>
      </c>
      <c r="I15" s="296">
        <f t="shared" si="3"/>
        <v>22.04081632653061</v>
      </c>
      <c r="J15" s="298">
        <f t="shared" si="4"/>
        <v>92.60463507436873</v>
      </c>
      <c r="K15" s="377">
        <f t="shared" si="5"/>
        <v>1.5434105845728121</v>
      </c>
      <c r="M15" s="360">
        <v>2.8813559322033897</v>
      </c>
      <c r="N15" s="360">
        <v>0.9</v>
      </c>
      <c r="P15" s="273" t="s">
        <v>694</v>
      </c>
      <c r="Q15" s="273"/>
    </row>
    <row r="16" spans="1:17" s="378" customFormat="1">
      <c r="A16" s="174">
        <f t="shared" si="6"/>
        <v>4</v>
      </c>
      <c r="B16" s="175" t="s">
        <v>612</v>
      </c>
      <c r="C16" s="176" t="s">
        <v>47</v>
      </c>
      <c r="D16" s="236">
        <v>1</v>
      </c>
      <c r="E16" s="235">
        <v>120</v>
      </c>
      <c r="F16" s="270">
        <f t="shared" si="0"/>
        <v>1.7295053614666205</v>
      </c>
      <c r="G16" s="296">
        <f t="shared" si="1"/>
        <v>207.54064337599445</v>
      </c>
      <c r="H16" s="297">
        <f t="shared" si="2"/>
        <v>0.51020408163265307</v>
      </c>
      <c r="I16" s="296">
        <f t="shared" si="3"/>
        <v>61.224489795918366</v>
      </c>
      <c r="J16" s="298">
        <f t="shared" si="4"/>
        <v>268.76513317191279</v>
      </c>
      <c r="K16" s="377">
        <f t="shared" si="5"/>
        <v>2.2397094430992732</v>
      </c>
      <c r="M16" s="360">
        <v>4.2372881355932206</v>
      </c>
      <c r="N16" s="360">
        <v>1.25</v>
      </c>
      <c r="P16" s="273" t="s">
        <v>694</v>
      </c>
      <c r="Q16" s="273"/>
    </row>
    <row r="17" spans="1:17" s="378" customFormat="1">
      <c r="A17" s="174">
        <f t="shared" si="6"/>
        <v>5</v>
      </c>
      <c r="B17" s="175" t="s">
        <v>613</v>
      </c>
      <c r="C17" s="176" t="s">
        <v>47</v>
      </c>
      <c r="D17" s="236">
        <v>1</v>
      </c>
      <c r="E17" s="235">
        <v>160</v>
      </c>
      <c r="F17" s="270">
        <f t="shared" si="0"/>
        <v>6.5721203735731581</v>
      </c>
      <c r="G17" s="296">
        <f t="shared" si="1"/>
        <v>1051.5392597717052</v>
      </c>
      <c r="H17" s="297">
        <f t="shared" si="2"/>
        <v>0.51020408163265307</v>
      </c>
      <c r="I17" s="296">
        <f t="shared" si="3"/>
        <v>81.632653061224488</v>
      </c>
      <c r="J17" s="298">
        <f t="shared" si="4"/>
        <v>1133.1719128329298</v>
      </c>
      <c r="K17" s="377">
        <f t="shared" si="5"/>
        <v>7.0823244552058116</v>
      </c>
      <c r="M17" s="360">
        <v>16.101694915254239</v>
      </c>
      <c r="N17" s="360">
        <v>1.25</v>
      </c>
      <c r="P17" s="273" t="s">
        <v>694</v>
      </c>
      <c r="Q17" s="273"/>
    </row>
    <row r="18" spans="1:17" s="378" customFormat="1">
      <c r="A18" s="174">
        <f t="shared" si="6"/>
        <v>6</v>
      </c>
      <c r="B18" s="175" t="s">
        <v>614</v>
      </c>
      <c r="C18" s="176" t="s">
        <v>47</v>
      </c>
      <c r="D18" s="236">
        <v>1</v>
      </c>
      <c r="E18" s="235">
        <v>225</v>
      </c>
      <c r="F18" s="270">
        <f t="shared" si="0"/>
        <v>1.3836042891732965</v>
      </c>
      <c r="G18" s="296">
        <f t="shared" si="1"/>
        <v>311.31096506399172</v>
      </c>
      <c r="H18" s="297">
        <f t="shared" si="2"/>
        <v>0.51020408163265307</v>
      </c>
      <c r="I18" s="296">
        <f t="shared" si="3"/>
        <v>114.79591836734694</v>
      </c>
      <c r="J18" s="298">
        <f t="shared" si="4"/>
        <v>426.10688343133864</v>
      </c>
      <c r="K18" s="377">
        <f t="shared" si="5"/>
        <v>1.8938083708059494</v>
      </c>
      <c r="M18" s="360">
        <v>3.3898305084745766</v>
      </c>
      <c r="N18" s="360">
        <v>1.25</v>
      </c>
      <c r="P18" s="273" t="s">
        <v>694</v>
      </c>
      <c r="Q18" s="273"/>
    </row>
    <row r="19" spans="1:17" s="378" customFormat="1">
      <c r="A19" s="174">
        <f t="shared" si="6"/>
        <v>7</v>
      </c>
      <c r="B19" s="175" t="s">
        <v>615</v>
      </c>
      <c r="C19" s="176" t="s">
        <v>47</v>
      </c>
      <c r="D19" s="236">
        <v>1</v>
      </c>
      <c r="E19" s="235">
        <v>65</v>
      </c>
      <c r="F19" s="270">
        <f t="shared" si="0"/>
        <v>1.7295053614666205</v>
      </c>
      <c r="G19" s="296">
        <f t="shared" si="1"/>
        <v>112.41784849533033</v>
      </c>
      <c r="H19" s="297">
        <f t="shared" si="2"/>
        <v>0.51020408163265307</v>
      </c>
      <c r="I19" s="296">
        <f t="shared" si="3"/>
        <v>33.163265306122447</v>
      </c>
      <c r="J19" s="298">
        <f t="shared" si="4"/>
        <v>145.58111380145277</v>
      </c>
      <c r="K19" s="377">
        <f t="shared" si="5"/>
        <v>2.2397094430992732</v>
      </c>
      <c r="M19" s="360">
        <v>4.2372881355932206</v>
      </c>
      <c r="N19" s="360">
        <v>1.25</v>
      </c>
      <c r="P19" s="273" t="s">
        <v>694</v>
      </c>
      <c r="Q19" s="379"/>
    </row>
    <row r="20" spans="1:17" s="378" customFormat="1">
      <c r="A20" s="174">
        <f t="shared" si="6"/>
        <v>8</v>
      </c>
      <c r="B20" s="175" t="s">
        <v>616</v>
      </c>
      <c r="C20" s="176" t="s">
        <v>47</v>
      </c>
      <c r="D20" s="236">
        <v>1</v>
      </c>
      <c r="E20" s="235">
        <v>120</v>
      </c>
      <c r="F20" s="270">
        <f t="shared" si="0"/>
        <v>2.9401591144932548</v>
      </c>
      <c r="G20" s="296">
        <f t="shared" si="1"/>
        <v>352.81909373919058</v>
      </c>
      <c r="H20" s="297">
        <f t="shared" si="2"/>
        <v>0.51020408163265307</v>
      </c>
      <c r="I20" s="296">
        <f t="shared" si="3"/>
        <v>61.224489795918366</v>
      </c>
      <c r="J20" s="298">
        <f t="shared" si="4"/>
        <v>414.04358353510895</v>
      </c>
      <c r="K20" s="377">
        <f t="shared" si="5"/>
        <v>3.4503631961259078</v>
      </c>
      <c r="M20" s="360">
        <v>7.2033898305084749</v>
      </c>
      <c r="N20" s="360">
        <v>1.25</v>
      </c>
      <c r="P20" s="273" t="s">
        <v>694</v>
      </c>
      <c r="Q20" s="379"/>
    </row>
    <row r="21" spans="1:17" s="378" customFormat="1">
      <c r="A21" s="174">
        <f t="shared" si="6"/>
        <v>9</v>
      </c>
      <c r="B21" s="175" t="s">
        <v>617</v>
      </c>
      <c r="C21" s="176" t="s">
        <v>47</v>
      </c>
      <c r="D21" s="236">
        <v>1</v>
      </c>
      <c r="E21" s="235">
        <v>70</v>
      </c>
      <c r="F21" s="270">
        <f t="shared" si="0"/>
        <v>7.9557246627464542</v>
      </c>
      <c r="G21" s="296">
        <f t="shared" si="1"/>
        <v>556.90072639225184</v>
      </c>
      <c r="H21" s="297">
        <f t="shared" si="2"/>
        <v>1.0204081632653061</v>
      </c>
      <c r="I21" s="296">
        <f t="shared" si="3"/>
        <v>71.428571428571431</v>
      </c>
      <c r="J21" s="298">
        <f t="shared" si="4"/>
        <v>628.32929782082329</v>
      </c>
      <c r="K21" s="377">
        <f t="shared" si="5"/>
        <v>8.9761328260117619</v>
      </c>
      <c r="M21" s="360">
        <v>19.491525423728813</v>
      </c>
      <c r="N21" s="360">
        <v>2.5</v>
      </c>
      <c r="P21" s="273" t="s">
        <v>694</v>
      </c>
      <c r="Q21" s="273"/>
    </row>
    <row r="22" spans="1:17" s="378" customFormat="1">
      <c r="A22" s="174">
        <f t="shared" si="6"/>
        <v>10</v>
      </c>
      <c r="B22" s="175" t="s">
        <v>618</v>
      </c>
      <c r="C22" s="176" t="s">
        <v>47</v>
      </c>
      <c r="D22" s="236">
        <v>1</v>
      </c>
      <c r="E22" s="235">
        <v>205</v>
      </c>
      <c r="F22" s="270">
        <f t="shared" si="0"/>
        <v>5.0155655482531989</v>
      </c>
      <c r="G22" s="296">
        <f t="shared" si="1"/>
        <v>1028.1909373919057</v>
      </c>
      <c r="H22" s="297">
        <f t="shared" si="2"/>
        <v>1.0204081632653061</v>
      </c>
      <c r="I22" s="296">
        <f t="shared" si="3"/>
        <v>209.18367346938777</v>
      </c>
      <c r="J22" s="298">
        <f t="shared" si="4"/>
        <v>1237.3746108612934</v>
      </c>
      <c r="K22" s="377">
        <f t="shared" si="5"/>
        <v>6.0359737115185039</v>
      </c>
      <c r="M22" s="360">
        <v>12.288135593220339</v>
      </c>
      <c r="N22" s="360">
        <v>2.5</v>
      </c>
      <c r="P22" s="273" t="s">
        <v>694</v>
      </c>
      <c r="Q22" s="273"/>
    </row>
    <row r="23" spans="1:17" s="378" customFormat="1">
      <c r="A23" s="174">
        <f t="shared" si="6"/>
        <v>11</v>
      </c>
      <c r="B23" s="175" t="s">
        <v>619</v>
      </c>
      <c r="C23" s="176" t="s">
        <v>47</v>
      </c>
      <c r="D23" s="236">
        <v>1</v>
      </c>
      <c r="E23" s="235">
        <v>65</v>
      </c>
      <c r="F23" s="270">
        <f t="shared" si="0"/>
        <v>5.0155655482531989</v>
      </c>
      <c r="G23" s="296">
        <f t="shared" si="1"/>
        <v>326.01176063645795</v>
      </c>
      <c r="H23" s="297">
        <f t="shared" si="2"/>
        <v>1.0204081632653061</v>
      </c>
      <c r="I23" s="296">
        <f t="shared" si="3"/>
        <v>66.326530612244895</v>
      </c>
      <c r="J23" s="298">
        <f t="shared" si="4"/>
        <v>392.33829124870283</v>
      </c>
      <c r="K23" s="377">
        <f t="shared" si="5"/>
        <v>6.0359737115185048</v>
      </c>
      <c r="M23" s="360">
        <v>12.288135593220339</v>
      </c>
      <c r="N23" s="360">
        <v>2.5</v>
      </c>
      <c r="P23" s="273" t="s">
        <v>694</v>
      </c>
      <c r="Q23" s="273"/>
    </row>
    <row r="24" spans="1:17" s="378" customFormat="1">
      <c r="A24" s="174">
        <f t="shared" si="6"/>
        <v>12</v>
      </c>
      <c r="B24" s="175" t="s">
        <v>620</v>
      </c>
      <c r="C24" s="176" t="s">
        <v>47</v>
      </c>
      <c r="D24" s="236">
        <v>1</v>
      </c>
      <c r="E24" s="235">
        <v>110</v>
      </c>
      <c r="F24" s="270">
        <f t="shared" si="0"/>
        <v>7.6098235904531295</v>
      </c>
      <c r="G24" s="296">
        <f t="shared" si="1"/>
        <v>837.08059494984423</v>
      </c>
      <c r="H24" s="297">
        <f t="shared" si="2"/>
        <v>1.0204081632653061</v>
      </c>
      <c r="I24" s="296">
        <f t="shared" si="3"/>
        <v>112.24489795918367</v>
      </c>
      <c r="J24" s="298">
        <f t="shared" si="4"/>
        <v>949.32549290902784</v>
      </c>
      <c r="K24" s="377">
        <f t="shared" si="5"/>
        <v>8.6302317537184354</v>
      </c>
      <c r="M24" s="360">
        <v>18.64406779661017</v>
      </c>
      <c r="N24" s="360">
        <v>2.5</v>
      </c>
      <c r="P24" s="273" t="s">
        <v>694</v>
      </c>
      <c r="Q24" s="273"/>
    </row>
    <row r="25" spans="1:17" s="378" customFormat="1">
      <c r="A25" s="174">
        <f t="shared" si="6"/>
        <v>13</v>
      </c>
      <c r="B25" s="175" t="s">
        <v>621</v>
      </c>
      <c r="C25" s="176" t="s">
        <v>47</v>
      </c>
      <c r="D25" s="236">
        <v>1</v>
      </c>
      <c r="E25" s="235">
        <v>75</v>
      </c>
      <c r="F25" s="270">
        <f t="shared" si="0"/>
        <v>12.106537530266344</v>
      </c>
      <c r="G25" s="296">
        <f t="shared" si="1"/>
        <v>907.99031476997584</v>
      </c>
      <c r="H25" s="297">
        <f t="shared" si="2"/>
        <v>1.0204081632653061</v>
      </c>
      <c r="I25" s="296">
        <f t="shared" si="3"/>
        <v>76.530612244897966</v>
      </c>
      <c r="J25" s="298">
        <f t="shared" si="4"/>
        <v>984.52092701487379</v>
      </c>
      <c r="K25" s="377">
        <f t="shared" si="5"/>
        <v>13.126945693531651</v>
      </c>
      <c r="M25" s="360">
        <v>29.661016949152543</v>
      </c>
      <c r="N25" s="360">
        <v>2.5</v>
      </c>
      <c r="P25" s="273" t="s">
        <v>694</v>
      </c>
      <c r="Q25" s="379"/>
    </row>
    <row r="26" spans="1:17" s="378" customFormat="1">
      <c r="A26" s="174">
        <f t="shared" si="6"/>
        <v>14</v>
      </c>
      <c r="B26" s="175" t="s">
        <v>622</v>
      </c>
      <c r="C26" s="176" t="s">
        <v>47</v>
      </c>
      <c r="D26" s="236">
        <v>1</v>
      </c>
      <c r="E26" s="235">
        <v>295</v>
      </c>
      <c r="F26" s="270">
        <f t="shared" si="0"/>
        <v>19.024558976132827</v>
      </c>
      <c r="G26" s="296">
        <f t="shared" si="1"/>
        <v>5612.2448979591836</v>
      </c>
      <c r="H26" s="297">
        <f t="shared" si="2"/>
        <v>1.0204081632653061</v>
      </c>
      <c r="I26" s="296">
        <f t="shared" si="3"/>
        <v>301.0204081632653</v>
      </c>
      <c r="J26" s="298">
        <f t="shared" si="4"/>
        <v>5913.2653061224491</v>
      </c>
      <c r="K26" s="377">
        <f t="shared" si="5"/>
        <v>20.044967139398132</v>
      </c>
      <c r="M26" s="360">
        <v>46.610169491525426</v>
      </c>
      <c r="N26" s="360">
        <v>2.5</v>
      </c>
      <c r="P26" s="273" t="s">
        <v>694</v>
      </c>
      <c r="Q26" s="379"/>
    </row>
    <row r="27" spans="1:17" s="378" customFormat="1">
      <c r="A27" s="174">
        <f t="shared" si="6"/>
        <v>15</v>
      </c>
      <c r="B27" s="175" t="s">
        <v>623</v>
      </c>
      <c r="C27" s="176" t="s">
        <v>47</v>
      </c>
      <c r="D27" s="236">
        <v>1</v>
      </c>
      <c r="E27" s="235">
        <v>105</v>
      </c>
      <c r="F27" s="270">
        <f t="shared" si="0"/>
        <v>24.213075060532688</v>
      </c>
      <c r="G27" s="296">
        <f t="shared" si="1"/>
        <v>2542.3728813559323</v>
      </c>
      <c r="H27" s="297">
        <f t="shared" si="2"/>
        <v>1.5306122448979591</v>
      </c>
      <c r="I27" s="296">
        <f t="shared" si="3"/>
        <v>160.71428571428569</v>
      </c>
      <c r="J27" s="298">
        <f t="shared" si="4"/>
        <v>2703.0871670702181</v>
      </c>
      <c r="K27" s="377">
        <f t="shared" si="5"/>
        <v>25.743687305430647</v>
      </c>
      <c r="M27" s="360">
        <v>59.322033898305087</v>
      </c>
      <c r="N27" s="360">
        <v>3.75</v>
      </c>
      <c r="P27" s="273" t="s">
        <v>694</v>
      </c>
      <c r="Q27" s="273"/>
    </row>
    <row r="28" spans="1:17" s="378" customFormat="1">
      <c r="A28" s="174">
        <f t="shared" si="6"/>
        <v>16</v>
      </c>
      <c r="B28" s="175" t="s">
        <v>624</v>
      </c>
      <c r="C28" s="176" t="s">
        <v>47</v>
      </c>
      <c r="D28" s="236">
        <v>1</v>
      </c>
      <c r="E28" s="235">
        <v>435</v>
      </c>
      <c r="F28" s="270">
        <f t="shared" si="0"/>
        <v>32.860601867865796</v>
      </c>
      <c r="G28" s="296">
        <f t="shared" si="1"/>
        <v>14294.361812521622</v>
      </c>
      <c r="H28" s="297">
        <f t="shared" si="2"/>
        <v>1.5306122448979591</v>
      </c>
      <c r="I28" s="296">
        <f t="shared" si="3"/>
        <v>665.81632653061217</v>
      </c>
      <c r="J28" s="298">
        <f t="shared" si="4"/>
        <v>14960.178139052234</v>
      </c>
      <c r="K28" s="377">
        <f t="shared" si="5"/>
        <v>34.391214112763755</v>
      </c>
      <c r="M28" s="360">
        <v>80.508474576271198</v>
      </c>
      <c r="N28" s="360">
        <v>3.75</v>
      </c>
      <c r="P28" s="273" t="s">
        <v>694</v>
      </c>
      <c r="Q28" s="379"/>
    </row>
    <row r="29" spans="1:17" s="378" customFormat="1">
      <c r="A29" s="174">
        <f t="shared" si="6"/>
        <v>17</v>
      </c>
      <c r="B29" s="175" t="s">
        <v>625</v>
      </c>
      <c r="C29" s="176" t="s">
        <v>47</v>
      </c>
      <c r="D29" s="236">
        <v>1</v>
      </c>
      <c r="E29" s="235">
        <v>160</v>
      </c>
      <c r="F29" s="270">
        <f t="shared" si="0"/>
        <v>46.696644759598755</v>
      </c>
      <c r="G29" s="296">
        <f t="shared" si="1"/>
        <v>7471.4631615358012</v>
      </c>
      <c r="H29" s="297">
        <f t="shared" si="2"/>
        <v>1.5306122448979591</v>
      </c>
      <c r="I29" s="296">
        <f t="shared" si="3"/>
        <v>244.89795918367346</v>
      </c>
      <c r="J29" s="298">
        <f t="shared" si="4"/>
        <v>7716.3611207194745</v>
      </c>
      <c r="K29" s="377">
        <f t="shared" si="5"/>
        <v>48.227257004496714</v>
      </c>
      <c r="M29" s="360">
        <v>114.40677966101696</v>
      </c>
      <c r="N29" s="360">
        <v>3.75</v>
      </c>
      <c r="P29" s="273" t="s">
        <v>694</v>
      </c>
      <c r="Q29" s="273"/>
    </row>
    <row r="30" spans="1:17" s="378" customFormat="1">
      <c r="A30" s="174">
        <f t="shared" si="6"/>
        <v>18</v>
      </c>
      <c r="B30" s="175" t="s">
        <v>626</v>
      </c>
      <c r="C30" s="176" t="s">
        <v>47</v>
      </c>
      <c r="D30" s="236">
        <v>1</v>
      </c>
      <c r="E30" s="235">
        <v>155</v>
      </c>
      <c r="F30" s="270">
        <f t="shared" si="0"/>
        <v>80.816326530612244</v>
      </c>
      <c r="G30" s="296">
        <f t="shared" si="1"/>
        <v>12526.530612244898</v>
      </c>
      <c r="H30" s="297">
        <f t="shared" si="2"/>
        <v>2.0408163265306123</v>
      </c>
      <c r="I30" s="296">
        <f t="shared" si="3"/>
        <v>316.32653061224488</v>
      </c>
      <c r="J30" s="298">
        <f t="shared" si="4"/>
        <v>12842.857142857143</v>
      </c>
      <c r="K30" s="377">
        <f t="shared" si="5"/>
        <v>82.857142857142861</v>
      </c>
      <c r="M30" s="360">
        <v>198</v>
      </c>
      <c r="N30" s="360">
        <v>5</v>
      </c>
      <c r="P30" s="273" t="s">
        <v>694</v>
      </c>
      <c r="Q30" s="379"/>
    </row>
    <row r="31" spans="1:17" s="378" customFormat="1">
      <c r="A31" s="174">
        <f t="shared" si="6"/>
        <v>19</v>
      </c>
      <c r="B31" s="175" t="s">
        <v>627</v>
      </c>
      <c r="C31" s="176" t="s">
        <v>47</v>
      </c>
      <c r="D31" s="236">
        <v>1</v>
      </c>
      <c r="E31" s="235">
        <v>45</v>
      </c>
      <c r="F31" s="270">
        <f t="shared" si="0"/>
        <v>87.755102040816325</v>
      </c>
      <c r="G31" s="296">
        <f t="shared" si="1"/>
        <v>3948.9795918367345</v>
      </c>
      <c r="H31" s="297">
        <f t="shared" si="2"/>
        <v>2.0408163265306123</v>
      </c>
      <c r="I31" s="296">
        <f t="shared" si="3"/>
        <v>91.83673469387756</v>
      </c>
      <c r="J31" s="298">
        <f t="shared" si="4"/>
        <v>4040.8163265306121</v>
      </c>
      <c r="K31" s="377">
        <f t="shared" si="5"/>
        <v>89.795918367346928</v>
      </c>
      <c r="M31" s="360">
        <v>215</v>
      </c>
      <c r="N31" s="360">
        <v>5</v>
      </c>
      <c r="P31" s="273" t="s">
        <v>694</v>
      </c>
      <c r="Q31" s="379"/>
    </row>
    <row r="32" spans="1:17" s="378" customFormat="1">
      <c r="A32" s="174">
        <f t="shared" si="6"/>
        <v>20</v>
      </c>
      <c r="B32" s="183" t="s">
        <v>48</v>
      </c>
      <c r="C32" s="176" t="s">
        <v>47</v>
      </c>
      <c r="D32" s="236">
        <v>1</v>
      </c>
      <c r="E32" s="235">
        <v>40</v>
      </c>
      <c r="F32" s="270">
        <f t="shared" si="0"/>
        <v>1.3144240747146314</v>
      </c>
      <c r="G32" s="296">
        <f t="shared" si="1"/>
        <v>52.576962988585258</v>
      </c>
      <c r="H32" s="297">
        <f t="shared" si="2"/>
        <v>0.30612244897959179</v>
      </c>
      <c r="I32" s="296">
        <f t="shared" si="3"/>
        <v>12.244897959183671</v>
      </c>
      <c r="J32" s="298">
        <f t="shared" si="4"/>
        <v>64.821860947768926</v>
      </c>
      <c r="K32" s="377">
        <f t="shared" si="5"/>
        <v>1.6205465236942231</v>
      </c>
      <c r="M32" s="360">
        <v>3.2203389830508473</v>
      </c>
      <c r="N32" s="360">
        <v>0.75</v>
      </c>
      <c r="P32" s="273" t="s">
        <v>694</v>
      </c>
      <c r="Q32" s="273"/>
    </row>
    <row r="33" spans="1:17" s="378" customFormat="1">
      <c r="A33" s="174">
        <f t="shared" si="6"/>
        <v>21</v>
      </c>
      <c r="B33" s="183" t="s">
        <v>49</v>
      </c>
      <c r="C33" s="176" t="s">
        <v>47</v>
      </c>
      <c r="D33" s="236">
        <v>1</v>
      </c>
      <c r="E33" s="235">
        <v>200</v>
      </c>
      <c r="F33" s="270">
        <f t="shared" si="0"/>
        <v>0.9685230024213074</v>
      </c>
      <c r="G33" s="296">
        <f t="shared" si="1"/>
        <v>193.70460048426148</v>
      </c>
      <c r="H33" s="297">
        <f t="shared" si="2"/>
        <v>0.30612244897959179</v>
      </c>
      <c r="I33" s="296">
        <f t="shared" si="3"/>
        <v>61.224489795918359</v>
      </c>
      <c r="J33" s="298">
        <f t="shared" si="4"/>
        <v>254.92909028017982</v>
      </c>
      <c r="K33" s="377">
        <f t="shared" si="5"/>
        <v>1.2746454514008991</v>
      </c>
      <c r="M33" s="360">
        <v>2.3728813559322033</v>
      </c>
      <c r="N33" s="360">
        <v>0.75</v>
      </c>
      <c r="P33" s="273" t="s">
        <v>694</v>
      </c>
      <c r="Q33" s="273"/>
    </row>
    <row r="34" spans="1:17" s="378" customFormat="1">
      <c r="A34" s="174">
        <f t="shared" si="6"/>
        <v>22</v>
      </c>
      <c r="B34" s="183" t="s">
        <v>50</v>
      </c>
      <c r="C34" s="176" t="s">
        <v>47</v>
      </c>
      <c r="D34" s="236">
        <v>1</v>
      </c>
      <c r="E34" s="235">
        <v>16</v>
      </c>
      <c r="F34" s="270">
        <f t="shared" si="0"/>
        <v>26.122448979591834</v>
      </c>
      <c r="G34" s="296">
        <f t="shared" si="1"/>
        <v>417.95918367346934</v>
      </c>
      <c r="H34" s="297">
        <f t="shared" si="2"/>
        <v>1.0204081632653061</v>
      </c>
      <c r="I34" s="296">
        <f t="shared" si="3"/>
        <v>16.326530612244898</v>
      </c>
      <c r="J34" s="298">
        <f t="shared" si="4"/>
        <v>434.28571428571422</v>
      </c>
      <c r="K34" s="377">
        <f t="shared" si="5"/>
        <v>27.142857142857139</v>
      </c>
      <c r="M34" s="360">
        <v>64</v>
      </c>
      <c r="N34" s="360">
        <v>2.5</v>
      </c>
      <c r="P34" s="273" t="s">
        <v>688</v>
      </c>
      <c r="Q34" s="273"/>
    </row>
    <row r="35" spans="1:17" s="378" customFormat="1">
      <c r="A35" s="174">
        <f t="shared" si="6"/>
        <v>23</v>
      </c>
      <c r="B35" s="183" t="s">
        <v>51</v>
      </c>
      <c r="C35" s="176" t="s">
        <v>52</v>
      </c>
      <c r="D35" s="236">
        <v>1</v>
      </c>
      <c r="E35" s="235">
        <v>80</v>
      </c>
      <c r="F35" s="270">
        <f t="shared" si="0"/>
        <v>5.8803182289865097</v>
      </c>
      <c r="G35" s="296">
        <f t="shared" si="1"/>
        <v>470.42545831892079</v>
      </c>
      <c r="H35" s="297">
        <f t="shared" si="2"/>
        <v>1.5306122448979591</v>
      </c>
      <c r="I35" s="296">
        <f t="shared" si="3"/>
        <v>122.44897959183673</v>
      </c>
      <c r="J35" s="298">
        <f t="shared" si="4"/>
        <v>592.87443791075748</v>
      </c>
      <c r="K35" s="377">
        <f t="shared" si="5"/>
        <v>7.4109304738844681</v>
      </c>
      <c r="M35" s="360">
        <v>14.40677966101695</v>
      </c>
      <c r="N35" s="360">
        <v>3.75</v>
      </c>
      <c r="P35" s="273" t="s">
        <v>688</v>
      </c>
      <c r="Q35" s="273"/>
    </row>
    <row r="36" spans="1:17" s="378" customFormat="1">
      <c r="A36" s="174">
        <f t="shared" si="6"/>
        <v>24</v>
      </c>
      <c r="B36" s="183" t="s">
        <v>53</v>
      </c>
      <c r="C36" s="176" t="s">
        <v>47</v>
      </c>
      <c r="D36" s="236">
        <v>1</v>
      </c>
      <c r="E36" s="235">
        <v>2000</v>
      </c>
      <c r="F36" s="270">
        <f t="shared" si="0"/>
        <v>8.647526807333103E-2</v>
      </c>
      <c r="G36" s="296">
        <f t="shared" si="1"/>
        <v>172.95053614666205</v>
      </c>
      <c r="H36" s="297">
        <f t="shared" si="2"/>
        <v>0.18367346938775508</v>
      </c>
      <c r="I36" s="296">
        <f t="shared" si="3"/>
        <v>367.34693877551018</v>
      </c>
      <c r="J36" s="298">
        <f t="shared" si="4"/>
        <v>540.29747492217223</v>
      </c>
      <c r="K36" s="377">
        <f t="shared" si="5"/>
        <v>0.27014873746108614</v>
      </c>
      <c r="M36" s="360">
        <v>0.21186440677966104</v>
      </c>
      <c r="N36" s="360">
        <v>0.45</v>
      </c>
      <c r="P36" s="273" t="s">
        <v>688</v>
      </c>
      <c r="Q36" s="273"/>
    </row>
    <row r="37" spans="1:17" s="378" customFormat="1">
      <c r="A37" s="174">
        <f t="shared" si="6"/>
        <v>25</v>
      </c>
      <c r="B37" s="183" t="s">
        <v>54</v>
      </c>
      <c r="C37" s="176" t="s">
        <v>47</v>
      </c>
      <c r="D37" s="236">
        <v>1</v>
      </c>
      <c r="E37" s="235">
        <v>60</v>
      </c>
      <c r="F37" s="270">
        <f t="shared" si="0"/>
        <v>0.22483569699066069</v>
      </c>
      <c r="G37" s="296">
        <f t="shared" si="1"/>
        <v>13.490141819439641</v>
      </c>
      <c r="H37" s="297">
        <f t="shared" si="2"/>
        <v>0.18367346938775508</v>
      </c>
      <c r="I37" s="296">
        <f t="shared" si="3"/>
        <v>11.020408163265305</v>
      </c>
      <c r="J37" s="298">
        <f t="shared" si="4"/>
        <v>24.510549982704944</v>
      </c>
      <c r="K37" s="377">
        <f t="shared" si="5"/>
        <v>0.40850916637841572</v>
      </c>
      <c r="M37" s="360">
        <v>0.55084745762711873</v>
      </c>
      <c r="N37" s="360">
        <v>0.45</v>
      </c>
      <c r="P37" s="273" t="s">
        <v>688</v>
      </c>
      <c r="Q37" s="273"/>
    </row>
    <row r="38" spans="1:17" s="378" customFormat="1">
      <c r="A38" s="174">
        <f t="shared" si="6"/>
        <v>26</v>
      </c>
      <c r="B38" s="183" t="s">
        <v>55</v>
      </c>
      <c r="C38" s="176" t="s">
        <v>47</v>
      </c>
      <c r="D38" s="236">
        <v>1</v>
      </c>
      <c r="E38" s="235">
        <v>110</v>
      </c>
      <c r="F38" s="270">
        <f t="shared" si="0"/>
        <v>0.25942580421999312</v>
      </c>
      <c r="G38" s="296">
        <f t="shared" si="1"/>
        <v>28.536838464199242</v>
      </c>
      <c r="H38" s="297">
        <f t="shared" si="2"/>
        <v>0.18367346938775508</v>
      </c>
      <c r="I38" s="296">
        <f t="shared" si="3"/>
        <v>20.204081632653057</v>
      </c>
      <c r="J38" s="298">
        <f t="shared" si="4"/>
        <v>48.7409200968523</v>
      </c>
      <c r="K38" s="377">
        <f t="shared" si="5"/>
        <v>0.4430992736077482</v>
      </c>
      <c r="M38" s="360">
        <v>0.63559322033898313</v>
      </c>
      <c r="N38" s="360">
        <v>0.45</v>
      </c>
      <c r="P38" s="273" t="s">
        <v>688</v>
      </c>
      <c r="Q38" s="273"/>
    </row>
    <row r="39" spans="1:17" s="378" customFormat="1">
      <c r="A39" s="174">
        <f t="shared" si="6"/>
        <v>27</v>
      </c>
      <c r="B39" s="183" t="s">
        <v>56</v>
      </c>
      <c r="C39" s="176" t="s">
        <v>47</v>
      </c>
      <c r="D39" s="236">
        <v>1</v>
      </c>
      <c r="E39" s="235">
        <v>40</v>
      </c>
      <c r="F39" s="270">
        <f t="shared" si="0"/>
        <v>2.4213075060532687</v>
      </c>
      <c r="G39" s="296">
        <f t="shared" si="1"/>
        <v>96.852300242130752</v>
      </c>
      <c r="H39" s="297">
        <f t="shared" si="2"/>
        <v>0.30612244897959179</v>
      </c>
      <c r="I39" s="296">
        <f t="shared" si="3"/>
        <v>12.244897959183671</v>
      </c>
      <c r="J39" s="298">
        <f t="shared" si="4"/>
        <v>109.09719820131443</v>
      </c>
      <c r="K39" s="377">
        <f t="shared" si="5"/>
        <v>2.7274299550328607</v>
      </c>
      <c r="M39" s="360">
        <v>5.9322033898305087</v>
      </c>
      <c r="N39" s="360">
        <v>0.75</v>
      </c>
      <c r="P39" s="273" t="s">
        <v>688</v>
      </c>
      <c r="Q39" s="273"/>
    </row>
    <row r="40" spans="1:17" s="378" customFormat="1">
      <c r="A40" s="174">
        <f t="shared" si="6"/>
        <v>28</v>
      </c>
      <c r="B40" s="183" t="s">
        <v>57</v>
      </c>
      <c r="C40" s="176" t="s">
        <v>47</v>
      </c>
      <c r="D40" s="236">
        <v>1</v>
      </c>
      <c r="E40" s="235">
        <v>80</v>
      </c>
      <c r="F40" s="270">
        <f t="shared" si="0"/>
        <v>2.1272915946039435</v>
      </c>
      <c r="G40" s="296">
        <f t="shared" si="1"/>
        <v>170.18332756831546</v>
      </c>
      <c r="H40" s="297">
        <f t="shared" si="2"/>
        <v>1.0204081632653061</v>
      </c>
      <c r="I40" s="296">
        <f t="shared" si="3"/>
        <v>81.632653061224488</v>
      </c>
      <c r="J40" s="298">
        <f t="shared" si="4"/>
        <v>251.81598062953995</v>
      </c>
      <c r="K40" s="377">
        <f t="shared" si="5"/>
        <v>3.1476997578692494</v>
      </c>
      <c r="M40" s="360">
        <v>5.2118644067796618</v>
      </c>
      <c r="N40" s="360">
        <v>2.5</v>
      </c>
      <c r="P40" s="273" t="s">
        <v>688</v>
      </c>
      <c r="Q40" s="273"/>
    </row>
    <row r="41" spans="1:17" s="378" customFormat="1">
      <c r="A41" s="174">
        <f t="shared" si="6"/>
        <v>29</v>
      </c>
      <c r="B41" s="183" t="s">
        <v>58</v>
      </c>
      <c r="C41" s="176" t="s">
        <v>47</v>
      </c>
      <c r="D41" s="236">
        <v>1</v>
      </c>
      <c r="E41" s="235">
        <v>40</v>
      </c>
      <c r="F41" s="270">
        <f t="shared" si="0"/>
        <v>2.5942580421999306</v>
      </c>
      <c r="G41" s="296">
        <f t="shared" si="1"/>
        <v>103.77032168799722</v>
      </c>
      <c r="H41" s="297">
        <f t="shared" si="2"/>
        <v>1.0204081632653061</v>
      </c>
      <c r="I41" s="296">
        <f t="shared" si="3"/>
        <v>40.816326530612244</v>
      </c>
      <c r="J41" s="298">
        <f t="shared" si="4"/>
        <v>144.58664821860947</v>
      </c>
      <c r="K41" s="377">
        <f t="shared" si="5"/>
        <v>3.6146662054652365</v>
      </c>
      <c r="M41" s="360">
        <v>6.3559322033898304</v>
      </c>
      <c r="N41" s="360">
        <v>2.5</v>
      </c>
      <c r="P41" s="273" t="s">
        <v>688</v>
      </c>
      <c r="Q41" s="273"/>
    </row>
    <row r="42" spans="1:17" s="378" customFormat="1">
      <c r="A42" s="174">
        <f t="shared" si="6"/>
        <v>30</v>
      </c>
      <c r="B42" s="183" t="s">
        <v>59</v>
      </c>
      <c r="C42" s="176" t="s">
        <v>47</v>
      </c>
      <c r="D42" s="236">
        <v>1</v>
      </c>
      <c r="E42" s="235">
        <v>80</v>
      </c>
      <c r="F42" s="270">
        <f t="shared" si="0"/>
        <v>3.1131096506399167</v>
      </c>
      <c r="G42" s="296">
        <f t="shared" si="1"/>
        <v>249.04877205119334</v>
      </c>
      <c r="H42" s="297">
        <f t="shared" si="2"/>
        <v>1.0204081632653061</v>
      </c>
      <c r="I42" s="296">
        <f t="shared" si="3"/>
        <v>81.632653061224488</v>
      </c>
      <c r="J42" s="298">
        <f t="shared" si="4"/>
        <v>330.68142511241786</v>
      </c>
      <c r="K42" s="377">
        <f t="shared" si="5"/>
        <v>4.1335178139052235</v>
      </c>
      <c r="M42" s="360">
        <v>7.6271186440677967</v>
      </c>
      <c r="N42" s="360">
        <v>2.5</v>
      </c>
      <c r="P42" s="273" t="s">
        <v>688</v>
      </c>
      <c r="Q42" s="273"/>
    </row>
    <row r="43" spans="1:17" s="378" customFormat="1">
      <c r="A43" s="174">
        <f t="shared" si="6"/>
        <v>31</v>
      </c>
      <c r="B43" s="183" t="s">
        <v>60</v>
      </c>
      <c r="C43" s="176" t="s">
        <v>47</v>
      </c>
      <c r="D43" s="236">
        <v>1</v>
      </c>
      <c r="E43" s="235">
        <v>50</v>
      </c>
      <c r="F43" s="270">
        <f t="shared" si="0"/>
        <v>5.1885160843998612</v>
      </c>
      <c r="G43" s="296">
        <f t="shared" si="1"/>
        <v>259.42580421999304</v>
      </c>
      <c r="H43" s="297">
        <f t="shared" si="2"/>
        <v>1.0204081632653061</v>
      </c>
      <c r="I43" s="296">
        <f t="shared" si="3"/>
        <v>51.020408163265309</v>
      </c>
      <c r="J43" s="298">
        <f t="shared" si="4"/>
        <v>310.44621238325834</v>
      </c>
      <c r="K43" s="377">
        <f t="shared" si="5"/>
        <v>6.2089242476651672</v>
      </c>
      <c r="M43" s="360">
        <v>12.711864406779661</v>
      </c>
      <c r="N43" s="360">
        <v>2.5</v>
      </c>
      <c r="P43" s="273" t="s">
        <v>688</v>
      </c>
      <c r="Q43" s="273"/>
    </row>
    <row r="44" spans="1:17" s="378" customFormat="1">
      <c r="A44" s="174">
        <f t="shared" si="6"/>
        <v>32</v>
      </c>
      <c r="B44" s="183" t="s">
        <v>61</v>
      </c>
      <c r="C44" s="176" t="s">
        <v>47</v>
      </c>
      <c r="D44" s="236">
        <v>1</v>
      </c>
      <c r="E44" s="235">
        <v>90</v>
      </c>
      <c r="F44" s="270">
        <f t="shared" si="0"/>
        <v>6.9180214458664819</v>
      </c>
      <c r="G44" s="296">
        <f t="shared" si="1"/>
        <v>622.62193012798332</v>
      </c>
      <c r="H44" s="297">
        <f t="shared" si="2"/>
        <v>1.0204081632653061</v>
      </c>
      <c r="I44" s="296">
        <f t="shared" si="3"/>
        <v>91.83673469387756</v>
      </c>
      <c r="J44" s="298">
        <f t="shared" si="4"/>
        <v>714.45866482186091</v>
      </c>
      <c r="K44" s="377">
        <f t="shared" si="5"/>
        <v>7.9384296091317879</v>
      </c>
      <c r="M44" s="360">
        <v>16.949152542372882</v>
      </c>
      <c r="N44" s="360">
        <v>2.5</v>
      </c>
      <c r="P44" s="273" t="s">
        <v>688</v>
      </c>
      <c r="Q44" s="273"/>
    </row>
    <row r="45" spans="1:17" s="378" customFormat="1">
      <c r="A45" s="174">
        <f t="shared" si="6"/>
        <v>33</v>
      </c>
      <c r="B45" s="183" t="s">
        <v>62</v>
      </c>
      <c r="C45" s="176" t="s">
        <v>47</v>
      </c>
      <c r="D45" s="236">
        <v>1</v>
      </c>
      <c r="E45" s="235">
        <v>70</v>
      </c>
      <c r="F45" s="270">
        <f t="shared" si="0"/>
        <v>3.8049117952265648</v>
      </c>
      <c r="G45" s="296">
        <f t="shared" si="1"/>
        <v>266.34382566585953</v>
      </c>
      <c r="H45" s="297">
        <f t="shared" si="2"/>
        <v>1.0204081632653061</v>
      </c>
      <c r="I45" s="296">
        <f t="shared" si="3"/>
        <v>71.428571428571431</v>
      </c>
      <c r="J45" s="298">
        <f t="shared" si="4"/>
        <v>337.77239709443097</v>
      </c>
      <c r="K45" s="377">
        <f t="shared" si="5"/>
        <v>4.8253199584918711</v>
      </c>
      <c r="M45" s="360">
        <v>9.3220338983050848</v>
      </c>
      <c r="N45" s="360">
        <v>2.5</v>
      </c>
      <c r="P45" s="273" t="s">
        <v>688</v>
      </c>
      <c r="Q45" s="273"/>
    </row>
    <row r="46" spans="1:17" s="378" customFormat="1">
      <c r="A46" s="174">
        <f t="shared" si="6"/>
        <v>34</v>
      </c>
      <c r="B46" s="183" t="s">
        <v>63</v>
      </c>
      <c r="C46" s="176" t="s">
        <v>52</v>
      </c>
      <c r="D46" s="236">
        <v>1</v>
      </c>
      <c r="E46" s="235">
        <v>55</v>
      </c>
      <c r="F46" s="270">
        <f t="shared" si="0"/>
        <v>2.2857142857142856</v>
      </c>
      <c r="G46" s="296">
        <f t="shared" si="1"/>
        <v>125.71428571428571</v>
      </c>
      <c r="H46" s="297">
        <f t="shared" si="2"/>
        <v>1.5306122448979591</v>
      </c>
      <c r="I46" s="296">
        <f t="shared" si="3"/>
        <v>84.183673469387756</v>
      </c>
      <c r="J46" s="298">
        <f t="shared" si="4"/>
        <v>209.89795918367346</v>
      </c>
      <c r="K46" s="377">
        <f t="shared" si="5"/>
        <v>3.8163265306122449</v>
      </c>
      <c r="M46" s="360">
        <v>5.6</v>
      </c>
      <c r="N46" s="360">
        <v>3.75</v>
      </c>
      <c r="P46" s="273" t="s">
        <v>695</v>
      </c>
      <c r="Q46" s="273"/>
    </row>
    <row r="47" spans="1:17" s="378" customFormat="1">
      <c r="A47" s="174">
        <f t="shared" si="6"/>
        <v>35</v>
      </c>
      <c r="B47" s="183" t="s">
        <v>64</v>
      </c>
      <c r="C47" s="176" t="s">
        <v>52</v>
      </c>
      <c r="D47" s="236">
        <v>1</v>
      </c>
      <c r="E47" s="235">
        <v>100</v>
      </c>
      <c r="F47" s="270">
        <f t="shared" si="0"/>
        <v>2.2857142857142856</v>
      </c>
      <c r="G47" s="296">
        <f t="shared" si="1"/>
        <v>228.57142857142856</v>
      </c>
      <c r="H47" s="297">
        <f t="shared" si="2"/>
        <v>1.5306122448979591</v>
      </c>
      <c r="I47" s="296">
        <f t="shared" si="3"/>
        <v>153.0612244897959</v>
      </c>
      <c r="J47" s="298">
        <f t="shared" si="4"/>
        <v>381.63265306122446</v>
      </c>
      <c r="K47" s="377">
        <f t="shared" si="5"/>
        <v>3.8163265306122445</v>
      </c>
      <c r="M47" s="360">
        <v>5.6</v>
      </c>
      <c r="N47" s="360">
        <v>3.75</v>
      </c>
      <c r="P47" s="273" t="s">
        <v>695</v>
      </c>
      <c r="Q47" s="273"/>
    </row>
    <row r="48" spans="1:17" s="378" customFormat="1">
      <c r="A48" s="174">
        <f t="shared" si="6"/>
        <v>36</v>
      </c>
      <c r="B48" s="183" t="s">
        <v>65</v>
      </c>
      <c r="C48" s="176" t="s">
        <v>52</v>
      </c>
      <c r="D48" s="236">
        <v>1</v>
      </c>
      <c r="E48" s="235">
        <v>1500</v>
      </c>
      <c r="F48" s="270">
        <f t="shared" si="0"/>
        <v>2.2857142857142856</v>
      </c>
      <c r="G48" s="296">
        <f t="shared" si="1"/>
        <v>3428.5714285714284</v>
      </c>
      <c r="H48" s="297">
        <f t="shared" si="2"/>
        <v>1.5306122448979591</v>
      </c>
      <c r="I48" s="296">
        <f t="shared" si="3"/>
        <v>2295.9183673469388</v>
      </c>
      <c r="J48" s="298">
        <f t="shared" si="4"/>
        <v>5724.4897959183672</v>
      </c>
      <c r="K48" s="377">
        <f t="shared" si="5"/>
        <v>3.8163265306122449</v>
      </c>
      <c r="M48" s="360">
        <v>5.6</v>
      </c>
      <c r="N48" s="360">
        <v>3.75</v>
      </c>
      <c r="P48" s="273" t="s">
        <v>695</v>
      </c>
      <c r="Q48" s="273"/>
    </row>
    <row r="49" spans="1:17" s="378" customFormat="1" ht="25.5">
      <c r="A49" s="174">
        <f t="shared" si="6"/>
        <v>37</v>
      </c>
      <c r="B49" s="183" t="s">
        <v>66</v>
      </c>
      <c r="C49" s="176" t="s">
        <v>52</v>
      </c>
      <c r="D49" s="236">
        <v>1</v>
      </c>
      <c r="E49" s="235">
        <v>7</v>
      </c>
      <c r="F49" s="270">
        <f t="shared" si="0"/>
        <v>48.979591836734691</v>
      </c>
      <c r="G49" s="296">
        <f t="shared" si="1"/>
        <v>342.85714285714283</v>
      </c>
      <c r="H49" s="297">
        <f t="shared" si="2"/>
        <v>16.326530612244898</v>
      </c>
      <c r="I49" s="296">
        <f t="shared" si="3"/>
        <v>114.28571428571429</v>
      </c>
      <c r="J49" s="298">
        <f t="shared" si="4"/>
        <v>457.14285714285711</v>
      </c>
      <c r="K49" s="377">
        <f t="shared" si="5"/>
        <v>65.306122448979593</v>
      </c>
      <c r="M49" s="360">
        <v>120</v>
      </c>
      <c r="N49" s="360">
        <v>40</v>
      </c>
      <c r="P49" s="273" t="s">
        <v>695</v>
      </c>
      <c r="Q49" s="273"/>
    </row>
    <row r="50" spans="1:17" s="378" customFormat="1" ht="25.5">
      <c r="A50" s="174">
        <f t="shared" si="6"/>
        <v>38</v>
      </c>
      <c r="B50" s="183" t="s">
        <v>67</v>
      </c>
      <c r="C50" s="176" t="s">
        <v>52</v>
      </c>
      <c r="D50" s="236">
        <v>1</v>
      </c>
      <c r="E50" s="235">
        <v>6</v>
      </c>
      <c r="F50" s="270">
        <f t="shared" si="0"/>
        <v>48.979591836734691</v>
      </c>
      <c r="G50" s="296">
        <f t="shared" si="1"/>
        <v>293.87755102040813</v>
      </c>
      <c r="H50" s="297">
        <f t="shared" si="2"/>
        <v>20.408163265306122</v>
      </c>
      <c r="I50" s="296">
        <f t="shared" si="3"/>
        <v>122.44897959183673</v>
      </c>
      <c r="J50" s="298">
        <f t="shared" si="4"/>
        <v>416.32653061224488</v>
      </c>
      <c r="K50" s="377">
        <f t="shared" si="5"/>
        <v>69.387755102040813</v>
      </c>
      <c r="M50" s="360">
        <v>120</v>
      </c>
      <c r="N50" s="360">
        <v>50</v>
      </c>
      <c r="P50" s="273" t="s">
        <v>695</v>
      </c>
      <c r="Q50" s="273"/>
    </row>
    <row r="51" spans="1:17" s="378" customFormat="1">
      <c r="A51" s="174">
        <f t="shared" si="6"/>
        <v>39</v>
      </c>
      <c r="B51" s="183" t="s">
        <v>68</v>
      </c>
      <c r="C51" s="176" t="s">
        <v>52</v>
      </c>
      <c r="D51" s="236">
        <v>1</v>
      </c>
      <c r="E51" s="235">
        <v>30</v>
      </c>
      <c r="F51" s="270">
        <f t="shared" si="0"/>
        <v>57.142857142857139</v>
      </c>
      <c r="G51" s="296">
        <f t="shared" si="1"/>
        <v>1714.2857142857142</v>
      </c>
      <c r="H51" s="297">
        <f t="shared" si="2"/>
        <v>20.408163265306122</v>
      </c>
      <c r="I51" s="296">
        <f t="shared" si="3"/>
        <v>612.24489795918362</v>
      </c>
      <c r="J51" s="298">
        <f t="shared" si="4"/>
        <v>2326.5306122448978</v>
      </c>
      <c r="K51" s="377">
        <f t="shared" si="5"/>
        <v>77.551020408163268</v>
      </c>
      <c r="M51" s="360">
        <v>140</v>
      </c>
      <c r="N51" s="360">
        <v>50</v>
      </c>
      <c r="P51" s="273" t="s">
        <v>695</v>
      </c>
      <c r="Q51" s="273"/>
    </row>
    <row r="52" spans="1:17" s="378" customFormat="1">
      <c r="A52" s="174">
        <f t="shared" si="6"/>
        <v>40</v>
      </c>
      <c r="B52" s="183" t="s">
        <v>69</v>
      </c>
      <c r="C52" s="176" t="s">
        <v>52</v>
      </c>
      <c r="D52" s="236">
        <v>1</v>
      </c>
      <c r="E52" s="235">
        <v>330</v>
      </c>
      <c r="F52" s="270">
        <f t="shared" si="0"/>
        <v>24.489795918367346</v>
      </c>
      <c r="G52" s="296">
        <f t="shared" si="1"/>
        <v>8081.6326530612241</v>
      </c>
      <c r="H52" s="297">
        <f t="shared" si="2"/>
        <v>6.1224489795918364</v>
      </c>
      <c r="I52" s="296">
        <f t="shared" si="3"/>
        <v>2020.408163265306</v>
      </c>
      <c r="J52" s="298">
        <f t="shared" si="4"/>
        <v>10102.040816326531</v>
      </c>
      <c r="K52" s="377">
        <f t="shared" si="5"/>
        <v>30.612244897959187</v>
      </c>
      <c r="M52" s="360">
        <v>60</v>
      </c>
      <c r="N52" s="360">
        <v>15</v>
      </c>
      <c r="P52" s="273" t="s">
        <v>696</v>
      </c>
      <c r="Q52" s="273"/>
    </row>
    <row r="53" spans="1:17" s="378" customFormat="1" ht="25.5">
      <c r="A53" s="174">
        <f t="shared" si="6"/>
        <v>41</v>
      </c>
      <c r="B53" s="183" t="s">
        <v>70</v>
      </c>
      <c r="C53" s="176" t="s">
        <v>52</v>
      </c>
      <c r="D53" s="236">
        <v>1</v>
      </c>
      <c r="E53" s="235">
        <v>40</v>
      </c>
      <c r="F53" s="270">
        <f t="shared" si="0"/>
        <v>73.469387755102034</v>
      </c>
      <c r="G53" s="296">
        <f t="shared" si="1"/>
        <v>2938.7755102040815</v>
      </c>
      <c r="H53" s="297">
        <f t="shared" si="2"/>
        <v>6.1224489795918364</v>
      </c>
      <c r="I53" s="296">
        <f t="shared" si="3"/>
        <v>244.89795918367346</v>
      </c>
      <c r="J53" s="298">
        <f t="shared" si="4"/>
        <v>3183.6734693877547</v>
      </c>
      <c r="K53" s="377">
        <f t="shared" si="5"/>
        <v>79.591836734693871</v>
      </c>
      <c r="M53" s="360">
        <v>180</v>
      </c>
      <c r="N53" s="360">
        <v>15</v>
      </c>
      <c r="P53" s="273" t="s">
        <v>696</v>
      </c>
      <c r="Q53" s="273"/>
    </row>
    <row r="54" spans="1:17" s="378" customFormat="1">
      <c r="A54" s="174">
        <f t="shared" si="6"/>
        <v>42</v>
      </c>
      <c r="B54" s="183" t="s">
        <v>71</v>
      </c>
      <c r="C54" s="176" t="s">
        <v>52</v>
      </c>
      <c r="D54" s="236">
        <v>1</v>
      </c>
      <c r="E54" s="235">
        <v>275</v>
      </c>
      <c r="F54" s="270">
        <f t="shared" si="0"/>
        <v>34.693877551020407</v>
      </c>
      <c r="G54" s="296">
        <f t="shared" si="1"/>
        <v>9540.8163265306121</v>
      </c>
      <c r="H54" s="297">
        <f t="shared" si="2"/>
        <v>6.1224489795918364</v>
      </c>
      <c r="I54" s="296">
        <f t="shared" si="3"/>
        <v>1683.6734693877549</v>
      </c>
      <c r="J54" s="298">
        <f t="shared" si="4"/>
        <v>11224.489795918367</v>
      </c>
      <c r="K54" s="377">
        <f t="shared" si="5"/>
        <v>40.816326530612244</v>
      </c>
      <c r="M54" s="360">
        <v>85</v>
      </c>
      <c r="N54" s="360">
        <v>15</v>
      </c>
      <c r="P54" s="273" t="s">
        <v>696</v>
      </c>
      <c r="Q54" s="273"/>
    </row>
    <row r="55" spans="1:17" s="378" customFormat="1" ht="25.5">
      <c r="A55" s="174">
        <f t="shared" si="6"/>
        <v>43</v>
      </c>
      <c r="B55" s="183" t="s">
        <v>72</v>
      </c>
      <c r="C55" s="176" t="s">
        <v>52</v>
      </c>
      <c r="D55" s="236">
        <v>1</v>
      </c>
      <c r="E55" s="235">
        <v>40</v>
      </c>
      <c r="F55" s="270">
        <f t="shared" si="0"/>
        <v>83.673469387755091</v>
      </c>
      <c r="G55" s="296">
        <f t="shared" si="1"/>
        <v>3346.9387755102034</v>
      </c>
      <c r="H55" s="297">
        <f t="shared" si="2"/>
        <v>6.1224489795918364</v>
      </c>
      <c r="I55" s="296">
        <f t="shared" si="3"/>
        <v>244.89795918367346</v>
      </c>
      <c r="J55" s="298">
        <f t="shared" si="4"/>
        <v>3591.8367346938767</v>
      </c>
      <c r="K55" s="377">
        <f t="shared" si="5"/>
        <v>89.795918367346914</v>
      </c>
      <c r="M55" s="360">
        <v>205</v>
      </c>
      <c r="N55" s="360">
        <v>15</v>
      </c>
      <c r="P55" s="273" t="s">
        <v>696</v>
      </c>
      <c r="Q55" s="273"/>
    </row>
    <row r="56" spans="1:17" s="378" customFormat="1">
      <c r="A56" s="174">
        <f t="shared" si="6"/>
        <v>44</v>
      </c>
      <c r="B56" s="183" t="s">
        <v>73</v>
      </c>
      <c r="C56" s="176" t="s">
        <v>52</v>
      </c>
      <c r="D56" s="236">
        <v>1</v>
      </c>
      <c r="E56" s="235">
        <v>255</v>
      </c>
      <c r="F56" s="270">
        <f t="shared" si="0"/>
        <v>26.530612244897956</v>
      </c>
      <c r="G56" s="296">
        <f t="shared" si="1"/>
        <v>6765.3061224489784</v>
      </c>
      <c r="H56" s="297">
        <f t="shared" si="2"/>
        <v>6.1224489795918364</v>
      </c>
      <c r="I56" s="296">
        <f t="shared" si="3"/>
        <v>1561.2244897959183</v>
      </c>
      <c r="J56" s="298">
        <f t="shared" si="4"/>
        <v>8326.5306122448965</v>
      </c>
      <c r="K56" s="377">
        <f t="shared" si="5"/>
        <v>32.65306122448979</v>
      </c>
      <c r="M56" s="360">
        <v>65</v>
      </c>
      <c r="N56" s="360">
        <v>15</v>
      </c>
      <c r="P56" s="273" t="s">
        <v>696</v>
      </c>
      <c r="Q56" s="273"/>
    </row>
    <row r="57" spans="1:17" s="378" customFormat="1" ht="25.5">
      <c r="A57" s="174">
        <f t="shared" si="6"/>
        <v>45</v>
      </c>
      <c r="B57" s="183" t="s">
        <v>74</v>
      </c>
      <c r="C57" s="176" t="s">
        <v>52</v>
      </c>
      <c r="D57" s="236">
        <v>1</v>
      </c>
      <c r="E57" s="235">
        <v>20</v>
      </c>
      <c r="F57" s="270">
        <f t="shared" si="0"/>
        <v>75.510204081632651</v>
      </c>
      <c r="G57" s="296">
        <f t="shared" si="1"/>
        <v>1510.204081632653</v>
      </c>
      <c r="H57" s="297">
        <f t="shared" si="2"/>
        <v>6.1224489795918364</v>
      </c>
      <c r="I57" s="296">
        <f t="shared" si="3"/>
        <v>122.44897959183673</v>
      </c>
      <c r="J57" s="298">
        <f t="shared" si="4"/>
        <v>1632.6530612244896</v>
      </c>
      <c r="K57" s="377">
        <f t="shared" si="5"/>
        <v>81.632653061224488</v>
      </c>
      <c r="M57" s="360">
        <v>185</v>
      </c>
      <c r="N57" s="360">
        <v>15</v>
      </c>
      <c r="P57" s="273" t="s">
        <v>696</v>
      </c>
      <c r="Q57" s="273"/>
    </row>
    <row r="58" spans="1:17" s="378" customFormat="1" ht="25.5">
      <c r="A58" s="174">
        <f t="shared" si="6"/>
        <v>46</v>
      </c>
      <c r="B58" s="183" t="s">
        <v>75</v>
      </c>
      <c r="C58" s="176" t="s">
        <v>52</v>
      </c>
      <c r="D58" s="236">
        <v>1</v>
      </c>
      <c r="E58" s="235">
        <v>30</v>
      </c>
      <c r="F58" s="270">
        <f t="shared" si="0"/>
        <v>73.469387755102034</v>
      </c>
      <c r="G58" s="296">
        <f t="shared" si="1"/>
        <v>2204.0816326530612</v>
      </c>
      <c r="H58" s="297">
        <f t="shared" si="2"/>
        <v>6.1224489795918364</v>
      </c>
      <c r="I58" s="296">
        <f t="shared" si="3"/>
        <v>183.67346938775509</v>
      </c>
      <c r="J58" s="298">
        <f t="shared" si="4"/>
        <v>2387.7551020408164</v>
      </c>
      <c r="K58" s="377">
        <f t="shared" si="5"/>
        <v>79.591836734693885</v>
      </c>
      <c r="M58" s="360">
        <v>180</v>
      </c>
      <c r="N58" s="360">
        <v>15</v>
      </c>
      <c r="P58" s="273" t="s">
        <v>696</v>
      </c>
      <c r="Q58" s="273"/>
    </row>
    <row r="59" spans="1:17" s="378" customFormat="1">
      <c r="A59" s="174">
        <f t="shared" si="6"/>
        <v>47</v>
      </c>
      <c r="B59" s="183" t="s">
        <v>76</v>
      </c>
      <c r="C59" s="176" t="s">
        <v>52</v>
      </c>
      <c r="D59" s="236">
        <v>1</v>
      </c>
      <c r="E59" s="235">
        <v>40</v>
      </c>
      <c r="F59" s="270">
        <f t="shared" si="0"/>
        <v>11.836734693877551</v>
      </c>
      <c r="G59" s="296">
        <f t="shared" si="1"/>
        <v>473.46938775510205</v>
      </c>
      <c r="H59" s="297">
        <f t="shared" si="2"/>
        <v>6.1224489795918364</v>
      </c>
      <c r="I59" s="296">
        <f t="shared" si="3"/>
        <v>244.89795918367346</v>
      </c>
      <c r="J59" s="298">
        <f t="shared" si="4"/>
        <v>718.36734693877554</v>
      </c>
      <c r="K59" s="377">
        <f t="shared" si="5"/>
        <v>17.95918367346939</v>
      </c>
      <c r="M59" s="360">
        <v>29</v>
      </c>
      <c r="N59" s="360">
        <v>15</v>
      </c>
      <c r="P59" s="273" t="s">
        <v>696</v>
      </c>
      <c r="Q59" s="273"/>
    </row>
    <row r="60" spans="1:17" s="378" customFormat="1">
      <c r="A60" s="174">
        <f t="shared" si="6"/>
        <v>48</v>
      </c>
      <c r="B60" s="183" t="s">
        <v>77</v>
      </c>
      <c r="C60" s="176" t="s">
        <v>52</v>
      </c>
      <c r="D60" s="236">
        <v>1</v>
      </c>
      <c r="E60" s="235">
        <v>10</v>
      </c>
      <c r="F60" s="270">
        <f t="shared" si="0"/>
        <v>61.224489795918366</v>
      </c>
      <c r="G60" s="296">
        <f t="shared" si="1"/>
        <v>612.24489795918362</v>
      </c>
      <c r="H60" s="297">
        <f t="shared" si="2"/>
        <v>6.1224489795918364</v>
      </c>
      <c r="I60" s="296">
        <f t="shared" si="3"/>
        <v>61.224489795918366</v>
      </c>
      <c r="J60" s="298">
        <f t="shared" si="4"/>
        <v>673.46938775510193</v>
      </c>
      <c r="K60" s="377">
        <f t="shared" si="5"/>
        <v>67.346938775510196</v>
      </c>
      <c r="M60" s="360">
        <v>150</v>
      </c>
      <c r="N60" s="360">
        <v>15</v>
      </c>
      <c r="P60" s="273" t="s">
        <v>696</v>
      </c>
      <c r="Q60" s="273"/>
    </row>
    <row r="61" spans="1:17" s="378" customFormat="1">
      <c r="A61" s="174">
        <f t="shared" si="6"/>
        <v>49</v>
      </c>
      <c r="B61" s="183" t="s">
        <v>78</v>
      </c>
      <c r="C61" s="176" t="s">
        <v>52</v>
      </c>
      <c r="D61" s="236">
        <v>1</v>
      </c>
      <c r="E61" s="235">
        <v>185</v>
      </c>
      <c r="F61" s="270">
        <f t="shared" si="0"/>
        <v>7.5510204081632644</v>
      </c>
      <c r="G61" s="296">
        <f t="shared" si="1"/>
        <v>1396.9387755102039</v>
      </c>
      <c r="H61" s="297">
        <f t="shared" si="2"/>
        <v>6.1224489795918364</v>
      </c>
      <c r="I61" s="296">
        <f t="shared" si="3"/>
        <v>1132.6530612244896</v>
      </c>
      <c r="J61" s="298">
        <f t="shared" si="4"/>
        <v>2529.5918367346935</v>
      </c>
      <c r="K61" s="377">
        <f t="shared" si="5"/>
        <v>13.6734693877551</v>
      </c>
      <c r="M61" s="360">
        <v>18.5</v>
      </c>
      <c r="N61" s="360">
        <v>15</v>
      </c>
      <c r="P61" s="273" t="s">
        <v>696</v>
      </c>
      <c r="Q61" s="273"/>
    </row>
    <row r="62" spans="1:17" s="378" customFormat="1" ht="25.5">
      <c r="A62" s="174">
        <f t="shared" si="6"/>
        <v>50</v>
      </c>
      <c r="B62" s="183" t="s">
        <v>79</v>
      </c>
      <c r="C62" s="176" t="s">
        <v>52</v>
      </c>
      <c r="D62" s="236">
        <v>1</v>
      </c>
      <c r="E62" s="235">
        <v>25</v>
      </c>
      <c r="F62" s="270">
        <f t="shared" si="0"/>
        <v>22.857142857142854</v>
      </c>
      <c r="G62" s="296">
        <f t="shared" si="1"/>
        <v>571.42857142857133</v>
      </c>
      <c r="H62" s="297">
        <f t="shared" si="2"/>
        <v>6.1224489795918364</v>
      </c>
      <c r="I62" s="296">
        <f t="shared" si="3"/>
        <v>153.0612244897959</v>
      </c>
      <c r="J62" s="298">
        <f t="shared" si="4"/>
        <v>724.48979591836724</v>
      </c>
      <c r="K62" s="377">
        <f t="shared" si="5"/>
        <v>28.979591836734688</v>
      </c>
      <c r="M62" s="360">
        <v>56</v>
      </c>
      <c r="N62" s="360">
        <v>15</v>
      </c>
      <c r="P62" s="273" t="s">
        <v>696</v>
      </c>
      <c r="Q62" s="273"/>
    </row>
    <row r="63" spans="1:17" s="378" customFormat="1">
      <c r="A63" s="174">
        <f t="shared" si="6"/>
        <v>51</v>
      </c>
      <c r="B63" s="183" t="s">
        <v>80</v>
      </c>
      <c r="C63" s="176" t="s">
        <v>52</v>
      </c>
      <c r="D63" s="236">
        <v>1</v>
      </c>
      <c r="E63" s="235">
        <v>5</v>
      </c>
      <c r="F63" s="270">
        <f t="shared" si="0"/>
        <v>8.6475268073331026</v>
      </c>
      <c r="G63" s="296">
        <f t="shared" si="1"/>
        <v>43.237634036665511</v>
      </c>
      <c r="H63" s="297">
        <f t="shared" si="2"/>
        <v>6.1224489795918364</v>
      </c>
      <c r="I63" s="296">
        <f t="shared" si="3"/>
        <v>30.612244897959183</v>
      </c>
      <c r="J63" s="298">
        <f t="shared" si="4"/>
        <v>73.849878934624698</v>
      </c>
      <c r="K63" s="377">
        <f t="shared" si="5"/>
        <v>14.76997578692494</v>
      </c>
      <c r="M63" s="360">
        <v>21.186440677966104</v>
      </c>
      <c r="N63" s="360">
        <v>15</v>
      </c>
      <c r="P63" s="273" t="s">
        <v>697</v>
      </c>
      <c r="Q63" s="273"/>
    </row>
    <row r="64" spans="1:17" s="378" customFormat="1">
      <c r="A64" s="174">
        <f t="shared" si="6"/>
        <v>52</v>
      </c>
      <c r="B64" s="183" t="s">
        <v>81</v>
      </c>
      <c r="C64" s="176" t="s">
        <v>20</v>
      </c>
      <c r="D64" s="236">
        <v>1</v>
      </c>
      <c r="E64" s="235">
        <v>1800</v>
      </c>
      <c r="F64" s="270">
        <f t="shared" si="0"/>
        <v>0.10377032168799723</v>
      </c>
      <c r="G64" s="296">
        <f t="shared" si="1"/>
        <v>186.78657903839502</v>
      </c>
      <c r="H64" s="297">
        <f t="shared" si="2"/>
        <v>0.14285714285714285</v>
      </c>
      <c r="I64" s="296">
        <f t="shared" si="3"/>
        <v>257.14285714285711</v>
      </c>
      <c r="J64" s="298">
        <f t="shared" si="4"/>
        <v>443.92943618125213</v>
      </c>
      <c r="K64" s="377">
        <f t="shared" si="5"/>
        <v>0.24662746454514006</v>
      </c>
      <c r="M64" s="360">
        <v>0.25423728813559321</v>
      </c>
      <c r="N64" s="360">
        <v>0.35</v>
      </c>
      <c r="P64" s="273" t="s">
        <v>688</v>
      </c>
      <c r="Q64" s="273"/>
    </row>
    <row r="65" spans="1:17" s="378" customFormat="1">
      <c r="A65" s="174">
        <f t="shared" si="6"/>
        <v>53</v>
      </c>
      <c r="B65" s="183" t="s">
        <v>82</v>
      </c>
      <c r="C65" s="176" t="s">
        <v>52</v>
      </c>
      <c r="D65" s="236">
        <v>1</v>
      </c>
      <c r="E65" s="235">
        <v>4</v>
      </c>
      <c r="F65" s="270">
        <f t="shared" si="0"/>
        <v>48.979591836734691</v>
      </c>
      <c r="G65" s="296">
        <f t="shared" si="1"/>
        <v>195.91836734693877</v>
      </c>
      <c r="H65" s="297">
        <f t="shared" si="2"/>
        <v>5.1020408163265305</v>
      </c>
      <c r="I65" s="296">
        <f t="shared" si="3"/>
        <v>20.408163265306122</v>
      </c>
      <c r="J65" s="298">
        <f t="shared" si="4"/>
        <v>216.32653061224488</v>
      </c>
      <c r="K65" s="377">
        <f t="shared" si="5"/>
        <v>54.08163265306122</v>
      </c>
      <c r="M65" s="360">
        <v>120</v>
      </c>
      <c r="N65" s="360">
        <v>12.5</v>
      </c>
      <c r="P65" s="273" t="s">
        <v>696</v>
      </c>
      <c r="Q65" s="273"/>
    </row>
    <row r="66" spans="1:17" s="375" customFormat="1">
      <c r="A66" s="172"/>
      <c r="B66" s="380" t="s">
        <v>83</v>
      </c>
      <c r="C66" s="380"/>
      <c r="D66" s="381"/>
      <c r="E66" s="233"/>
      <c r="F66" s="172"/>
      <c r="G66" s="172"/>
      <c r="H66" s="172"/>
      <c r="I66" s="172"/>
      <c r="J66" s="172"/>
      <c r="K66" s="173"/>
      <c r="M66" s="361"/>
      <c r="N66" s="361"/>
      <c r="P66" s="376"/>
      <c r="Q66" s="376"/>
    </row>
    <row r="67" spans="1:17" s="378" customFormat="1" ht="25.5">
      <c r="A67" s="174">
        <f>A65+1</f>
        <v>54</v>
      </c>
      <c r="B67" s="371" t="s">
        <v>84</v>
      </c>
      <c r="C67" s="176" t="s">
        <v>20</v>
      </c>
      <c r="D67" s="236">
        <v>1</v>
      </c>
      <c r="E67" s="370">
        <v>1</v>
      </c>
      <c r="F67" s="270">
        <f t="shared" ref="F67:F71" si="7">M67/$J$4</f>
        <v>1003.11310965064</v>
      </c>
      <c r="G67" s="296">
        <f t="shared" ref="G67:G71" si="8">F67*E67</f>
        <v>1003.11310965064</v>
      </c>
      <c r="H67" s="297">
        <f t="shared" ref="H67:H71" si="9">N67/$J$4</f>
        <v>51.020408163265301</v>
      </c>
      <c r="I67" s="296">
        <f t="shared" ref="I67:I71" si="10">H67*E67</f>
        <v>51.020408163265301</v>
      </c>
      <c r="J67" s="298">
        <f t="shared" ref="J67:J71" si="11">G67+I67</f>
        <v>1054.1335178139052</v>
      </c>
      <c r="K67" s="377">
        <f t="shared" ref="K67:K71" si="12">J67/E67</f>
        <v>1054.1335178139052</v>
      </c>
      <c r="M67" s="360">
        <v>2457.6271186440681</v>
      </c>
      <c r="N67" s="360">
        <v>125</v>
      </c>
      <c r="P67" s="273" t="s">
        <v>699</v>
      </c>
      <c r="Q67" s="273"/>
    </row>
    <row r="68" spans="1:17" s="378" customFormat="1">
      <c r="A68" s="174">
        <f>A67+1</f>
        <v>55</v>
      </c>
      <c r="B68" s="183" t="s">
        <v>85</v>
      </c>
      <c r="C68" s="176" t="s">
        <v>20</v>
      </c>
      <c r="D68" s="236">
        <v>1</v>
      </c>
      <c r="E68" s="235">
        <v>1</v>
      </c>
      <c r="F68" s="270">
        <f t="shared" si="7"/>
        <v>6.9180214458664819</v>
      </c>
      <c r="G68" s="296">
        <f t="shared" si="8"/>
        <v>6.9180214458664819</v>
      </c>
      <c r="H68" s="297">
        <f t="shared" si="9"/>
        <v>1.2244897959183672</v>
      </c>
      <c r="I68" s="296">
        <f t="shared" si="10"/>
        <v>1.2244897959183672</v>
      </c>
      <c r="J68" s="298">
        <f t="shared" si="11"/>
        <v>8.1425112417848489</v>
      </c>
      <c r="K68" s="377">
        <f t="shared" si="12"/>
        <v>8.1425112417848489</v>
      </c>
      <c r="M68" s="360">
        <v>16.949152542372882</v>
      </c>
      <c r="N68" s="360">
        <v>3</v>
      </c>
      <c r="P68" s="273" t="s">
        <v>695</v>
      </c>
      <c r="Q68" s="273"/>
    </row>
    <row r="69" spans="1:17" s="378" customFormat="1" ht="25.5">
      <c r="A69" s="174">
        <f t="shared" ref="A69" si="13">A68+1</f>
        <v>56</v>
      </c>
      <c r="B69" s="371" t="s">
        <v>86</v>
      </c>
      <c r="C69" s="176" t="s">
        <v>20</v>
      </c>
      <c r="D69" s="236">
        <v>1</v>
      </c>
      <c r="E69" s="370">
        <v>4</v>
      </c>
      <c r="F69" s="270">
        <f>M69/$J$4</f>
        <v>172.95053614666205</v>
      </c>
      <c r="G69" s="296">
        <f>F69*E69</f>
        <v>691.80214458664818</v>
      </c>
      <c r="H69" s="297">
        <f t="shared" si="9"/>
        <v>18.367346938775508</v>
      </c>
      <c r="I69" s="296">
        <f t="shared" si="10"/>
        <v>73.469387755102034</v>
      </c>
      <c r="J69" s="298">
        <f t="shared" si="11"/>
        <v>765.27153234175023</v>
      </c>
      <c r="K69" s="377">
        <f t="shared" si="12"/>
        <v>191.31788308543756</v>
      </c>
      <c r="M69" s="360">
        <v>423.72881355932208</v>
      </c>
      <c r="N69" s="360">
        <v>45</v>
      </c>
      <c r="P69" s="273" t="s">
        <v>699</v>
      </c>
      <c r="Q69" s="273"/>
    </row>
    <row r="70" spans="1:17" s="378" customFormat="1">
      <c r="A70" s="174"/>
      <c r="B70" s="371" t="s">
        <v>708</v>
      </c>
      <c r="C70" s="176" t="s">
        <v>20</v>
      </c>
      <c r="D70" s="236">
        <v>1</v>
      </c>
      <c r="E70" s="370">
        <v>1</v>
      </c>
      <c r="F70" s="270">
        <f>M70/$J$4</f>
        <v>48.43</v>
      </c>
      <c r="G70" s="296">
        <f>F70*E70</f>
        <v>48.43</v>
      </c>
      <c r="H70" s="297">
        <f t="shared" si="9"/>
        <v>14.285714285714285</v>
      </c>
      <c r="I70" s="296">
        <f t="shared" si="10"/>
        <v>14.285714285714285</v>
      </c>
      <c r="J70" s="298">
        <f t="shared" ref="J70" si="14">G70+I70</f>
        <v>62.715714285714284</v>
      </c>
      <c r="K70" s="377">
        <f t="shared" ref="K70" si="15">J70/E70</f>
        <v>62.715714285714284</v>
      </c>
      <c r="M70" s="360">
        <f>48.43*2.45</f>
        <v>118.65350000000001</v>
      </c>
      <c r="N70" s="360">
        <v>35</v>
      </c>
      <c r="P70" s="273"/>
      <c r="Q70" s="273"/>
    </row>
    <row r="71" spans="1:17" s="378" customFormat="1">
      <c r="A71" s="174">
        <f>A69+1</f>
        <v>57</v>
      </c>
      <c r="B71" s="183" t="s">
        <v>87</v>
      </c>
      <c r="C71" s="176" t="s">
        <v>52</v>
      </c>
      <c r="D71" s="236">
        <v>1</v>
      </c>
      <c r="E71" s="235">
        <v>1</v>
      </c>
      <c r="F71" s="270">
        <f t="shared" si="7"/>
        <v>1922.4489795918366</v>
      </c>
      <c r="G71" s="296">
        <f t="shared" si="8"/>
        <v>1922.4489795918366</v>
      </c>
      <c r="H71" s="297">
        <f t="shared" si="9"/>
        <v>183.67346938775509</v>
      </c>
      <c r="I71" s="296">
        <f t="shared" si="10"/>
        <v>183.67346938775509</v>
      </c>
      <c r="J71" s="298">
        <f t="shared" si="11"/>
        <v>2106.1224489795918</v>
      </c>
      <c r="K71" s="377">
        <f t="shared" si="12"/>
        <v>2106.1224489795918</v>
      </c>
      <c r="M71" s="360">
        <v>4710</v>
      </c>
      <c r="N71" s="360">
        <v>450</v>
      </c>
      <c r="P71" s="273"/>
      <c r="Q71" s="273"/>
    </row>
    <row r="72" spans="1:17" s="375" customFormat="1">
      <c r="A72" s="172"/>
      <c r="B72" s="380" t="s">
        <v>88</v>
      </c>
      <c r="C72" s="380"/>
      <c r="D72" s="381"/>
      <c r="E72" s="233"/>
      <c r="F72" s="172"/>
      <c r="G72" s="172"/>
      <c r="H72" s="172"/>
      <c r="I72" s="172"/>
      <c r="J72" s="172"/>
      <c r="K72" s="173"/>
      <c r="M72" s="361"/>
      <c r="N72" s="361"/>
      <c r="P72" s="376"/>
      <c r="Q72" s="376"/>
    </row>
    <row r="73" spans="1:17" s="378" customFormat="1" ht="25.5">
      <c r="A73" s="174">
        <f>A71+1</f>
        <v>58</v>
      </c>
      <c r="B73" s="371" t="s">
        <v>89</v>
      </c>
      <c r="C73" s="176" t="s">
        <v>20</v>
      </c>
      <c r="D73" s="236">
        <v>1</v>
      </c>
      <c r="E73" s="370">
        <v>1</v>
      </c>
      <c r="F73" s="270">
        <f t="shared" ref="F73:F75" si="16">M73/$J$4</f>
        <v>40.816326530612244</v>
      </c>
      <c r="G73" s="296">
        <f t="shared" ref="G73:G75" si="17">F73*E73</f>
        <v>40.816326530612244</v>
      </c>
      <c r="H73" s="297">
        <f t="shared" ref="H73:H75" si="18">N73/$J$4</f>
        <v>8.1632653061224492</v>
      </c>
      <c r="I73" s="296">
        <f t="shared" ref="I73:I75" si="19">H73*E73</f>
        <v>8.1632653061224492</v>
      </c>
      <c r="J73" s="298">
        <f t="shared" ref="J73:J75" si="20">G73+I73</f>
        <v>48.979591836734691</v>
      </c>
      <c r="K73" s="377">
        <f t="shared" ref="K73:K75" si="21">J73/E73</f>
        <v>48.979591836734691</v>
      </c>
      <c r="M73" s="360">
        <v>100</v>
      </c>
      <c r="N73" s="360">
        <v>20</v>
      </c>
      <c r="P73" s="273" t="s">
        <v>699</v>
      </c>
      <c r="Q73" s="273"/>
    </row>
    <row r="74" spans="1:17" s="378" customFormat="1" ht="25.5">
      <c r="A74" s="174">
        <f>A73+1</f>
        <v>59</v>
      </c>
      <c r="B74" s="371" t="s">
        <v>86</v>
      </c>
      <c r="C74" s="176" t="s">
        <v>20</v>
      </c>
      <c r="D74" s="236">
        <v>1</v>
      </c>
      <c r="E74" s="370">
        <v>3</v>
      </c>
      <c r="F74" s="270">
        <f t="shared" si="16"/>
        <v>40.816326530612244</v>
      </c>
      <c r="G74" s="296">
        <f t="shared" si="17"/>
        <v>122.44897959183673</v>
      </c>
      <c r="H74" s="297">
        <f t="shared" si="18"/>
        <v>8.1632653061224492</v>
      </c>
      <c r="I74" s="296">
        <f t="shared" si="19"/>
        <v>24.489795918367349</v>
      </c>
      <c r="J74" s="298">
        <f t="shared" si="20"/>
        <v>146.9387755102041</v>
      </c>
      <c r="K74" s="377">
        <f t="shared" si="21"/>
        <v>48.979591836734699</v>
      </c>
      <c r="M74" s="360">
        <v>100</v>
      </c>
      <c r="N74" s="360">
        <v>20</v>
      </c>
      <c r="P74" s="273" t="s">
        <v>699</v>
      </c>
      <c r="Q74" s="273"/>
    </row>
    <row r="75" spans="1:17" s="378" customFormat="1">
      <c r="A75" s="174">
        <f t="shared" ref="A75" si="22">A74+1</f>
        <v>60</v>
      </c>
      <c r="B75" s="183" t="s">
        <v>90</v>
      </c>
      <c r="C75" s="176" t="s">
        <v>52</v>
      </c>
      <c r="D75" s="236">
        <v>1</v>
      </c>
      <c r="E75" s="235">
        <v>1</v>
      </c>
      <c r="F75" s="270">
        <f t="shared" si="16"/>
        <v>40.816326530612244</v>
      </c>
      <c r="G75" s="296">
        <f t="shared" si="17"/>
        <v>40.816326530612244</v>
      </c>
      <c r="H75" s="297">
        <f t="shared" si="18"/>
        <v>8.1632653061224492</v>
      </c>
      <c r="I75" s="296">
        <f t="shared" si="19"/>
        <v>8.1632653061224492</v>
      </c>
      <c r="J75" s="298">
        <f t="shared" si="20"/>
        <v>48.979591836734691</v>
      </c>
      <c r="K75" s="377">
        <f t="shared" si="21"/>
        <v>48.979591836734691</v>
      </c>
      <c r="M75" s="360">
        <v>100</v>
      </c>
      <c r="N75" s="360">
        <v>20</v>
      </c>
      <c r="P75" s="273"/>
      <c r="Q75" s="273"/>
    </row>
    <row r="76" spans="1:17" s="375" customFormat="1">
      <c r="A76" s="172"/>
      <c r="B76" s="380" t="s">
        <v>91</v>
      </c>
      <c r="C76" s="380"/>
      <c r="D76" s="381"/>
      <c r="E76" s="233"/>
      <c r="F76" s="172"/>
      <c r="G76" s="172"/>
      <c r="H76" s="172"/>
      <c r="I76" s="172"/>
      <c r="J76" s="172"/>
      <c r="K76" s="173"/>
      <c r="M76" s="361"/>
      <c r="N76" s="361"/>
      <c r="P76" s="376"/>
      <c r="Q76" s="376"/>
    </row>
    <row r="77" spans="1:17" s="378" customFormat="1" ht="25.5">
      <c r="A77" s="174">
        <f>A75+1</f>
        <v>61</v>
      </c>
      <c r="B77" s="371" t="s">
        <v>86</v>
      </c>
      <c r="C77" s="176" t="s">
        <v>20</v>
      </c>
      <c r="D77" s="236">
        <v>1</v>
      </c>
      <c r="E77" s="370">
        <v>1</v>
      </c>
      <c r="F77" s="270">
        <f t="shared" ref="F77:F82" si="23">M77/$J$4</f>
        <v>172.95053614666205</v>
      </c>
      <c r="G77" s="296">
        <f t="shared" ref="G77:G82" si="24">F77*E77</f>
        <v>172.95053614666205</v>
      </c>
      <c r="H77" s="297">
        <f t="shared" ref="H77:H82" si="25">N77/$J$4</f>
        <v>18.367346938775508</v>
      </c>
      <c r="I77" s="296">
        <f t="shared" ref="I77:I82" si="26">H77*E77</f>
        <v>18.367346938775508</v>
      </c>
      <c r="J77" s="298">
        <f t="shared" ref="J77:J82" si="27">G77+I77</f>
        <v>191.31788308543756</v>
      </c>
      <c r="K77" s="377">
        <f t="shared" ref="K77:K82" si="28">J77/E77</f>
        <v>191.31788308543756</v>
      </c>
      <c r="M77" s="360">
        <v>423.72881355932208</v>
      </c>
      <c r="N77" s="360">
        <v>45</v>
      </c>
      <c r="P77" s="273" t="s">
        <v>699</v>
      </c>
      <c r="Q77" s="273"/>
    </row>
    <row r="78" spans="1:17" s="378" customFormat="1">
      <c r="A78" s="174">
        <f>A77+1</f>
        <v>62</v>
      </c>
      <c r="B78" s="183" t="s">
        <v>92</v>
      </c>
      <c r="C78" s="176" t="s">
        <v>20</v>
      </c>
      <c r="D78" s="236">
        <v>1</v>
      </c>
      <c r="E78" s="235">
        <v>2</v>
      </c>
      <c r="F78" s="270">
        <f t="shared" si="23"/>
        <v>7.2639225181598057</v>
      </c>
      <c r="G78" s="296">
        <f t="shared" si="24"/>
        <v>14.527845036319611</v>
      </c>
      <c r="H78" s="297">
        <f t="shared" si="25"/>
        <v>2.0408163265306123</v>
      </c>
      <c r="I78" s="296">
        <f t="shared" si="26"/>
        <v>4.0816326530612246</v>
      </c>
      <c r="J78" s="298">
        <f t="shared" si="27"/>
        <v>18.609477689380835</v>
      </c>
      <c r="K78" s="377">
        <f t="shared" si="28"/>
        <v>9.3047388446904176</v>
      </c>
      <c r="M78" s="360">
        <v>17.796610169491526</v>
      </c>
      <c r="N78" s="360">
        <v>5</v>
      </c>
      <c r="P78" s="273" t="s">
        <v>695</v>
      </c>
      <c r="Q78" s="273"/>
    </row>
    <row r="79" spans="1:17" s="378" customFormat="1">
      <c r="A79" s="174">
        <f t="shared" ref="A79:A81" si="29">A78+1</f>
        <v>63</v>
      </c>
      <c r="B79" s="183" t="s">
        <v>93</v>
      </c>
      <c r="C79" s="176" t="s">
        <v>20</v>
      </c>
      <c r="D79" s="236">
        <v>1</v>
      </c>
      <c r="E79" s="235">
        <v>3</v>
      </c>
      <c r="F79" s="270">
        <f t="shared" si="23"/>
        <v>7.9557246627464542</v>
      </c>
      <c r="G79" s="296">
        <f t="shared" si="24"/>
        <v>23.867173988239362</v>
      </c>
      <c r="H79" s="297">
        <f t="shared" si="25"/>
        <v>2.0408163265306123</v>
      </c>
      <c r="I79" s="296">
        <f t="shared" si="26"/>
        <v>6.1224489795918373</v>
      </c>
      <c r="J79" s="298">
        <f t="shared" si="27"/>
        <v>29.989622967831199</v>
      </c>
      <c r="K79" s="377">
        <f t="shared" si="28"/>
        <v>9.9965409892770669</v>
      </c>
      <c r="M79" s="360">
        <v>19.491525423728813</v>
      </c>
      <c r="N79" s="360">
        <v>5</v>
      </c>
      <c r="P79" s="273" t="s">
        <v>695</v>
      </c>
      <c r="Q79" s="273"/>
    </row>
    <row r="80" spans="1:17" s="378" customFormat="1">
      <c r="A80" s="174">
        <f>A79+1</f>
        <v>64</v>
      </c>
      <c r="B80" s="183" t="s">
        <v>94</v>
      </c>
      <c r="C80" s="176" t="s">
        <v>20</v>
      </c>
      <c r="D80" s="236">
        <v>1</v>
      </c>
      <c r="E80" s="235">
        <v>1</v>
      </c>
      <c r="F80" s="270">
        <f t="shared" si="23"/>
        <v>7.9557246627464542</v>
      </c>
      <c r="G80" s="296">
        <f t="shared" si="24"/>
        <v>7.9557246627464542</v>
      </c>
      <c r="H80" s="297">
        <f t="shared" si="25"/>
        <v>2.0408163265306123</v>
      </c>
      <c r="I80" s="296">
        <f t="shared" si="26"/>
        <v>2.0408163265306123</v>
      </c>
      <c r="J80" s="298">
        <f t="shared" si="27"/>
        <v>9.9965409892770669</v>
      </c>
      <c r="K80" s="377">
        <f t="shared" si="28"/>
        <v>9.9965409892770669</v>
      </c>
      <c r="M80" s="360">
        <v>19.491525423728813</v>
      </c>
      <c r="N80" s="360">
        <v>5</v>
      </c>
      <c r="P80" s="273" t="s">
        <v>695</v>
      </c>
      <c r="Q80" s="273"/>
    </row>
    <row r="81" spans="1:17" s="378" customFormat="1">
      <c r="A81" s="174">
        <f t="shared" si="29"/>
        <v>65</v>
      </c>
      <c r="B81" s="183" t="s">
        <v>95</v>
      </c>
      <c r="C81" s="176" t="s">
        <v>20</v>
      </c>
      <c r="D81" s="236">
        <v>1</v>
      </c>
      <c r="E81" s="235">
        <v>3</v>
      </c>
      <c r="F81" s="270">
        <f t="shared" si="23"/>
        <v>7.9557246627464542</v>
      </c>
      <c r="G81" s="296">
        <f t="shared" si="24"/>
        <v>23.867173988239362</v>
      </c>
      <c r="H81" s="297">
        <f t="shared" si="25"/>
        <v>2.0408163265306123</v>
      </c>
      <c r="I81" s="296">
        <f t="shared" si="26"/>
        <v>6.1224489795918373</v>
      </c>
      <c r="J81" s="298">
        <f t="shared" si="27"/>
        <v>29.989622967831199</v>
      </c>
      <c r="K81" s="377">
        <f t="shared" si="28"/>
        <v>9.9965409892770669</v>
      </c>
      <c r="M81" s="360">
        <v>19.491525423728813</v>
      </c>
      <c r="N81" s="360">
        <v>5</v>
      </c>
      <c r="P81" s="273" t="s">
        <v>695</v>
      </c>
      <c r="Q81" s="273"/>
    </row>
    <row r="82" spans="1:17" s="378" customFormat="1">
      <c r="A82" s="174">
        <f>A81+1</f>
        <v>66</v>
      </c>
      <c r="B82" s="183" t="s">
        <v>96</v>
      </c>
      <c r="C82" s="176" t="s">
        <v>52</v>
      </c>
      <c r="D82" s="236">
        <v>1</v>
      </c>
      <c r="E82" s="235">
        <v>1</v>
      </c>
      <c r="F82" s="270">
        <f t="shared" si="23"/>
        <v>981.63265306122446</v>
      </c>
      <c r="G82" s="296">
        <f t="shared" si="24"/>
        <v>981.63265306122446</v>
      </c>
      <c r="H82" s="297">
        <f t="shared" si="25"/>
        <v>155.10204081632651</v>
      </c>
      <c r="I82" s="296">
        <f t="shared" si="26"/>
        <v>155.10204081632651</v>
      </c>
      <c r="J82" s="298">
        <f t="shared" si="27"/>
        <v>1136.7346938775509</v>
      </c>
      <c r="K82" s="377">
        <f t="shared" si="28"/>
        <v>1136.7346938775509</v>
      </c>
      <c r="M82" s="360">
        <v>2405</v>
      </c>
      <c r="N82" s="360">
        <v>380</v>
      </c>
      <c r="P82" s="273"/>
      <c r="Q82" s="273"/>
    </row>
    <row r="83" spans="1:17" s="375" customFormat="1">
      <c r="A83" s="172"/>
      <c r="B83" s="380" t="s">
        <v>97</v>
      </c>
      <c r="C83" s="380"/>
      <c r="D83" s="381"/>
      <c r="E83" s="233"/>
      <c r="F83" s="172"/>
      <c r="G83" s="172"/>
      <c r="H83" s="172"/>
      <c r="I83" s="172"/>
      <c r="J83" s="172"/>
      <c r="K83" s="173"/>
      <c r="M83" s="361"/>
      <c r="N83" s="361"/>
      <c r="P83" s="376"/>
      <c r="Q83" s="376"/>
    </row>
    <row r="84" spans="1:17" s="378" customFormat="1" ht="25.5">
      <c r="A84" s="174">
        <f>A82+1</f>
        <v>67</v>
      </c>
      <c r="B84" s="371" t="s">
        <v>86</v>
      </c>
      <c r="C84" s="176" t="s">
        <v>20</v>
      </c>
      <c r="D84" s="236">
        <v>1</v>
      </c>
      <c r="E84" s="370">
        <v>1</v>
      </c>
      <c r="F84" s="270">
        <f t="shared" ref="F84:F90" si="30">M84/$J$4</f>
        <v>172.95053614666205</v>
      </c>
      <c r="G84" s="296">
        <f t="shared" ref="G84:G90" si="31">F84*E84</f>
        <v>172.95053614666205</v>
      </c>
      <c r="H84" s="297">
        <f t="shared" ref="H84:H90" si="32">N84/$J$4</f>
        <v>18.367346938775508</v>
      </c>
      <c r="I84" s="296">
        <f t="shared" ref="I84:I90" si="33">H84*E84</f>
        <v>18.367346938775508</v>
      </c>
      <c r="J84" s="298">
        <f t="shared" ref="J84:J90" si="34">G84+I84</f>
        <v>191.31788308543756</v>
      </c>
      <c r="K84" s="377">
        <f t="shared" ref="K84:K90" si="35">J84/E84</f>
        <v>191.31788308543756</v>
      </c>
      <c r="M84" s="360">
        <v>423.72881355932208</v>
      </c>
      <c r="N84" s="360">
        <v>45</v>
      </c>
      <c r="P84" s="273" t="s">
        <v>699</v>
      </c>
      <c r="Q84" s="273"/>
    </row>
    <row r="85" spans="1:17" s="378" customFormat="1">
      <c r="A85" s="174">
        <f>A84+1</f>
        <v>68</v>
      </c>
      <c r="B85" s="371" t="s">
        <v>98</v>
      </c>
      <c r="C85" s="176" t="s">
        <v>20</v>
      </c>
      <c r="D85" s="236">
        <v>1</v>
      </c>
      <c r="E85" s="370">
        <v>2</v>
      </c>
      <c r="F85" s="270">
        <f t="shared" si="30"/>
        <v>6.9180214458664819</v>
      </c>
      <c r="G85" s="296">
        <f t="shared" si="31"/>
        <v>13.836042891732964</v>
      </c>
      <c r="H85" s="297">
        <f t="shared" si="32"/>
        <v>2.0408163265306123</v>
      </c>
      <c r="I85" s="296">
        <f t="shared" si="33"/>
        <v>4.0816326530612246</v>
      </c>
      <c r="J85" s="298">
        <f t="shared" si="34"/>
        <v>17.917675544794189</v>
      </c>
      <c r="K85" s="377">
        <f t="shared" si="35"/>
        <v>8.9588377723970947</v>
      </c>
      <c r="M85" s="360">
        <v>16.949152542372882</v>
      </c>
      <c r="N85" s="360">
        <v>5</v>
      </c>
      <c r="P85" s="273" t="s">
        <v>695</v>
      </c>
      <c r="Q85" s="273"/>
    </row>
    <row r="86" spans="1:17" s="378" customFormat="1">
      <c r="A86" s="174">
        <f t="shared" ref="A86:A89" si="36">A85+1</f>
        <v>69</v>
      </c>
      <c r="B86" s="371" t="s">
        <v>99</v>
      </c>
      <c r="C86" s="176" t="s">
        <v>20</v>
      </c>
      <c r="D86" s="236">
        <v>1</v>
      </c>
      <c r="E86" s="370">
        <v>2</v>
      </c>
      <c r="F86" s="270">
        <f t="shared" si="30"/>
        <v>6.9180214458664819</v>
      </c>
      <c r="G86" s="296">
        <f t="shared" si="31"/>
        <v>13.836042891732964</v>
      </c>
      <c r="H86" s="297">
        <f t="shared" si="32"/>
        <v>2.0408163265306123</v>
      </c>
      <c r="I86" s="296">
        <f t="shared" si="33"/>
        <v>4.0816326530612246</v>
      </c>
      <c r="J86" s="298">
        <f t="shared" si="34"/>
        <v>17.917675544794189</v>
      </c>
      <c r="K86" s="377">
        <f t="shared" si="35"/>
        <v>8.9588377723970947</v>
      </c>
      <c r="M86" s="360">
        <v>16.949152542372882</v>
      </c>
      <c r="N86" s="360">
        <v>5</v>
      </c>
      <c r="P86" s="273" t="s">
        <v>695</v>
      </c>
      <c r="Q86" s="273"/>
    </row>
    <row r="87" spans="1:17" s="378" customFormat="1">
      <c r="A87" s="174">
        <f>A86+1</f>
        <v>70</v>
      </c>
      <c r="B87" s="371" t="s">
        <v>94</v>
      </c>
      <c r="C87" s="176" t="s">
        <v>20</v>
      </c>
      <c r="D87" s="236">
        <v>1</v>
      </c>
      <c r="E87" s="370">
        <v>2</v>
      </c>
      <c r="F87" s="270">
        <f t="shared" si="30"/>
        <v>7.9557246627464542</v>
      </c>
      <c r="G87" s="296">
        <f t="shared" si="31"/>
        <v>15.911449325492908</v>
      </c>
      <c r="H87" s="297">
        <f t="shared" si="32"/>
        <v>2.0408163265306123</v>
      </c>
      <c r="I87" s="296">
        <f t="shared" si="33"/>
        <v>4.0816326530612246</v>
      </c>
      <c r="J87" s="298">
        <f t="shared" si="34"/>
        <v>19.993081978554134</v>
      </c>
      <c r="K87" s="377">
        <f t="shared" si="35"/>
        <v>9.9965409892770669</v>
      </c>
      <c r="M87" s="360">
        <v>19.491525423728813</v>
      </c>
      <c r="N87" s="360">
        <v>5</v>
      </c>
      <c r="P87" s="273" t="s">
        <v>695</v>
      </c>
      <c r="Q87" s="273"/>
    </row>
    <row r="88" spans="1:17" s="378" customFormat="1">
      <c r="A88" s="174">
        <f t="shared" si="36"/>
        <v>71</v>
      </c>
      <c r="B88" s="371" t="s">
        <v>95</v>
      </c>
      <c r="C88" s="176" t="s">
        <v>20</v>
      </c>
      <c r="D88" s="236">
        <v>1</v>
      </c>
      <c r="E88" s="370">
        <v>1</v>
      </c>
      <c r="F88" s="270">
        <f t="shared" si="30"/>
        <v>24.213075060532688</v>
      </c>
      <c r="G88" s="296">
        <f t="shared" si="31"/>
        <v>24.213075060532688</v>
      </c>
      <c r="H88" s="297">
        <f t="shared" si="32"/>
        <v>2.0408163265306123</v>
      </c>
      <c r="I88" s="296">
        <f t="shared" si="33"/>
        <v>2.0408163265306123</v>
      </c>
      <c r="J88" s="298">
        <f t="shared" si="34"/>
        <v>26.253891387063302</v>
      </c>
      <c r="K88" s="377">
        <f t="shared" si="35"/>
        <v>26.253891387063302</v>
      </c>
      <c r="M88" s="360">
        <v>59.322033898305087</v>
      </c>
      <c r="N88" s="360">
        <v>5</v>
      </c>
      <c r="P88" s="273" t="s">
        <v>695</v>
      </c>
      <c r="Q88" s="273"/>
    </row>
    <row r="89" spans="1:17" s="378" customFormat="1">
      <c r="A89" s="174">
        <f t="shared" si="36"/>
        <v>72</v>
      </c>
      <c r="B89" s="371" t="s">
        <v>100</v>
      </c>
      <c r="C89" s="176" t="s">
        <v>20</v>
      </c>
      <c r="D89" s="236">
        <v>1</v>
      </c>
      <c r="E89" s="370">
        <v>1</v>
      </c>
      <c r="F89" s="270">
        <f t="shared" si="30"/>
        <v>69.180214458664821</v>
      </c>
      <c r="G89" s="296">
        <f t="shared" si="31"/>
        <v>69.180214458664821</v>
      </c>
      <c r="H89" s="297">
        <f t="shared" si="32"/>
        <v>2.0408163265306123</v>
      </c>
      <c r="I89" s="296">
        <f t="shared" si="33"/>
        <v>2.0408163265306123</v>
      </c>
      <c r="J89" s="298">
        <f t="shared" si="34"/>
        <v>71.221030785195438</v>
      </c>
      <c r="K89" s="377">
        <f t="shared" si="35"/>
        <v>71.221030785195438</v>
      </c>
      <c r="M89" s="360">
        <v>169.49152542372883</v>
      </c>
      <c r="N89" s="360">
        <v>5</v>
      </c>
      <c r="P89" s="273" t="s">
        <v>695</v>
      </c>
      <c r="Q89" s="273"/>
    </row>
    <row r="90" spans="1:17" s="378" customFormat="1">
      <c r="A90" s="174">
        <f>A89+1</f>
        <v>73</v>
      </c>
      <c r="B90" s="371" t="s">
        <v>101</v>
      </c>
      <c r="C90" s="176" t="s">
        <v>52</v>
      </c>
      <c r="D90" s="236">
        <v>1</v>
      </c>
      <c r="E90" s="370">
        <v>1</v>
      </c>
      <c r="F90" s="270">
        <f t="shared" si="30"/>
        <v>981.63265306122446</v>
      </c>
      <c r="G90" s="296">
        <f t="shared" si="31"/>
        <v>981.63265306122446</v>
      </c>
      <c r="H90" s="297">
        <f t="shared" si="32"/>
        <v>155.10204081632651</v>
      </c>
      <c r="I90" s="296">
        <f t="shared" si="33"/>
        <v>155.10204081632651</v>
      </c>
      <c r="J90" s="298">
        <f t="shared" si="34"/>
        <v>1136.7346938775509</v>
      </c>
      <c r="K90" s="377">
        <f t="shared" si="35"/>
        <v>1136.7346938775509</v>
      </c>
      <c r="M90" s="360">
        <v>2405</v>
      </c>
      <c r="N90" s="360">
        <v>380</v>
      </c>
      <c r="P90" s="273"/>
      <c r="Q90" s="273"/>
    </row>
    <row r="91" spans="1:17" s="375" customFormat="1">
      <c r="A91" s="172"/>
      <c r="B91" s="380" t="s">
        <v>102</v>
      </c>
      <c r="C91" s="380"/>
      <c r="D91" s="381"/>
      <c r="E91" s="233"/>
      <c r="F91" s="172"/>
      <c r="G91" s="172"/>
      <c r="H91" s="172"/>
      <c r="I91" s="172"/>
      <c r="J91" s="172"/>
      <c r="K91" s="173"/>
      <c r="M91" s="361"/>
      <c r="N91" s="361"/>
      <c r="P91" s="376"/>
      <c r="Q91" s="376"/>
    </row>
    <row r="92" spans="1:17" s="378" customFormat="1" ht="25.5">
      <c r="A92" s="174">
        <f>A90+1</f>
        <v>74</v>
      </c>
      <c r="B92" s="371" t="s">
        <v>86</v>
      </c>
      <c r="C92" s="176" t="s">
        <v>20</v>
      </c>
      <c r="D92" s="236">
        <v>1</v>
      </c>
      <c r="E92" s="370">
        <v>1</v>
      </c>
      <c r="F92" s="270">
        <f t="shared" ref="F92:F99" si="37">M92/$J$4</f>
        <v>172.95053614666205</v>
      </c>
      <c r="G92" s="296">
        <f t="shared" ref="G92:G99" si="38">F92*E92</f>
        <v>172.95053614666205</v>
      </c>
      <c r="H92" s="297">
        <f t="shared" ref="H92:H99" si="39">N92/$J$4</f>
        <v>18.367346938775508</v>
      </c>
      <c r="I92" s="296">
        <f t="shared" ref="I92:I99" si="40">H92*E92</f>
        <v>18.367346938775508</v>
      </c>
      <c r="J92" s="298">
        <f t="shared" ref="J92:J99" si="41">G92+I92</f>
        <v>191.31788308543756</v>
      </c>
      <c r="K92" s="377">
        <f t="shared" ref="K92:K99" si="42">J92/E92</f>
        <v>191.31788308543756</v>
      </c>
      <c r="M92" s="360">
        <v>423.72881355932208</v>
      </c>
      <c r="N92" s="360">
        <v>45</v>
      </c>
      <c r="P92" s="273" t="s">
        <v>699</v>
      </c>
      <c r="Q92" s="273"/>
    </row>
    <row r="93" spans="1:17" s="378" customFormat="1">
      <c r="A93" s="174">
        <f>A92+1</f>
        <v>75</v>
      </c>
      <c r="B93" s="371" t="s">
        <v>85</v>
      </c>
      <c r="C93" s="176" t="s">
        <v>20</v>
      </c>
      <c r="D93" s="236">
        <v>1</v>
      </c>
      <c r="E93" s="370">
        <v>1</v>
      </c>
      <c r="F93" s="270">
        <f t="shared" si="37"/>
        <v>6.9180214458664819</v>
      </c>
      <c r="G93" s="296">
        <f t="shared" si="38"/>
        <v>6.9180214458664819</v>
      </c>
      <c r="H93" s="297">
        <f t="shared" si="39"/>
        <v>2.0408163265306123</v>
      </c>
      <c r="I93" s="296">
        <f t="shared" si="40"/>
        <v>2.0408163265306123</v>
      </c>
      <c r="J93" s="298">
        <f t="shared" si="41"/>
        <v>8.9588377723970947</v>
      </c>
      <c r="K93" s="377">
        <f t="shared" si="42"/>
        <v>8.9588377723970947</v>
      </c>
      <c r="M93" s="360">
        <v>16.949152542372882</v>
      </c>
      <c r="N93" s="360">
        <v>5</v>
      </c>
      <c r="P93" s="273" t="s">
        <v>695</v>
      </c>
      <c r="Q93" s="273"/>
    </row>
    <row r="94" spans="1:17" s="378" customFormat="1">
      <c r="A94" s="174">
        <f t="shared" ref="A94:A98" si="43">A93+1</f>
        <v>76</v>
      </c>
      <c r="B94" s="371" t="s">
        <v>98</v>
      </c>
      <c r="C94" s="176" t="s">
        <v>20</v>
      </c>
      <c r="D94" s="236">
        <v>1</v>
      </c>
      <c r="E94" s="370">
        <v>1</v>
      </c>
      <c r="F94" s="270">
        <f t="shared" si="37"/>
        <v>6.9180214458664819</v>
      </c>
      <c r="G94" s="296">
        <f t="shared" si="38"/>
        <v>6.9180214458664819</v>
      </c>
      <c r="H94" s="297">
        <f t="shared" si="39"/>
        <v>2.0408163265306123</v>
      </c>
      <c r="I94" s="296">
        <f t="shared" si="40"/>
        <v>2.0408163265306123</v>
      </c>
      <c r="J94" s="298">
        <f t="shared" si="41"/>
        <v>8.9588377723970947</v>
      </c>
      <c r="K94" s="377">
        <f t="shared" si="42"/>
        <v>8.9588377723970947</v>
      </c>
      <c r="M94" s="360">
        <v>16.949152542372882</v>
      </c>
      <c r="N94" s="360">
        <v>5</v>
      </c>
      <c r="P94" s="273" t="s">
        <v>695</v>
      </c>
      <c r="Q94" s="273"/>
    </row>
    <row r="95" spans="1:17" s="378" customFormat="1">
      <c r="A95" s="174">
        <f>A94+1</f>
        <v>77</v>
      </c>
      <c r="B95" s="371" t="s">
        <v>93</v>
      </c>
      <c r="C95" s="176" t="s">
        <v>20</v>
      </c>
      <c r="D95" s="236">
        <v>1</v>
      </c>
      <c r="E95" s="370">
        <v>1</v>
      </c>
      <c r="F95" s="270">
        <f t="shared" si="37"/>
        <v>7.9557246627464542</v>
      </c>
      <c r="G95" s="296">
        <f t="shared" si="38"/>
        <v>7.9557246627464542</v>
      </c>
      <c r="H95" s="297">
        <f t="shared" si="39"/>
        <v>2.0408163265306123</v>
      </c>
      <c r="I95" s="296">
        <f t="shared" si="40"/>
        <v>2.0408163265306123</v>
      </c>
      <c r="J95" s="298">
        <f t="shared" si="41"/>
        <v>9.9965409892770669</v>
      </c>
      <c r="K95" s="377">
        <f t="shared" si="42"/>
        <v>9.9965409892770669</v>
      </c>
      <c r="M95" s="360">
        <v>19.491525423728813</v>
      </c>
      <c r="N95" s="360">
        <v>5</v>
      </c>
      <c r="P95" s="273" t="s">
        <v>695</v>
      </c>
      <c r="Q95" s="273"/>
    </row>
    <row r="96" spans="1:17" s="378" customFormat="1" ht="25.5">
      <c r="A96" s="174">
        <f t="shared" si="43"/>
        <v>78</v>
      </c>
      <c r="B96" s="371" t="s">
        <v>103</v>
      </c>
      <c r="C96" s="176" t="s">
        <v>20</v>
      </c>
      <c r="D96" s="236">
        <v>1</v>
      </c>
      <c r="E96" s="370">
        <v>1</v>
      </c>
      <c r="F96" s="270">
        <f t="shared" si="37"/>
        <v>27.672085783465928</v>
      </c>
      <c r="G96" s="296">
        <f t="shared" si="38"/>
        <v>27.672085783465928</v>
      </c>
      <c r="H96" s="297">
        <f t="shared" si="39"/>
        <v>2.0408163265306123</v>
      </c>
      <c r="I96" s="296">
        <f t="shared" si="40"/>
        <v>2.0408163265306123</v>
      </c>
      <c r="J96" s="298">
        <f t="shared" si="41"/>
        <v>29.712902109996541</v>
      </c>
      <c r="K96" s="377">
        <f t="shared" si="42"/>
        <v>29.712902109996541</v>
      </c>
      <c r="M96" s="360">
        <v>67.79661016949153</v>
      </c>
      <c r="N96" s="360">
        <v>5</v>
      </c>
      <c r="P96" s="273" t="s">
        <v>699</v>
      </c>
      <c r="Q96" s="273"/>
    </row>
    <row r="97" spans="1:17" s="378" customFormat="1" ht="25.5">
      <c r="A97" s="174">
        <f t="shared" si="43"/>
        <v>79</v>
      </c>
      <c r="B97" s="371" t="s">
        <v>104</v>
      </c>
      <c r="C97" s="176" t="s">
        <v>20</v>
      </c>
      <c r="D97" s="236">
        <v>1</v>
      </c>
      <c r="E97" s="370">
        <v>1</v>
      </c>
      <c r="F97" s="270">
        <f t="shared" si="37"/>
        <v>48.426150121065376</v>
      </c>
      <c r="G97" s="296">
        <f t="shared" si="38"/>
        <v>48.426150121065376</v>
      </c>
      <c r="H97" s="297">
        <f t="shared" si="39"/>
        <v>2.0408163265306123</v>
      </c>
      <c r="I97" s="296">
        <f t="shared" si="40"/>
        <v>2.0408163265306123</v>
      </c>
      <c r="J97" s="298">
        <f t="shared" si="41"/>
        <v>50.466966447595986</v>
      </c>
      <c r="K97" s="377">
        <f t="shared" si="42"/>
        <v>50.466966447595986</v>
      </c>
      <c r="M97" s="360">
        <v>118.64406779661017</v>
      </c>
      <c r="N97" s="360">
        <v>5</v>
      </c>
      <c r="P97" s="273" t="s">
        <v>699</v>
      </c>
      <c r="Q97" s="273"/>
    </row>
    <row r="98" spans="1:17" s="378" customFormat="1" ht="25.5">
      <c r="A98" s="174">
        <f t="shared" si="43"/>
        <v>80</v>
      </c>
      <c r="B98" s="371" t="s">
        <v>105</v>
      </c>
      <c r="C98" s="176" t="s">
        <v>20</v>
      </c>
      <c r="D98" s="236">
        <v>1</v>
      </c>
      <c r="E98" s="370">
        <v>1</v>
      </c>
      <c r="F98" s="270">
        <f t="shared" si="37"/>
        <v>69.180214458664821</v>
      </c>
      <c r="G98" s="296">
        <f t="shared" si="38"/>
        <v>69.180214458664821</v>
      </c>
      <c r="H98" s="297">
        <f t="shared" si="39"/>
        <v>2.0408163265306123</v>
      </c>
      <c r="I98" s="296">
        <f t="shared" si="40"/>
        <v>2.0408163265306123</v>
      </c>
      <c r="J98" s="298">
        <f t="shared" si="41"/>
        <v>71.221030785195438</v>
      </c>
      <c r="K98" s="377">
        <f t="shared" si="42"/>
        <v>71.221030785195438</v>
      </c>
      <c r="M98" s="360">
        <v>169.49152542372883</v>
      </c>
      <c r="N98" s="360">
        <v>5</v>
      </c>
      <c r="P98" s="273" t="s">
        <v>699</v>
      </c>
      <c r="Q98" s="273"/>
    </row>
    <row r="99" spans="1:17" s="378" customFormat="1">
      <c r="A99" s="174">
        <f>A98+1</f>
        <v>81</v>
      </c>
      <c r="B99" s="371" t="s">
        <v>87</v>
      </c>
      <c r="C99" s="176" t="s">
        <v>52</v>
      </c>
      <c r="D99" s="236">
        <v>1</v>
      </c>
      <c r="E99" s="370">
        <v>1</v>
      </c>
      <c r="F99" s="270">
        <f t="shared" si="37"/>
        <v>981.63265306122446</v>
      </c>
      <c r="G99" s="296">
        <f t="shared" si="38"/>
        <v>981.63265306122446</v>
      </c>
      <c r="H99" s="297">
        <f t="shared" si="39"/>
        <v>155.10204081632651</v>
      </c>
      <c r="I99" s="296">
        <f t="shared" si="40"/>
        <v>155.10204081632651</v>
      </c>
      <c r="J99" s="298">
        <f t="shared" si="41"/>
        <v>1136.7346938775509</v>
      </c>
      <c r="K99" s="377">
        <f t="shared" si="42"/>
        <v>1136.7346938775509</v>
      </c>
      <c r="M99" s="360">
        <v>2405</v>
      </c>
      <c r="N99" s="360">
        <v>380</v>
      </c>
      <c r="P99" s="273"/>
      <c r="Q99" s="273"/>
    </row>
    <row r="100" spans="1:17" s="375" customFormat="1">
      <c r="A100" s="172"/>
      <c r="B100" s="380" t="s">
        <v>106</v>
      </c>
      <c r="C100" s="380"/>
      <c r="D100" s="381"/>
      <c r="E100" s="233"/>
      <c r="F100" s="172"/>
      <c r="G100" s="172"/>
      <c r="H100" s="172"/>
      <c r="I100" s="172"/>
      <c r="J100" s="172"/>
      <c r="K100" s="173"/>
      <c r="M100" s="361"/>
      <c r="N100" s="361"/>
      <c r="P100" s="376"/>
      <c r="Q100" s="376"/>
    </row>
    <row r="101" spans="1:17" s="378" customFormat="1">
      <c r="A101" s="174">
        <f>A99+1</f>
        <v>82</v>
      </c>
      <c r="B101" s="183" t="s">
        <v>107</v>
      </c>
      <c r="C101" s="176" t="s">
        <v>20</v>
      </c>
      <c r="D101" s="236">
        <v>1</v>
      </c>
      <c r="E101" s="235">
        <v>1</v>
      </c>
      <c r="F101" s="270">
        <f t="shared" ref="F101:F103" si="44">M101/$J$4</f>
        <v>6.9183673469387745</v>
      </c>
      <c r="G101" s="296">
        <f t="shared" ref="G101:G103" si="45">F101*E101</f>
        <v>6.9183673469387745</v>
      </c>
      <c r="H101" s="297">
        <f t="shared" ref="H101:H103" si="46">N101/$J$4</f>
        <v>1.5306122448979591</v>
      </c>
      <c r="I101" s="296">
        <f t="shared" ref="I101:I103" si="47">H101*E101</f>
        <v>1.5306122448979591</v>
      </c>
      <c r="J101" s="298">
        <f t="shared" ref="J101:J103" si="48">G101+I101</f>
        <v>8.4489795918367339</v>
      </c>
      <c r="K101" s="377">
        <f t="shared" ref="K101:K103" si="49">J101/E101</f>
        <v>8.4489795918367339</v>
      </c>
      <c r="M101" s="360">
        <v>16.95</v>
      </c>
      <c r="N101" s="360">
        <v>3.75</v>
      </c>
      <c r="P101" s="273" t="s">
        <v>695</v>
      </c>
      <c r="Q101" s="273"/>
    </row>
    <row r="102" spans="1:17" s="378" customFormat="1">
      <c r="A102" s="174">
        <f>A101+1</f>
        <v>83</v>
      </c>
      <c r="B102" s="183" t="s">
        <v>108</v>
      </c>
      <c r="C102" s="176" t="s">
        <v>20</v>
      </c>
      <c r="D102" s="236">
        <v>1</v>
      </c>
      <c r="E102" s="235">
        <v>9</v>
      </c>
      <c r="F102" s="270">
        <f t="shared" si="44"/>
        <v>1.4285714285714284</v>
      </c>
      <c r="G102" s="296">
        <f t="shared" si="45"/>
        <v>12.857142857142856</v>
      </c>
      <c r="H102" s="297">
        <f t="shared" si="46"/>
        <v>1.0204081632653061</v>
      </c>
      <c r="I102" s="296">
        <f t="shared" si="47"/>
        <v>9.183673469387756</v>
      </c>
      <c r="J102" s="298">
        <f t="shared" si="48"/>
        <v>22.04081632653061</v>
      </c>
      <c r="K102" s="377">
        <f t="shared" si="49"/>
        <v>2.4489795918367343</v>
      </c>
      <c r="M102" s="360">
        <v>3.5</v>
      </c>
      <c r="N102" s="360">
        <v>2.5</v>
      </c>
      <c r="P102" s="273" t="s">
        <v>695</v>
      </c>
      <c r="Q102" s="273"/>
    </row>
    <row r="103" spans="1:17" s="378" customFormat="1">
      <c r="A103" s="174">
        <f>A102+1</f>
        <v>84</v>
      </c>
      <c r="B103" s="183" t="s">
        <v>96</v>
      </c>
      <c r="C103" s="176" t="s">
        <v>52</v>
      </c>
      <c r="D103" s="236">
        <v>1</v>
      </c>
      <c r="E103" s="235">
        <v>1</v>
      </c>
      <c r="F103" s="270">
        <f t="shared" si="44"/>
        <v>22.857142857142854</v>
      </c>
      <c r="G103" s="296">
        <f t="shared" si="45"/>
        <v>22.857142857142854</v>
      </c>
      <c r="H103" s="297">
        <f t="shared" si="46"/>
        <v>7.3469387755102034</v>
      </c>
      <c r="I103" s="296">
        <f t="shared" si="47"/>
        <v>7.3469387755102034</v>
      </c>
      <c r="J103" s="298">
        <f t="shared" si="48"/>
        <v>30.204081632653057</v>
      </c>
      <c r="K103" s="377">
        <f t="shared" si="49"/>
        <v>30.204081632653057</v>
      </c>
      <c r="M103" s="360">
        <v>56</v>
      </c>
      <c r="N103" s="360">
        <v>18</v>
      </c>
      <c r="P103" s="273"/>
      <c r="Q103" s="273"/>
    </row>
    <row r="104" spans="1:17" s="375" customFormat="1">
      <c r="A104" s="172"/>
      <c r="B104" s="380" t="s">
        <v>109</v>
      </c>
      <c r="C104" s="380"/>
      <c r="D104" s="381"/>
      <c r="E104" s="233"/>
      <c r="F104" s="172"/>
      <c r="G104" s="172"/>
      <c r="H104" s="172"/>
      <c r="I104" s="172"/>
      <c r="J104" s="172"/>
      <c r="K104" s="173"/>
      <c r="M104" s="361"/>
      <c r="N104" s="361"/>
      <c r="P104" s="376"/>
      <c r="Q104" s="376"/>
    </row>
    <row r="105" spans="1:17" s="378" customFormat="1">
      <c r="A105" s="174">
        <f>A103+1</f>
        <v>85</v>
      </c>
      <c r="B105" s="183" t="s">
        <v>107</v>
      </c>
      <c r="C105" s="176" t="s">
        <v>20</v>
      </c>
      <c r="D105" s="236">
        <v>1</v>
      </c>
      <c r="E105" s="235">
        <v>1</v>
      </c>
      <c r="F105" s="270">
        <f t="shared" ref="F105:F107" si="50">M105/$J$4</f>
        <v>6.9183673469387745</v>
      </c>
      <c r="G105" s="296">
        <f t="shared" ref="G105:G107" si="51">F105*E105</f>
        <v>6.9183673469387745</v>
      </c>
      <c r="H105" s="297">
        <f t="shared" ref="H105:H107" si="52">N105/$J$4</f>
        <v>1.5306122448979591</v>
      </c>
      <c r="I105" s="296">
        <f t="shared" ref="I105:I107" si="53">H105*E105</f>
        <v>1.5306122448979591</v>
      </c>
      <c r="J105" s="298">
        <f t="shared" ref="J105:J107" si="54">G105+I105</f>
        <v>8.4489795918367339</v>
      </c>
      <c r="K105" s="377">
        <f t="shared" ref="K105:K107" si="55">J105/E105</f>
        <v>8.4489795918367339</v>
      </c>
      <c r="M105" s="360">
        <v>16.95</v>
      </c>
      <c r="N105" s="360">
        <v>3.75</v>
      </c>
      <c r="P105" s="273" t="s">
        <v>695</v>
      </c>
      <c r="Q105" s="273"/>
    </row>
    <row r="106" spans="1:17" s="378" customFormat="1">
      <c r="A106" s="174">
        <f>A105+1</f>
        <v>86</v>
      </c>
      <c r="B106" s="183" t="s">
        <v>108</v>
      </c>
      <c r="C106" s="176" t="s">
        <v>20</v>
      </c>
      <c r="D106" s="236">
        <v>1</v>
      </c>
      <c r="E106" s="235">
        <v>9</v>
      </c>
      <c r="F106" s="270">
        <f t="shared" si="50"/>
        <v>1.4285714285714284</v>
      </c>
      <c r="G106" s="296">
        <f t="shared" si="51"/>
        <v>12.857142857142856</v>
      </c>
      <c r="H106" s="297">
        <f t="shared" si="52"/>
        <v>1.0204081632653061</v>
      </c>
      <c r="I106" s="296">
        <f t="shared" si="53"/>
        <v>9.183673469387756</v>
      </c>
      <c r="J106" s="298">
        <f t="shared" si="54"/>
        <v>22.04081632653061</v>
      </c>
      <c r="K106" s="377">
        <f t="shared" si="55"/>
        <v>2.4489795918367343</v>
      </c>
      <c r="M106" s="360">
        <v>3.5</v>
      </c>
      <c r="N106" s="360">
        <v>2.5</v>
      </c>
      <c r="P106" s="273" t="s">
        <v>695</v>
      </c>
      <c r="Q106" s="273"/>
    </row>
    <row r="107" spans="1:17" s="378" customFormat="1">
      <c r="A107" s="174">
        <f>A106+1</f>
        <v>87</v>
      </c>
      <c r="B107" s="183" t="s">
        <v>96</v>
      </c>
      <c r="C107" s="176" t="s">
        <v>52</v>
      </c>
      <c r="D107" s="236">
        <v>1</v>
      </c>
      <c r="E107" s="235">
        <v>1</v>
      </c>
      <c r="F107" s="270">
        <f t="shared" si="50"/>
        <v>22.857142857142854</v>
      </c>
      <c r="G107" s="296">
        <f t="shared" si="51"/>
        <v>22.857142857142854</v>
      </c>
      <c r="H107" s="297">
        <f t="shared" si="52"/>
        <v>7.3469387755102034</v>
      </c>
      <c r="I107" s="296">
        <f t="shared" si="53"/>
        <v>7.3469387755102034</v>
      </c>
      <c r="J107" s="298">
        <f t="shared" si="54"/>
        <v>30.204081632653057</v>
      </c>
      <c r="K107" s="377">
        <f t="shared" si="55"/>
        <v>30.204081632653057</v>
      </c>
      <c r="M107" s="360">
        <v>56</v>
      </c>
      <c r="N107" s="360">
        <v>18</v>
      </c>
      <c r="P107" s="273"/>
      <c r="Q107" s="273"/>
    </row>
    <row r="108" spans="1:17" s="375" customFormat="1">
      <c r="A108" s="172"/>
      <c r="B108" s="380" t="s">
        <v>110</v>
      </c>
      <c r="C108" s="380"/>
      <c r="D108" s="381"/>
      <c r="E108" s="233"/>
      <c r="F108" s="172"/>
      <c r="G108" s="172"/>
      <c r="H108" s="172"/>
      <c r="I108" s="172"/>
      <c r="J108" s="172"/>
      <c r="K108" s="173"/>
      <c r="M108" s="361"/>
      <c r="N108" s="361"/>
      <c r="P108" s="376"/>
      <c r="Q108" s="376"/>
    </row>
    <row r="109" spans="1:17" s="378" customFormat="1">
      <c r="A109" s="174">
        <f>A107+1</f>
        <v>88</v>
      </c>
      <c r="B109" s="183" t="s">
        <v>111</v>
      </c>
      <c r="C109" s="176" t="s">
        <v>20</v>
      </c>
      <c r="D109" s="236">
        <v>1</v>
      </c>
      <c r="E109" s="235">
        <v>1</v>
      </c>
      <c r="F109" s="270">
        <f t="shared" ref="F109:F116" si="56">M109/$J$4</f>
        <v>27.673469387755098</v>
      </c>
      <c r="G109" s="296">
        <f t="shared" ref="G109:G116" si="57">F109*E109</f>
        <v>27.673469387755098</v>
      </c>
      <c r="H109" s="297">
        <f t="shared" ref="H109:H116" si="58">N109/$J$4</f>
        <v>14.285714285714285</v>
      </c>
      <c r="I109" s="296">
        <f t="shared" ref="I109:I116" si="59">H109*E109</f>
        <v>14.285714285714285</v>
      </c>
      <c r="J109" s="298">
        <f t="shared" ref="J109:J116" si="60">G109+I109</f>
        <v>41.959183673469383</v>
      </c>
      <c r="K109" s="377">
        <f t="shared" ref="K109:K116" si="61">J109/E109</f>
        <v>41.959183673469383</v>
      </c>
      <c r="M109" s="360">
        <v>67.8</v>
      </c>
      <c r="N109" s="360">
        <v>35</v>
      </c>
      <c r="P109" s="273" t="s">
        <v>695</v>
      </c>
      <c r="Q109" s="273"/>
    </row>
    <row r="110" spans="1:17" s="378" customFormat="1">
      <c r="A110" s="174">
        <f t="shared" ref="A110:A116" si="62">A109+1</f>
        <v>89</v>
      </c>
      <c r="B110" s="183" t="s">
        <v>107</v>
      </c>
      <c r="C110" s="176" t="s">
        <v>20</v>
      </c>
      <c r="D110" s="236">
        <v>1</v>
      </c>
      <c r="E110" s="235">
        <v>1</v>
      </c>
      <c r="F110" s="270">
        <f t="shared" si="56"/>
        <v>6.9183673469387745</v>
      </c>
      <c r="G110" s="296">
        <f t="shared" si="57"/>
        <v>6.9183673469387745</v>
      </c>
      <c r="H110" s="297">
        <f t="shared" si="58"/>
        <v>1.5306122448979591</v>
      </c>
      <c r="I110" s="296">
        <f t="shared" si="59"/>
        <v>1.5306122448979591</v>
      </c>
      <c r="J110" s="298">
        <f t="shared" si="60"/>
        <v>8.4489795918367339</v>
      </c>
      <c r="K110" s="377">
        <f t="shared" si="61"/>
        <v>8.4489795918367339</v>
      </c>
      <c r="M110" s="360">
        <v>16.95</v>
      </c>
      <c r="N110" s="360">
        <v>3.75</v>
      </c>
      <c r="P110" s="273" t="s">
        <v>695</v>
      </c>
      <c r="Q110" s="273"/>
    </row>
    <row r="111" spans="1:17" s="378" customFormat="1">
      <c r="A111" s="174">
        <f t="shared" si="62"/>
        <v>90</v>
      </c>
      <c r="B111" s="183" t="s">
        <v>112</v>
      </c>
      <c r="C111" s="176" t="s">
        <v>20</v>
      </c>
      <c r="D111" s="236">
        <v>1</v>
      </c>
      <c r="E111" s="235">
        <v>1</v>
      </c>
      <c r="F111" s="270">
        <f t="shared" si="56"/>
        <v>7.2653061224489797</v>
      </c>
      <c r="G111" s="296">
        <f t="shared" si="57"/>
        <v>7.2653061224489797</v>
      </c>
      <c r="H111" s="297">
        <f t="shared" si="58"/>
        <v>1.5306122448979591</v>
      </c>
      <c r="I111" s="296">
        <f t="shared" si="59"/>
        <v>1.5306122448979591</v>
      </c>
      <c r="J111" s="298">
        <f t="shared" si="60"/>
        <v>8.795918367346939</v>
      </c>
      <c r="K111" s="377">
        <f t="shared" si="61"/>
        <v>8.795918367346939</v>
      </c>
      <c r="M111" s="360">
        <v>17.8</v>
      </c>
      <c r="N111" s="360">
        <v>3.75</v>
      </c>
      <c r="P111" s="273" t="s">
        <v>695</v>
      </c>
      <c r="Q111" s="273"/>
    </row>
    <row r="112" spans="1:17" s="378" customFormat="1">
      <c r="A112" s="174">
        <f t="shared" si="62"/>
        <v>91</v>
      </c>
      <c r="B112" s="183" t="s">
        <v>108</v>
      </c>
      <c r="C112" s="176" t="s">
        <v>20</v>
      </c>
      <c r="D112" s="236">
        <v>1</v>
      </c>
      <c r="E112" s="235">
        <v>7</v>
      </c>
      <c r="F112" s="270">
        <f t="shared" si="56"/>
        <v>1.4285714285714284</v>
      </c>
      <c r="G112" s="296">
        <f t="shared" si="57"/>
        <v>9.9999999999999982</v>
      </c>
      <c r="H112" s="297">
        <f t="shared" si="58"/>
        <v>1.0204081632653061</v>
      </c>
      <c r="I112" s="296">
        <f t="shared" si="59"/>
        <v>7.1428571428571432</v>
      </c>
      <c r="J112" s="298">
        <f t="shared" si="60"/>
        <v>17.142857142857142</v>
      </c>
      <c r="K112" s="377">
        <f t="shared" si="61"/>
        <v>2.4489795918367347</v>
      </c>
      <c r="M112" s="360">
        <v>3.5</v>
      </c>
      <c r="N112" s="360">
        <v>2.5</v>
      </c>
      <c r="P112" s="273" t="s">
        <v>695</v>
      </c>
      <c r="Q112" s="273"/>
    </row>
    <row r="113" spans="1:17" s="378" customFormat="1">
      <c r="A113" s="174">
        <f t="shared" si="62"/>
        <v>92</v>
      </c>
      <c r="B113" s="183" t="s">
        <v>113</v>
      </c>
      <c r="C113" s="176" t="s">
        <v>20</v>
      </c>
      <c r="D113" s="236">
        <v>1</v>
      </c>
      <c r="E113" s="235">
        <v>1</v>
      </c>
      <c r="F113" s="270">
        <f t="shared" si="56"/>
        <v>7.9591836734693873</v>
      </c>
      <c r="G113" s="296">
        <f t="shared" si="57"/>
        <v>7.9591836734693873</v>
      </c>
      <c r="H113" s="297">
        <f t="shared" si="58"/>
        <v>2.0408163265306123</v>
      </c>
      <c r="I113" s="296">
        <f t="shared" si="59"/>
        <v>2.0408163265306123</v>
      </c>
      <c r="J113" s="298">
        <f t="shared" si="60"/>
        <v>10</v>
      </c>
      <c r="K113" s="377">
        <f t="shared" si="61"/>
        <v>10</v>
      </c>
      <c r="M113" s="360">
        <v>19.5</v>
      </c>
      <c r="N113" s="360">
        <v>5</v>
      </c>
      <c r="P113" s="273" t="s">
        <v>695</v>
      </c>
      <c r="Q113" s="273"/>
    </row>
    <row r="114" spans="1:17" s="378" customFormat="1">
      <c r="A114" s="174">
        <f t="shared" si="62"/>
        <v>93</v>
      </c>
      <c r="B114" s="183" t="s">
        <v>114</v>
      </c>
      <c r="C114" s="176" t="s">
        <v>20</v>
      </c>
      <c r="D114" s="236">
        <v>1</v>
      </c>
      <c r="E114" s="235">
        <v>1</v>
      </c>
      <c r="F114" s="270">
        <f t="shared" si="56"/>
        <v>7.3469387755102034</v>
      </c>
      <c r="G114" s="296">
        <f t="shared" si="57"/>
        <v>7.3469387755102034</v>
      </c>
      <c r="H114" s="297">
        <f t="shared" si="58"/>
        <v>2.0408163265306123</v>
      </c>
      <c r="I114" s="296">
        <f t="shared" si="59"/>
        <v>2.0408163265306123</v>
      </c>
      <c r="J114" s="298">
        <f t="shared" si="60"/>
        <v>9.3877551020408152</v>
      </c>
      <c r="K114" s="377">
        <f t="shared" si="61"/>
        <v>9.3877551020408152</v>
      </c>
      <c r="M114" s="360">
        <v>18</v>
      </c>
      <c r="N114" s="360">
        <v>5</v>
      </c>
      <c r="P114" s="273" t="s">
        <v>695</v>
      </c>
      <c r="Q114" s="273"/>
    </row>
    <row r="115" spans="1:17" s="378" customFormat="1">
      <c r="A115" s="174">
        <f t="shared" si="62"/>
        <v>94</v>
      </c>
      <c r="B115" s="183" t="s">
        <v>115</v>
      </c>
      <c r="C115" s="176" t="s">
        <v>20</v>
      </c>
      <c r="D115" s="236">
        <v>1</v>
      </c>
      <c r="E115" s="235">
        <v>2</v>
      </c>
      <c r="F115" s="270">
        <f t="shared" si="56"/>
        <v>6.9183673469387745</v>
      </c>
      <c r="G115" s="296">
        <f t="shared" si="57"/>
        <v>13.836734693877549</v>
      </c>
      <c r="H115" s="297">
        <f t="shared" si="58"/>
        <v>2.0408163265306123</v>
      </c>
      <c r="I115" s="296">
        <f t="shared" si="59"/>
        <v>4.0816326530612246</v>
      </c>
      <c r="J115" s="298">
        <f t="shared" si="60"/>
        <v>17.918367346938773</v>
      </c>
      <c r="K115" s="377">
        <f t="shared" si="61"/>
        <v>8.9591836734693864</v>
      </c>
      <c r="M115" s="360">
        <v>16.95</v>
      </c>
      <c r="N115" s="360">
        <v>5</v>
      </c>
      <c r="P115" s="273" t="s">
        <v>695</v>
      </c>
      <c r="Q115" s="273"/>
    </row>
    <row r="116" spans="1:17" s="378" customFormat="1">
      <c r="A116" s="174">
        <f t="shared" si="62"/>
        <v>95</v>
      </c>
      <c r="B116" s="183" t="s">
        <v>116</v>
      </c>
      <c r="C116" s="176" t="s">
        <v>52</v>
      </c>
      <c r="D116" s="236">
        <v>1</v>
      </c>
      <c r="E116" s="235">
        <v>1</v>
      </c>
      <c r="F116" s="270">
        <f t="shared" si="56"/>
        <v>183.67346938775509</v>
      </c>
      <c r="G116" s="296">
        <f t="shared" si="57"/>
        <v>183.67346938775509</v>
      </c>
      <c r="H116" s="297">
        <f t="shared" si="58"/>
        <v>18.367346938775508</v>
      </c>
      <c r="I116" s="296">
        <f t="shared" si="59"/>
        <v>18.367346938775508</v>
      </c>
      <c r="J116" s="298">
        <f t="shared" si="60"/>
        <v>202.0408163265306</v>
      </c>
      <c r="K116" s="377">
        <f t="shared" si="61"/>
        <v>202.0408163265306</v>
      </c>
      <c r="M116" s="360">
        <v>450</v>
      </c>
      <c r="N116" s="360">
        <v>45</v>
      </c>
      <c r="P116" s="273"/>
      <c r="Q116" s="273"/>
    </row>
    <row r="117" spans="1:17" s="375" customFormat="1">
      <c r="A117" s="172"/>
      <c r="B117" s="380" t="s">
        <v>117</v>
      </c>
      <c r="C117" s="380"/>
      <c r="D117" s="381"/>
      <c r="E117" s="233"/>
      <c r="F117" s="172"/>
      <c r="G117" s="172"/>
      <c r="H117" s="172"/>
      <c r="I117" s="172"/>
      <c r="J117" s="172"/>
      <c r="K117" s="173"/>
      <c r="M117" s="361"/>
      <c r="N117" s="361"/>
      <c r="P117" s="376"/>
      <c r="Q117" s="376"/>
    </row>
    <row r="118" spans="1:17" s="378" customFormat="1">
      <c r="A118" s="174">
        <f>A116+1</f>
        <v>96</v>
      </c>
      <c r="B118" s="183" t="s">
        <v>118</v>
      </c>
      <c r="C118" s="176" t="s">
        <v>20</v>
      </c>
      <c r="D118" s="236">
        <v>1</v>
      </c>
      <c r="E118" s="235">
        <v>1</v>
      </c>
      <c r="F118" s="270">
        <f t="shared" ref="F118:F122" si="63">M118/$J$4</f>
        <v>24.224489795918366</v>
      </c>
      <c r="G118" s="296">
        <f t="shared" ref="G118:G122" si="64">F118*E118</f>
        <v>24.224489795918366</v>
      </c>
      <c r="H118" s="297">
        <f t="shared" ref="H118:H122" si="65">N118/$J$4</f>
        <v>10.204081632653061</v>
      </c>
      <c r="I118" s="296">
        <f t="shared" ref="I118:I122" si="66">H118*E118</f>
        <v>10.204081632653061</v>
      </c>
      <c r="J118" s="298">
        <f t="shared" ref="J118:J122" si="67">G118+I118</f>
        <v>34.428571428571431</v>
      </c>
      <c r="K118" s="377">
        <f t="shared" ref="K118:K122" si="68">J118/E118</f>
        <v>34.428571428571431</v>
      </c>
      <c r="M118" s="360">
        <v>59.35</v>
      </c>
      <c r="N118" s="360">
        <v>25</v>
      </c>
      <c r="P118" s="273" t="s">
        <v>695</v>
      </c>
      <c r="Q118" s="273"/>
    </row>
    <row r="119" spans="1:17" s="378" customFormat="1">
      <c r="A119" s="174">
        <f>A118+1</f>
        <v>97</v>
      </c>
      <c r="B119" s="183" t="s">
        <v>107</v>
      </c>
      <c r="C119" s="176" t="s">
        <v>20</v>
      </c>
      <c r="D119" s="236">
        <v>1</v>
      </c>
      <c r="E119" s="235">
        <v>2</v>
      </c>
      <c r="F119" s="270">
        <f t="shared" si="63"/>
        <v>6.9183673469387745</v>
      </c>
      <c r="G119" s="296">
        <f t="shared" si="64"/>
        <v>13.836734693877549</v>
      </c>
      <c r="H119" s="297">
        <f t="shared" si="65"/>
        <v>2.0408163265306123</v>
      </c>
      <c r="I119" s="296">
        <f t="shared" si="66"/>
        <v>4.0816326530612246</v>
      </c>
      <c r="J119" s="298">
        <f t="shared" si="67"/>
        <v>17.918367346938773</v>
      </c>
      <c r="K119" s="377">
        <f t="shared" si="68"/>
        <v>8.9591836734693864</v>
      </c>
      <c r="M119" s="360">
        <v>16.95</v>
      </c>
      <c r="N119" s="360">
        <v>5</v>
      </c>
      <c r="P119" s="273" t="s">
        <v>695</v>
      </c>
      <c r="Q119" s="273"/>
    </row>
    <row r="120" spans="1:17" s="378" customFormat="1">
      <c r="A120" s="174">
        <f>A119+1</f>
        <v>98</v>
      </c>
      <c r="B120" s="183" t="s">
        <v>115</v>
      </c>
      <c r="C120" s="176" t="s">
        <v>20</v>
      </c>
      <c r="D120" s="236">
        <v>1</v>
      </c>
      <c r="E120" s="235">
        <v>2</v>
      </c>
      <c r="F120" s="270">
        <f t="shared" si="63"/>
        <v>6.9183673469387745</v>
      </c>
      <c r="G120" s="296">
        <f t="shared" si="64"/>
        <v>13.836734693877549</v>
      </c>
      <c r="H120" s="297">
        <f t="shared" si="65"/>
        <v>2.0408163265306123</v>
      </c>
      <c r="I120" s="296">
        <f t="shared" si="66"/>
        <v>4.0816326530612246</v>
      </c>
      <c r="J120" s="298">
        <f t="shared" si="67"/>
        <v>17.918367346938773</v>
      </c>
      <c r="K120" s="377">
        <f t="shared" si="68"/>
        <v>8.9591836734693864</v>
      </c>
      <c r="M120" s="360">
        <v>16.95</v>
      </c>
      <c r="N120" s="360">
        <v>5</v>
      </c>
      <c r="P120" s="273" t="s">
        <v>695</v>
      </c>
      <c r="Q120" s="273"/>
    </row>
    <row r="121" spans="1:17" s="378" customFormat="1">
      <c r="A121" s="174">
        <f>A120+1</f>
        <v>99</v>
      </c>
      <c r="B121" s="183" t="s">
        <v>119</v>
      </c>
      <c r="C121" s="176" t="s">
        <v>20</v>
      </c>
      <c r="D121" s="236">
        <v>1</v>
      </c>
      <c r="E121" s="235">
        <v>2</v>
      </c>
      <c r="F121" s="270">
        <f t="shared" si="63"/>
        <v>7.9557246627464542</v>
      </c>
      <c r="G121" s="296">
        <f t="shared" si="64"/>
        <v>15.911449325492908</v>
      </c>
      <c r="H121" s="297">
        <f t="shared" si="65"/>
        <v>5.1020408163265305</v>
      </c>
      <c r="I121" s="296">
        <f t="shared" si="66"/>
        <v>10.204081632653061</v>
      </c>
      <c r="J121" s="298">
        <f t="shared" si="67"/>
        <v>26.115530958145968</v>
      </c>
      <c r="K121" s="377">
        <f t="shared" si="68"/>
        <v>13.057765479072984</v>
      </c>
      <c r="M121" s="360">
        <v>19.491525423728813</v>
      </c>
      <c r="N121" s="360">
        <v>12.5</v>
      </c>
      <c r="P121" s="273" t="s">
        <v>695</v>
      </c>
      <c r="Q121" s="273"/>
    </row>
    <row r="122" spans="1:17" s="378" customFormat="1">
      <c r="A122" s="174">
        <f>A121+1</f>
        <v>100</v>
      </c>
      <c r="B122" s="183" t="s">
        <v>87</v>
      </c>
      <c r="C122" s="176" t="s">
        <v>52</v>
      </c>
      <c r="D122" s="236">
        <v>1</v>
      </c>
      <c r="E122" s="235">
        <v>1</v>
      </c>
      <c r="F122" s="270">
        <f t="shared" si="63"/>
        <v>89.795918367346928</v>
      </c>
      <c r="G122" s="296">
        <f t="shared" si="64"/>
        <v>89.795918367346928</v>
      </c>
      <c r="H122" s="297">
        <f t="shared" si="65"/>
        <v>10.204081632653061</v>
      </c>
      <c r="I122" s="296">
        <f t="shared" si="66"/>
        <v>10.204081632653061</v>
      </c>
      <c r="J122" s="298">
        <f t="shared" si="67"/>
        <v>99.999999999999986</v>
      </c>
      <c r="K122" s="377">
        <f t="shared" si="68"/>
        <v>99.999999999999986</v>
      </c>
      <c r="M122" s="360">
        <v>220</v>
      </c>
      <c r="N122" s="360">
        <v>25</v>
      </c>
      <c r="P122" s="273"/>
      <c r="Q122" s="273"/>
    </row>
    <row r="123" spans="1:17" s="375" customFormat="1">
      <c r="A123" s="172"/>
      <c r="B123" s="380" t="s">
        <v>120</v>
      </c>
      <c r="C123" s="380"/>
      <c r="D123" s="381"/>
      <c r="E123" s="233"/>
      <c r="F123" s="172"/>
      <c r="G123" s="172"/>
      <c r="H123" s="172"/>
      <c r="I123" s="172"/>
      <c r="J123" s="172"/>
      <c r="K123" s="173"/>
      <c r="M123" s="361"/>
      <c r="N123" s="361"/>
      <c r="P123" s="376"/>
      <c r="Q123" s="376"/>
    </row>
    <row r="124" spans="1:17" s="378" customFormat="1">
      <c r="A124" s="174">
        <f>A122+1</f>
        <v>101</v>
      </c>
      <c r="B124" s="183" t="s">
        <v>107</v>
      </c>
      <c r="C124" s="176" t="s">
        <v>20</v>
      </c>
      <c r="D124" s="236">
        <v>1</v>
      </c>
      <c r="E124" s="235">
        <v>1</v>
      </c>
      <c r="F124" s="270">
        <f t="shared" ref="F124:F126" si="69">M124/$J$4</f>
        <v>6.9183673469387745</v>
      </c>
      <c r="G124" s="296">
        <f t="shared" ref="G124:G126" si="70">F124*E124</f>
        <v>6.9183673469387745</v>
      </c>
      <c r="H124" s="297">
        <f t="shared" ref="H124:H126" si="71">N124/$J$4</f>
        <v>1.5306122448979591</v>
      </c>
      <c r="I124" s="296">
        <f t="shared" ref="I124:I126" si="72">H124*E124</f>
        <v>1.5306122448979591</v>
      </c>
      <c r="J124" s="298">
        <f t="shared" ref="J124:J126" si="73">G124+I124</f>
        <v>8.4489795918367339</v>
      </c>
      <c r="K124" s="377">
        <f t="shared" ref="K124:K126" si="74">J124/E124</f>
        <v>8.4489795918367339</v>
      </c>
      <c r="M124" s="360">
        <v>16.95</v>
      </c>
      <c r="N124" s="360">
        <v>3.75</v>
      </c>
      <c r="P124" s="273" t="s">
        <v>695</v>
      </c>
      <c r="Q124" s="273"/>
    </row>
    <row r="125" spans="1:17" s="378" customFormat="1">
      <c r="A125" s="174">
        <f>A124+1</f>
        <v>102</v>
      </c>
      <c r="B125" s="183" t="s">
        <v>108</v>
      </c>
      <c r="C125" s="176" t="s">
        <v>20</v>
      </c>
      <c r="D125" s="236">
        <v>1</v>
      </c>
      <c r="E125" s="235">
        <v>10</v>
      </c>
      <c r="F125" s="270">
        <f t="shared" si="69"/>
        <v>1.4285714285714284</v>
      </c>
      <c r="G125" s="296">
        <f t="shared" si="70"/>
        <v>14.285714285714285</v>
      </c>
      <c r="H125" s="297">
        <f t="shared" si="71"/>
        <v>1.0204081632653061</v>
      </c>
      <c r="I125" s="296">
        <f t="shared" si="72"/>
        <v>10.204081632653061</v>
      </c>
      <c r="J125" s="298">
        <f t="shared" si="73"/>
        <v>24.489795918367346</v>
      </c>
      <c r="K125" s="377">
        <f t="shared" si="74"/>
        <v>2.4489795918367347</v>
      </c>
      <c r="M125" s="360">
        <v>3.5</v>
      </c>
      <c r="N125" s="360">
        <v>2.5</v>
      </c>
      <c r="P125" s="273" t="s">
        <v>695</v>
      </c>
      <c r="Q125" s="273"/>
    </row>
    <row r="126" spans="1:17" s="378" customFormat="1">
      <c r="A126" s="174">
        <f>A125+1</f>
        <v>103</v>
      </c>
      <c r="B126" s="183" t="s">
        <v>121</v>
      </c>
      <c r="C126" s="176" t="s">
        <v>52</v>
      </c>
      <c r="D126" s="236">
        <v>1</v>
      </c>
      <c r="E126" s="235">
        <v>1</v>
      </c>
      <c r="F126" s="270">
        <f t="shared" si="69"/>
        <v>22.857142857142854</v>
      </c>
      <c r="G126" s="296">
        <f t="shared" si="70"/>
        <v>22.857142857142854</v>
      </c>
      <c r="H126" s="297">
        <f t="shared" si="71"/>
        <v>7.3469387755102034</v>
      </c>
      <c r="I126" s="296">
        <f t="shared" si="72"/>
        <v>7.3469387755102034</v>
      </c>
      <c r="J126" s="298">
        <f t="shared" si="73"/>
        <v>30.204081632653057</v>
      </c>
      <c r="K126" s="377">
        <f t="shared" si="74"/>
        <v>30.204081632653057</v>
      </c>
      <c r="M126" s="360">
        <v>56</v>
      </c>
      <c r="N126" s="360">
        <v>18</v>
      </c>
      <c r="P126" s="273"/>
      <c r="Q126" s="273"/>
    </row>
    <row r="127" spans="1:17" s="375" customFormat="1">
      <c r="A127" s="172"/>
      <c r="B127" s="380" t="s">
        <v>122</v>
      </c>
      <c r="C127" s="380"/>
      <c r="D127" s="381"/>
      <c r="E127" s="233"/>
      <c r="F127" s="172"/>
      <c r="G127" s="172"/>
      <c r="H127" s="172"/>
      <c r="I127" s="172"/>
      <c r="J127" s="172"/>
      <c r="K127" s="173"/>
      <c r="M127" s="361"/>
      <c r="N127" s="361"/>
      <c r="P127" s="376"/>
      <c r="Q127" s="376"/>
    </row>
    <row r="128" spans="1:17" s="378" customFormat="1">
      <c r="A128" s="174">
        <f>A126+1</f>
        <v>104</v>
      </c>
      <c r="B128" s="183" t="s">
        <v>107</v>
      </c>
      <c r="C128" s="176" t="s">
        <v>20</v>
      </c>
      <c r="D128" s="236">
        <v>1</v>
      </c>
      <c r="E128" s="235">
        <v>1</v>
      </c>
      <c r="F128" s="270">
        <f t="shared" ref="F128:F130" si="75">M128/$J$4</f>
        <v>6.9183673469387745</v>
      </c>
      <c r="G128" s="296">
        <f t="shared" ref="G128:G130" si="76">F128*E128</f>
        <v>6.9183673469387745</v>
      </c>
      <c r="H128" s="297">
        <f t="shared" ref="H128:H130" si="77">N128/$J$4</f>
        <v>1.5306122448979591</v>
      </c>
      <c r="I128" s="296">
        <f t="shared" ref="I128:I130" si="78">H128*E128</f>
        <v>1.5306122448979591</v>
      </c>
      <c r="J128" s="298">
        <f t="shared" ref="J128:J130" si="79">G128+I128</f>
        <v>8.4489795918367339</v>
      </c>
      <c r="K128" s="377">
        <f t="shared" ref="K128:K130" si="80">J128/E128</f>
        <v>8.4489795918367339</v>
      </c>
      <c r="M128" s="360">
        <v>16.95</v>
      </c>
      <c r="N128" s="360">
        <v>3.75</v>
      </c>
      <c r="P128" s="273" t="s">
        <v>695</v>
      </c>
      <c r="Q128" s="273"/>
    </row>
    <row r="129" spans="1:17" s="378" customFormat="1">
      <c r="A129" s="174">
        <f>A128+1</f>
        <v>105</v>
      </c>
      <c r="B129" s="183" t="s">
        <v>108</v>
      </c>
      <c r="C129" s="176" t="s">
        <v>20</v>
      </c>
      <c r="D129" s="236">
        <v>1</v>
      </c>
      <c r="E129" s="235">
        <v>10</v>
      </c>
      <c r="F129" s="270">
        <f t="shared" si="75"/>
        <v>1.4285714285714284</v>
      </c>
      <c r="G129" s="296">
        <f t="shared" si="76"/>
        <v>14.285714285714285</v>
      </c>
      <c r="H129" s="297">
        <f t="shared" si="77"/>
        <v>1.0204081632653061</v>
      </c>
      <c r="I129" s="296">
        <f t="shared" si="78"/>
        <v>10.204081632653061</v>
      </c>
      <c r="J129" s="298">
        <f t="shared" si="79"/>
        <v>24.489795918367346</v>
      </c>
      <c r="K129" s="377">
        <f t="shared" si="80"/>
        <v>2.4489795918367347</v>
      </c>
      <c r="M129" s="360">
        <v>3.5</v>
      </c>
      <c r="N129" s="360">
        <v>2.5</v>
      </c>
      <c r="P129" s="273" t="s">
        <v>695</v>
      </c>
      <c r="Q129" s="273"/>
    </row>
    <row r="130" spans="1:17" s="378" customFormat="1">
      <c r="A130" s="174">
        <f>A129+1</f>
        <v>106</v>
      </c>
      <c r="B130" s="183" t="s">
        <v>121</v>
      </c>
      <c r="C130" s="176" t="s">
        <v>52</v>
      </c>
      <c r="D130" s="236">
        <v>1</v>
      </c>
      <c r="E130" s="235">
        <v>1</v>
      </c>
      <c r="F130" s="270">
        <f t="shared" si="75"/>
        <v>22.857142857142854</v>
      </c>
      <c r="G130" s="296">
        <f t="shared" si="76"/>
        <v>22.857142857142854</v>
      </c>
      <c r="H130" s="297">
        <f t="shared" si="77"/>
        <v>7.3469387755102034</v>
      </c>
      <c r="I130" s="296">
        <f t="shared" si="78"/>
        <v>7.3469387755102034</v>
      </c>
      <c r="J130" s="298">
        <f t="shared" si="79"/>
        <v>30.204081632653057</v>
      </c>
      <c r="K130" s="377">
        <f t="shared" si="80"/>
        <v>30.204081632653057</v>
      </c>
      <c r="M130" s="360">
        <v>56</v>
      </c>
      <c r="N130" s="360">
        <v>18</v>
      </c>
      <c r="P130" s="273"/>
      <c r="Q130" s="273"/>
    </row>
    <row r="131" spans="1:17" s="375" customFormat="1">
      <c r="A131" s="172"/>
      <c r="B131" s="380" t="s">
        <v>123</v>
      </c>
      <c r="C131" s="380"/>
      <c r="D131" s="381"/>
      <c r="E131" s="233"/>
      <c r="F131" s="172"/>
      <c r="G131" s="172"/>
      <c r="H131" s="172"/>
      <c r="I131" s="172"/>
      <c r="J131" s="172"/>
      <c r="K131" s="173"/>
      <c r="M131" s="361"/>
      <c r="N131" s="361"/>
      <c r="P131" s="376"/>
      <c r="Q131" s="376"/>
    </row>
    <row r="132" spans="1:17" s="378" customFormat="1">
      <c r="A132" s="174">
        <f>A130+1</f>
        <v>107</v>
      </c>
      <c r="B132" s="183" t="s">
        <v>113</v>
      </c>
      <c r="C132" s="176" t="s">
        <v>20</v>
      </c>
      <c r="D132" s="236">
        <v>1</v>
      </c>
      <c r="E132" s="235">
        <v>1</v>
      </c>
      <c r="F132" s="270">
        <f t="shared" ref="F132:F137" si="81">M132/$J$4</f>
        <v>7.9591836734693873</v>
      </c>
      <c r="G132" s="296">
        <f t="shared" ref="G132:G137" si="82">F132*E132</f>
        <v>7.9591836734693873</v>
      </c>
      <c r="H132" s="297">
        <f t="shared" ref="H132:H137" si="83">N132/$J$4</f>
        <v>2.0408163265306123</v>
      </c>
      <c r="I132" s="296">
        <f t="shared" ref="I132:I137" si="84">H132*E132</f>
        <v>2.0408163265306123</v>
      </c>
      <c r="J132" s="298">
        <f t="shared" ref="J132:J137" si="85">G132+I132</f>
        <v>10</v>
      </c>
      <c r="K132" s="377">
        <f t="shared" ref="K132:K137" si="86">J132/E132</f>
        <v>10</v>
      </c>
      <c r="M132" s="360">
        <v>19.5</v>
      </c>
      <c r="N132" s="360">
        <v>5</v>
      </c>
      <c r="P132" s="273" t="s">
        <v>695</v>
      </c>
      <c r="Q132" s="273"/>
    </row>
    <row r="133" spans="1:17" s="378" customFormat="1">
      <c r="A133" s="174">
        <f>A132+1</f>
        <v>108</v>
      </c>
      <c r="B133" s="183" t="s">
        <v>124</v>
      </c>
      <c r="C133" s="176" t="s">
        <v>20</v>
      </c>
      <c r="D133" s="236">
        <v>1</v>
      </c>
      <c r="E133" s="235">
        <v>1</v>
      </c>
      <c r="F133" s="270">
        <f t="shared" si="81"/>
        <v>6.9183673469387745</v>
      </c>
      <c r="G133" s="296">
        <f t="shared" si="82"/>
        <v>6.9183673469387745</v>
      </c>
      <c r="H133" s="297">
        <f t="shared" si="83"/>
        <v>1.5306122448979591</v>
      </c>
      <c r="I133" s="296">
        <f t="shared" si="84"/>
        <v>1.5306122448979591</v>
      </c>
      <c r="J133" s="298">
        <f t="shared" si="85"/>
        <v>8.4489795918367339</v>
      </c>
      <c r="K133" s="377">
        <f t="shared" si="86"/>
        <v>8.4489795918367339</v>
      </c>
      <c r="M133" s="360">
        <v>16.95</v>
      </c>
      <c r="N133" s="360">
        <v>3.75</v>
      </c>
      <c r="P133" s="273" t="s">
        <v>695</v>
      </c>
      <c r="Q133" s="273"/>
    </row>
    <row r="134" spans="1:17" s="378" customFormat="1">
      <c r="A134" s="174">
        <f>A133+1</f>
        <v>109</v>
      </c>
      <c r="B134" s="183" t="s">
        <v>108</v>
      </c>
      <c r="C134" s="176" t="s">
        <v>20</v>
      </c>
      <c r="D134" s="236">
        <v>1</v>
      </c>
      <c r="E134" s="235">
        <v>20</v>
      </c>
      <c r="F134" s="270">
        <f t="shared" si="81"/>
        <v>1.4285714285714284</v>
      </c>
      <c r="G134" s="296">
        <f t="shared" si="82"/>
        <v>28.571428571428569</v>
      </c>
      <c r="H134" s="297">
        <f t="shared" si="83"/>
        <v>1.0204081632653061</v>
      </c>
      <c r="I134" s="296">
        <f t="shared" si="84"/>
        <v>20.408163265306122</v>
      </c>
      <c r="J134" s="298">
        <f t="shared" si="85"/>
        <v>48.979591836734691</v>
      </c>
      <c r="K134" s="377">
        <f t="shared" si="86"/>
        <v>2.4489795918367347</v>
      </c>
      <c r="M134" s="360">
        <v>3.5</v>
      </c>
      <c r="N134" s="360">
        <v>2.5</v>
      </c>
      <c r="P134" s="273" t="s">
        <v>695</v>
      </c>
      <c r="Q134" s="273"/>
    </row>
    <row r="135" spans="1:17" s="378" customFormat="1">
      <c r="A135" s="174">
        <f>A134+1</f>
        <v>110</v>
      </c>
      <c r="B135" s="183" t="s">
        <v>125</v>
      </c>
      <c r="C135" s="176" t="s">
        <v>20</v>
      </c>
      <c r="D135" s="236">
        <v>1</v>
      </c>
      <c r="E135" s="235">
        <v>4</v>
      </c>
      <c r="F135" s="270">
        <f t="shared" si="81"/>
        <v>6.9183673469387745</v>
      </c>
      <c r="G135" s="296">
        <f t="shared" si="82"/>
        <v>27.673469387755098</v>
      </c>
      <c r="H135" s="297">
        <f t="shared" si="83"/>
        <v>1.0204081632653061</v>
      </c>
      <c r="I135" s="296">
        <f t="shared" si="84"/>
        <v>4.0816326530612246</v>
      </c>
      <c r="J135" s="298">
        <f t="shared" si="85"/>
        <v>31.755102040816322</v>
      </c>
      <c r="K135" s="377">
        <f t="shared" si="86"/>
        <v>7.9387755102040805</v>
      </c>
      <c r="M135" s="360">
        <v>16.95</v>
      </c>
      <c r="N135" s="360">
        <v>2.5</v>
      </c>
      <c r="P135" s="273" t="s">
        <v>695</v>
      </c>
      <c r="Q135" s="273"/>
    </row>
    <row r="136" spans="1:17" s="378" customFormat="1">
      <c r="A136" s="174">
        <f>A135+1</f>
        <v>111</v>
      </c>
      <c r="B136" s="183" t="s">
        <v>126</v>
      </c>
      <c r="C136" s="176" t="s">
        <v>20</v>
      </c>
      <c r="D136" s="236">
        <v>1</v>
      </c>
      <c r="E136" s="235">
        <v>2</v>
      </c>
      <c r="F136" s="270">
        <f t="shared" si="81"/>
        <v>6.9183673469387745</v>
      </c>
      <c r="G136" s="296">
        <f t="shared" si="82"/>
        <v>13.836734693877549</v>
      </c>
      <c r="H136" s="297">
        <f t="shared" si="83"/>
        <v>1.0204081632653061</v>
      </c>
      <c r="I136" s="296">
        <f t="shared" si="84"/>
        <v>2.0408163265306123</v>
      </c>
      <c r="J136" s="298">
        <f t="shared" si="85"/>
        <v>15.877551020408161</v>
      </c>
      <c r="K136" s="377">
        <f t="shared" si="86"/>
        <v>7.9387755102040805</v>
      </c>
      <c r="M136" s="360">
        <v>16.95</v>
      </c>
      <c r="N136" s="360">
        <v>2.5</v>
      </c>
      <c r="P136" s="273" t="s">
        <v>695</v>
      </c>
      <c r="Q136" s="273"/>
    </row>
    <row r="137" spans="1:17" s="378" customFormat="1">
      <c r="A137" s="174">
        <f>A136+1</f>
        <v>112</v>
      </c>
      <c r="B137" s="183" t="s">
        <v>127</v>
      </c>
      <c r="C137" s="176" t="s">
        <v>52</v>
      </c>
      <c r="D137" s="236">
        <v>1</v>
      </c>
      <c r="E137" s="235">
        <v>1</v>
      </c>
      <c r="F137" s="270">
        <f t="shared" si="81"/>
        <v>47.346938775510203</v>
      </c>
      <c r="G137" s="296">
        <f t="shared" si="82"/>
        <v>47.346938775510203</v>
      </c>
      <c r="H137" s="297">
        <f t="shared" si="83"/>
        <v>7.3469387755102034</v>
      </c>
      <c r="I137" s="296">
        <f t="shared" si="84"/>
        <v>7.3469387755102034</v>
      </c>
      <c r="J137" s="298">
        <f t="shared" si="85"/>
        <v>54.693877551020407</v>
      </c>
      <c r="K137" s="377">
        <f t="shared" si="86"/>
        <v>54.693877551020407</v>
      </c>
      <c r="M137" s="360">
        <v>116</v>
      </c>
      <c r="N137" s="360">
        <v>18</v>
      </c>
      <c r="P137" s="273"/>
      <c r="Q137" s="273"/>
    </row>
    <row r="138" spans="1:17" s="375" customFormat="1">
      <c r="A138" s="172"/>
      <c r="B138" s="380" t="s">
        <v>128</v>
      </c>
      <c r="C138" s="380"/>
      <c r="D138" s="381"/>
      <c r="E138" s="233"/>
      <c r="F138" s="172"/>
      <c r="G138" s="172"/>
      <c r="H138" s="172"/>
      <c r="I138" s="172"/>
      <c r="J138" s="172"/>
      <c r="K138" s="173"/>
      <c r="M138" s="361"/>
      <c r="N138" s="361"/>
      <c r="P138" s="376"/>
      <c r="Q138" s="376"/>
    </row>
    <row r="139" spans="1:17" s="378" customFormat="1">
      <c r="A139" s="174">
        <f>A137+1</f>
        <v>113</v>
      </c>
      <c r="B139" s="183" t="s">
        <v>113</v>
      </c>
      <c r="C139" s="176" t="s">
        <v>20</v>
      </c>
      <c r="D139" s="236">
        <v>1</v>
      </c>
      <c r="E139" s="235">
        <v>1</v>
      </c>
      <c r="F139" s="270">
        <f t="shared" ref="F139:F145" si="87">M139/$J$4</f>
        <v>7.9591836734693873</v>
      </c>
      <c r="G139" s="296">
        <f t="shared" ref="G139:G145" si="88">F139*E139</f>
        <v>7.9591836734693873</v>
      </c>
      <c r="H139" s="297">
        <f t="shared" ref="H139:H145" si="89">N139/$J$4</f>
        <v>2.0408163265306123</v>
      </c>
      <c r="I139" s="296">
        <f t="shared" ref="I139:I145" si="90">H139*E139</f>
        <v>2.0408163265306123</v>
      </c>
      <c r="J139" s="298">
        <f t="shared" ref="J139:J145" si="91">G139+I139</f>
        <v>10</v>
      </c>
      <c r="K139" s="377">
        <f t="shared" ref="K139:K145" si="92">J139/E139</f>
        <v>10</v>
      </c>
      <c r="M139" s="360">
        <v>19.5</v>
      </c>
      <c r="N139" s="360">
        <v>5</v>
      </c>
      <c r="P139" s="273" t="s">
        <v>695</v>
      </c>
      <c r="Q139" s="273"/>
    </row>
    <row r="140" spans="1:17" s="378" customFormat="1">
      <c r="A140" s="174">
        <f t="shared" ref="A140:A145" si="93">A139+1</f>
        <v>114</v>
      </c>
      <c r="B140" s="183" t="s">
        <v>129</v>
      </c>
      <c r="C140" s="176" t="s">
        <v>20</v>
      </c>
      <c r="D140" s="236">
        <v>1</v>
      </c>
      <c r="E140" s="235">
        <v>2</v>
      </c>
      <c r="F140" s="270">
        <f t="shared" si="87"/>
        <v>6.9183673469387745</v>
      </c>
      <c r="G140" s="296">
        <f t="shared" si="88"/>
        <v>13.836734693877549</v>
      </c>
      <c r="H140" s="297">
        <f t="shared" si="89"/>
        <v>1.5306122448979591</v>
      </c>
      <c r="I140" s="296">
        <f t="shared" si="90"/>
        <v>3.0612244897959182</v>
      </c>
      <c r="J140" s="298">
        <f t="shared" si="91"/>
        <v>16.897959183673468</v>
      </c>
      <c r="K140" s="377">
        <f t="shared" si="92"/>
        <v>8.4489795918367339</v>
      </c>
      <c r="M140" s="360">
        <v>16.95</v>
      </c>
      <c r="N140" s="360">
        <v>3.75</v>
      </c>
      <c r="P140" s="273" t="s">
        <v>695</v>
      </c>
      <c r="Q140" s="273"/>
    </row>
    <row r="141" spans="1:17" s="378" customFormat="1">
      <c r="A141" s="174">
        <f t="shared" si="93"/>
        <v>115</v>
      </c>
      <c r="B141" s="183" t="s">
        <v>108</v>
      </c>
      <c r="C141" s="176" t="s">
        <v>20</v>
      </c>
      <c r="D141" s="236">
        <v>1</v>
      </c>
      <c r="E141" s="235">
        <v>15</v>
      </c>
      <c r="F141" s="270">
        <f t="shared" si="87"/>
        <v>1.4285714285714284</v>
      </c>
      <c r="G141" s="296">
        <f t="shared" si="88"/>
        <v>21.428571428571427</v>
      </c>
      <c r="H141" s="297">
        <f t="shared" si="89"/>
        <v>1.0204081632653061</v>
      </c>
      <c r="I141" s="296">
        <f t="shared" si="90"/>
        <v>15.306122448979592</v>
      </c>
      <c r="J141" s="298">
        <f t="shared" si="91"/>
        <v>36.734693877551017</v>
      </c>
      <c r="K141" s="377">
        <f t="shared" si="92"/>
        <v>2.4489795918367343</v>
      </c>
      <c r="M141" s="360">
        <v>3.5</v>
      </c>
      <c r="N141" s="360">
        <v>2.5</v>
      </c>
      <c r="P141" s="273" t="s">
        <v>695</v>
      </c>
      <c r="Q141" s="273"/>
    </row>
    <row r="142" spans="1:17" s="378" customFormat="1">
      <c r="A142" s="174">
        <f t="shared" si="93"/>
        <v>116</v>
      </c>
      <c r="B142" s="183" t="s">
        <v>125</v>
      </c>
      <c r="C142" s="176" t="s">
        <v>20</v>
      </c>
      <c r="D142" s="236">
        <v>1</v>
      </c>
      <c r="E142" s="235">
        <v>3</v>
      </c>
      <c r="F142" s="270">
        <f t="shared" si="87"/>
        <v>1.4285714285714284</v>
      </c>
      <c r="G142" s="296">
        <f t="shared" si="88"/>
        <v>4.2857142857142847</v>
      </c>
      <c r="H142" s="297">
        <f t="shared" si="89"/>
        <v>1.0204081632653061</v>
      </c>
      <c r="I142" s="296">
        <f t="shared" si="90"/>
        <v>3.0612244897959187</v>
      </c>
      <c r="J142" s="298">
        <f t="shared" si="91"/>
        <v>7.3469387755102034</v>
      </c>
      <c r="K142" s="377">
        <f t="shared" si="92"/>
        <v>2.4489795918367343</v>
      </c>
      <c r="M142" s="360">
        <v>3.5</v>
      </c>
      <c r="N142" s="360">
        <v>2.5</v>
      </c>
      <c r="P142" s="273" t="s">
        <v>695</v>
      </c>
      <c r="Q142" s="273"/>
    </row>
    <row r="143" spans="1:17" s="378" customFormat="1">
      <c r="A143" s="174">
        <f t="shared" si="93"/>
        <v>117</v>
      </c>
      <c r="B143" s="183" t="s">
        <v>126</v>
      </c>
      <c r="C143" s="176" t="s">
        <v>20</v>
      </c>
      <c r="D143" s="236">
        <v>1</v>
      </c>
      <c r="E143" s="235">
        <v>3</v>
      </c>
      <c r="F143" s="270">
        <f t="shared" si="87"/>
        <v>1.4285714285714284</v>
      </c>
      <c r="G143" s="296">
        <f t="shared" si="88"/>
        <v>4.2857142857142847</v>
      </c>
      <c r="H143" s="297">
        <f t="shared" si="89"/>
        <v>1.0204081632653061</v>
      </c>
      <c r="I143" s="296">
        <f t="shared" si="90"/>
        <v>3.0612244897959187</v>
      </c>
      <c r="J143" s="298">
        <f t="shared" si="91"/>
        <v>7.3469387755102034</v>
      </c>
      <c r="K143" s="377">
        <f t="shared" si="92"/>
        <v>2.4489795918367343</v>
      </c>
      <c r="M143" s="360">
        <v>3.5</v>
      </c>
      <c r="N143" s="360">
        <v>2.5</v>
      </c>
      <c r="P143" s="273" t="s">
        <v>695</v>
      </c>
      <c r="Q143" s="273"/>
    </row>
    <row r="144" spans="1:17" s="378" customFormat="1">
      <c r="A144" s="174">
        <f t="shared" si="93"/>
        <v>118</v>
      </c>
      <c r="B144" s="183" t="s">
        <v>130</v>
      </c>
      <c r="C144" s="176" t="s">
        <v>20</v>
      </c>
      <c r="D144" s="236">
        <v>1</v>
      </c>
      <c r="E144" s="235">
        <v>1</v>
      </c>
      <c r="F144" s="270">
        <f t="shared" si="87"/>
        <v>1.8367346938775508</v>
      </c>
      <c r="G144" s="296">
        <f t="shared" si="88"/>
        <v>1.8367346938775508</v>
      </c>
      <c r="H144" s="297">
        <f t="shared" si="89"/>
        <v>1.0204081632653061</v>
      </c>
      <c r="I144" s="296">
        <f t="shared" si="90"/>
        <v>1.0204081632653061</v>
      </c>
      <c r="J144" s="298">
        <f t="shared" si="91"/>
        <v>2.8571428571428568</v>
      </c>
      <c r="K144" s="377">
        <f t="shared" si="92"/>
        <v>2.8571428571428568</v>
      </c>
      <c r="M144" s="360">
        <v>4.5</v>
      </c>
      <c r="N144" s="360">
        <v>2.5</v>
      </c>
      <c r="P144" s="273" t="s">
        <v>695</v>
      </c>
      <c r="Q144" s="273"/>
    </row>
    <row r="145" spans="1:17" s="378" customFormat="1">
      <c r="A145" s="174">
        <f t="shared" si="93"/>
        <v>119</v>
      </c>
      <c r="B145" s="183" t="s">
        <v>131</v>
      </c>
      <c r="C145" s="176" t="s">
        <v>52</v>
      </c>
      <c r="D145" s="236">
        <v>1</v>
      </c>
      <c r="E145" s="235">
        <v>1</v>
      </c>
      <c r="F145" s="270">
        <f t="shared" si="87"/>
        <v>47.346938775510203</v>
      </c>
      <c r="G145" s="296">
        <f t="shared" si="88"/>
        <v>47.346938775510203</v>
      </c>
      <c r="H145" s="297">
        <f t="shared" si="89"/>
        <v>7.3469387755102034</v>
      </c>
      <c r="I145" s="296">
        <f t="shared" si="90"/>
        <v>7.3469387755102034</v>
      </c>
      <c r="J145" s="298">
        <f t="shared" si="91"/>
        <v>54.693877551020407</v>
      </c>
      <c r="K145" s="377">
        <f t="shared" si="92"/>
        <v>54.693877551020407</v>
      </c>
      <c r="M145" s="360">
        <v>116</v>
      </c>
      <c r="N145" s="360">
        <v>18</v>
      </c>
      <c r="P145" s="273"/>
      <c r="Q145" s="273"/>
    </row>
    <row r="146" spans="1:17" s="375" customFormat="1">
      <c r="A146" s="172"/>
      <c r="B146" s="380" t="s">
        <v>132</v>
      </c>
      <c r="C146" s="380"/>
      <c r="D146" s="381"/>
      <c r="E146" s="233"/>
      <c r="F146" s="172"/>
      <c r="G146" s="172"/>
      <c r="H146" s="172"/>
      <c r="I146" s="172"/>
      <c r="J146" s="172"/>
      <c r="K146" s="173"/>
      <c r="M146" s="361"/>
      <c r="N146" s="361"/>
      <c r="P146" s="376"/>
      <c r="Q146" s="376"/>
    </row>
    <row r="147" spans="1:17" s="378" customFormat="1">
      <c r="A147" s="174">
        <f>A145+1</f>
        <v>120</v>
      </c>
      <c r="B147" s="183" t="s">
        <v>113</v>
      </c>
      <c r="C147" s="176" t="s">
        <v>20</v>
      </c>
      <c r="D147" s="236">
        <v>1</v>
      </c>
      <c r="E147" s="235">
        <v>1</v>
      </c>
      <c r="F147" s="270">
        <f t="shared" ref="F147:F151" si="94">M147/$J$4</f>
        <v>7.9591836734693873</v>
      </c>
      <c r="G147" s="296">
        <f t="shared" ref="G147:G151" si="95">F147*E147</f>
        <v>7.9591836734693873</v>
      </c>
      <c r="H147" s="297">
        <f t="shared" ref="H147:H151" si="96">N147/$J$4</f>
        <v>2.0408163265306123</v>
      </c>
      <c r="I147" s="296">
        <f t="shared" ref="I147:I151" si="97">H147*E147</f>
        <v>2.0408163265306123</v>
      </c>
      <c r="J147" s="298">
        <f t="shared" ref="J147:J151" si="98">G147+I147</f>
        <v>10</v>
      </c>
      <c r="K147" s="377">
        <f t="shared" ref="K147:K151" si="99">J147/E147</f>
        <v>10</v>
      </c>
      <c r="M147" s="360">
        <v>19.5</v>
      </c>
      <c r="N147" s="360">
        <v>5</v>
      </c>
      <c r="P147" s="273" t="s">
        <v>695</v>
      </c>
      <c r="Q147" s="273"/>
    </row>
    <row r="148" spans="1:17" s="378" customFormat="1">
      <c r="A148" s="174">
        <f>A147+1</f>
        <v>121</v>
      </c>
      <c r="B148" s="183" t="s">
        <v>108</v>
      </c>
      <c r="C148" s="176" t="s">
        <v>20</v>
      </c>
      <c r="D148" s="236">
        <v>1</v>
      </c>
      <c r="E148" s="235">
        <v>12</v>
      </c>
      <c r="F148" s="270">
        <f t="shared" si="94"/>
        <v>1.4285714285714284</v>
      </c>
      <c r="G148" s="296">
        <f t="shared" si="95"/>
        <v>17.142857142857139</v>
      </c>
      <c r="H148" s="297">
        <f t="shared" si="96"/>
        <v>1.0204081632653061</v>
      </c>
      <c r="I148" s="296">
        <f t="shared" si="97"/>
        <v>12.244897959183675</v>
      </c>
      <c r="J148" s="298">
        <f t="shared" si="98"/>
        <v>29.387755102040813</v>
      </c>
      <c r="K148" s="377">
        <f t="shared" si="99"/>
        <v>2.4489795918367343</v>
      </c>
      <c r="M148" s="360">
        <v>3.5</v>
      </c>
      <c r="N148" s="360">
        <v>2.5</v>
      </c>
      <c r="P148" s="273" t="s">
        <v>695</v>
      </c>
      <c r="Q148" s="273"/>
    </row>
    <row r="149" spans="1:17" s="378" customFormat="1">
      <c r="A149" s="174">
        <f>A148+1</f>
        <v>122</v>
      </c>
      <c r="B149" s="183" t="s">
        <v>125</v>
      </c>
      <c r="C149" s="176" t="s">
        <v>20</v>
      </c>
      <c r="D149" s="236">
        <v>1</v>
      </c>
      <c r="E149" s="235">
        <v>2</v>
      </c>
      <c r="F149" s="270">
        <f t="shared" si="94"/>
        <v>1.4285714285714284</v>
      </c>
      <c r="G149" s="296">
        <f t="shared" si="95"/>
        <v>2.8571428571428568</v>
      </c>
      <c r="H149" s="297">
        <f t="shared" si="96"/>
        <v>1.0204081632653061</v>
      </c>
      <c r="I149" s="296">
        <f t="shared" si="97"/>
        <v>2.0408163265306123</v>
      </c>
      <c r="J149" s="298">
        <f t="shared" si="98"/>
        <v>4.8979591836734695</v>
      </c>
      <c r="K149" s="377">
        <f t="shared" si="99"/>
        <v>2.4489795918367347</v>
      </c>
      <c r="M149" s="360">
        <v>3.5</v>
      </c>
      <c r="N149" s="360">
        <v>2.5</v>
      </c>
      <c r="P149" s="273" t="s">
        <v>695</v>
      </c>
      <c r="Q149" s="273"/>
    </row>
    <row r="150" spans="1:17" s="378" customFormat="1">
      <c r="A150" s="174">
        <f>A149+1</f>
        <v>123</v>
      </c>
      <c r="B150" s="183" t="s">
        <v>126</v>
      </c>
      <c r="C150" s="176" t="s">
        <v>20</v>
      </c>
      <c r="D150" s="236">
        <v>1</v>
      </c>
      <c r="E150" s="235">
        <v>1</v>
      </c>
      <c r="F150" s="270">
        <f t="shared" si="94"/>
        <v>1.4285714285714284</v>
      </c>
      <c r="G150" s="296">
        <f t="shared" si="95"/>
        <v>1.4285714285714284</v>
      </c>
      <c r="H150" s="297">
        <f t="shared" si="96"/>
        <v>1.0204081632653061</v>
      </c>
      <c r="I150" s="296">
        <f t="shared" si="97"/>
        <v>1.0204081632653061</v>
      </c>
      <c r="J150" s="298">
        <f t="shared" si="98"/>
        <v>2.4489795918367347</v>
      </c>
      <c r="K150" s="377">
        <f t="shared" si="99"/>
        <v>2.4489795918367347</v>
      </c>
      <c r="M150" s="360">
        <v>3.5</v>
      </c>
      <c r="N150" s="360">
        <v>2.5</v>
      </c>
      <c r="P150" s="273" t="s">
        <v>695</v>
      </c>
      <c r="Q150" s="273"/>
    </row>
    <row r="151" spans="1:17" s="378" customFormat="1">
      <c r="A151" s="174">
        <f>A150+1</f>
        <v>124</v>
      </c>
      <c r="B151" s="183" t="s">
        <v>133</v>
      </c>
      <c r="C151" s="176" t="s">
        <v>52</v>
      </c>
      <c r="D151" s="236">
        <v>1</v>
      </c>
      <c r="E151" s="235">
        <v>1</v>
      </c>
      <c r="F151" s="270">
        <f t="shared" si="94"/>
        <v>26.530612244897956</v>
      </c>
      <c r="G151" s="296">
        <f t="shared" si="95"/>
        <v>26.530612244897956</v>
      </c>
      <c r="H151" s="297">
        <f t="shared" si="96"/>
        <v>7.3469387755102034</v>
      </c>
      <c r="I151" s="296">
        <f t="shared" si="97"/>
        <v>7.3469387755102034</v>
      </c>
      <c r="J151" s="298">
        <f t="shared" si="98"/>
        <v>33.877551020408163</v>
      </c>
      <c r="K151" s="377">
        <f t="shared" si="99"/>
        <v>33.877551020408163</v>
      </c>
      <c r="M151" s="360">
        <v>65</v>
      </c>
      <c r="N151" s="360">
        <v>18</v>
      </c>
      <c r="P151" s="273"/>
      <c r="Q151" s="273"/>
    </row>
    <row r="152" spans="1:17" s="375" customFormat="1">
      <c r="A152" s="172"/>
      <c r="B152" s="380" t="s">
        <v>134</v>
      </c>
      <c r="C152" s="380"/>
      <c r="D152" s="381"/>
      <c r="E152" s="233"/>
      <c r="F152" s="172"/>
      <c r="G152" s="172"/>
      <c r="H152" s="172"/>
      <c r="I152" s="172"/>
      <c r="J152" s="172"/>
      <c r="K152" s="173"/>
      <c r="M152" s="361"/>
      <c r="N152" s="361"/>
      <c r="P152" s="376"/>
      <c r="Q152" s="376"/>
    </row>
    <row r="153" spans="1:17" s="378" customFormat="1">
      <c r="A153" s="174">
        <f>A151+1</f>
        <v>125</v>
      </c>
      <c r="B153" s="183" t="s">
        <v>113</v>
      </c>
      <c r="C153" s="176" t="s">
        <v>20</v>
      </c>
      <c r="D153" s="236">
        <v>1</v>
      </c>
      <c r="E153" s="235">
        <v>1</v>
      </c>
      <c r="F153" s="270">
        <f t="shared" ref="F153:F158" si="100">M153/$J$4</f>
        <v>7.9591836734693873</v>
      </c>
      <c r="G153" s="296">
        <f t="shared" ref="G153:G158" si="101">F153*E153</f>
        <v>7.9591836734693873</v>
      </c>
      <c r="H153" s="297">
        <f t="shared" ref="H153:H158" si="102">N153/$J$4</f>
        <v>2.0408163265306123</v>
      </c>
      <c r="I153" s="296">
        <f t="shared" ref="I153:I158" si="103">H153*E153</f>
        <v>2.0408163265306123</v>
      </c>
      <c r="J153" s="298">
        <f t="shared" ref="J153:J158" si="104">G153+I153</f>
        <v>10</v>
      </c>
      <c r="K153" s="377">
        <f t="shared" ref="K153:K158" si="105">J153/E153</f>
        <v>10</v>
      </c>
      <c r="M153" s="360">
        <v>19.5</v>
      </c>
      <c r="N153" s="360">
        <v>5</v>
      </c>
      <c r="P153" s="273" t="s">
        <v>695</v>
      </c>
      <c r="Q153" s="273"/>
    </row>
    <row r="154" spans="1:17" s="378" customFormat="1">
      <c r="A154" s="174">
        <f>A153+1</f>
        <v>126</v>
      </c>
      <c r="B154" s="183" t="s">
        <v>108</v>
      </c>
      <c r="C154" s="176" t="s">
        <v>20</v>
      </c>
      <c r="D154" s="236">
        <v>1</v>
      </c>
      <c r="E154" s="235">
        <v>13</v>
      </c>
      <c r="F154" s="270">
        <f t="shared" si="100"/>
        <v>1.4285714285714284</v>
      </c>
      <c r="G154" s="296">
        <f t="shared" si="101"/>
        <v>18.571428571428569</v>
      </c>
      <c r="H154" s="297">
        <f t="shared" si="102"/>
        <v>1.0204081632653061</v>
      </c>
      <c r="I154" s="296">
        <f t="shared" si="103"/>
        <v>13.26530612244898</v>
      </c>
      <c r="J154" s="298">
        <f t="shared" si="104"/>
        <v>31.836734693877549</v>
      </c>
      <c r="K154" s="377">
        <f t="shared" si="105"/>
        <v>2.4489795918367347</v>
      </c>
      <c r="M154" s="360">
        <v>3.5</v>
      </c>
      <c r="N154" s="360">
        <v>2.5</v>
      </c>
      <c r="P154" s="273" t="s">
        <v>695</v>
      </c>
      <c r="Q154" s="273"/>
    </row>
    <row r="155" spans="1:17" s="378" customFormat="1">
      <c r="A155" s="174">
        <f>A154+1</f>
        <v>127</v>
      </c>
      <c r="B155" s="183" t="s">
        <v>125</v>
      </c>
      <c r="C155" s="176" t="s">
        <v>20</v>
      </c>
      <c r="D155" s="236">
        <v>1</v>
      </c>
      <c r="E155" s="235">
        <v>3</v>
      </c>
      <c r="F155" s="270">
        <f t="shared" si="100"/>
        <v>1.4285714285714284</v>
      </c>
      <c r="G155" s="296">
        <f t="shared" si="101"/>
        <v>4.2857142857142847</v>
      </c>
      <c r="H155" s="297">
        <f t="shared" si="102"/>
        <v>1.0204081632653061</v>
      </c>
      <c r="I155" s="296">
        <f t="shared" si="103"/>
        <v>3.0612244897959187</v>
      </c>
      <c r="J155" s="298">
        <f t="shared" si="104"/>
        <v>7.3469387755102034</v>
      </c>
      <c r="K155" s="377">
        <f t="shared" si="105"/>
        <v>2.4489795918367343</v>
      </c>
      <c r="M155" s="360">
        <v>3.5</v>
      </c>
      <c r="N155" s="360">
        <v>2.5</v>
      </c>
      <c r="P155" s="273" t="s">
        <v>695</v>
      </c>
      <c r="Q155" s="273"/>
    </row>
    <row r="156" spans="1:17" s="378" customFormat="1">
      <c r="A156" s="174">
        <f>A155+1</f>
        <v>128</v>
      </c>
      <c r="B156" s="183" t="s">
        <v>126</v>
      </c>
      <c r="C156" s="176" t="s">
        <v>20</v>
      </c>
      <c r="D156" s="236">
        <v>1</v>
      </c>
      <c r="E156" s="235">
        <v>1</v>
      </c>
      <c r="F156" s="270">
        <f t="shared" si="100"/>
        <v>1.4285714285714284</v>
      </c>
      <c r="G156" s="296">
        <f t="shared" si="101"/>
        <v>1.4285714285714284</v>
      </c>
      <c r="H156" s="297">
        <f t="shared" si="102"/>
        <v>1.0204081632653061</v>
      </c>
      <c r="I156" s="296">
        <f t="shared" si="103"/>
        <v>1.0204081632653061</v>
      </c>
      <c r="J156" s="298">
        <f t="shared" si="104"/>
        <v>2.4489795918367347</v>
      </c>
      <c r="K156" s="377">
        <f t="shared" si="105"/>
        <v>2.4489795918367347</v>
      </c>
      <c r="M156" s="360">
        <v>3.5</v>
      </c>
      <c r="N156" s="360">
        <v>2.5</v>
      </c>
      <c r="P156" s="273" t="s">
        <v>695</v>
      </c>
      <c r="Q156" s="273"/>
    </row>
    <row r="157" spans="1:17" s="378" customFormat="1">
      <c r="A157" s="174">
        <f>A156+1</f>
        <v>129</v>
      </c>
      <c r="B157" s="183" t="s">
        <v>130</v>
      </c>
      <c r="C157" s="176" t="s">
        <v>20</v>
      </c>
      <c r="D157" s="236">
        <v>1</v>
      </c>
      <c r="E157" s="235">
        <v>2</v>
      </c>
      <c r="F157" s="270">
        <f t="shared" si="100"/>
        <v>1.8367346938775508</v>
      </c>
      <c r="G157" s="296">
        <f t="shared" si="101"/>
        <v>3.6734693877551017</v>
      </c>
      <c r="H157" s="297">
        <f t="shared" si="102"/>
        <v>1.0204081632653061</v>
      </c>
      <c r="I157" s="296">
        <f t="shared" si="103"/>
        <v>2.0408163265306123</v>
      </c>
      <c r="J157" s="298">
        <f t="shared" si="104"/>
        <v>5.7142857142857135</v>
      </c>
      <c r="K157" s="377">
        <f t="shared" si="105"/>
        <v>2.8571428571428568</v>
      </c>
      <c r="M157" s="360">
        <v>4.5</v>
      </c>
      <c r="N157" s="360">
        <v>2.5</v>
      </c>
      <c r="P157" s="273" t="s">
        <v>695</v>
      </c>
      <c r="Q157" s="273"/>
    </row>
    <row r="158" spans="1:17" s="378" customFormat="1">
      <c r="A158" s="174">
        <f>A157+1</f>
        <v>130</v>
      </c>
      <c r="B158" s="183" t="s">
        <v>135</v>
      </c>
      <c r="C158" s="176" t="s">
        <v>52</v>
      </c>
      <c r="D158" s="236">
        <v>1</v>
      </c>
      <c r="E158" s="235">
        <v>1</v>
      </c>
      <c r="F158" s="270">
        <f t="shared" si="100"/>
        <v>42.857142857142854</v>
      </c>
      <c r="G158" s="296">
        <f t="shared" si="101"/>
        <v>42.857142857142854</v>
      </c>
      <c r="H158" s="297">
        <f t="shared" si="102"/>
        <v>7.3469387755102034</v>
      </c>
      <c r="I158" s="296">
        <f t="shared" si="103"/>
        <v>7.3469387755102034</v>
      </c>
      <c r="J158" s="298">
        <f t="shared" si="104"/>
        <v>50.204081632653057</v>
      </c>
      <c r="K158" s="377">
        <f t="shared" si="105"/>
        <v>50.204081632653057</v>
      </c>
      <c r="M158" s="360">
        <v>105</v>
      </c>
      <c r="N158" s="360">
        <v>18</v>
      </c>
      <c r="P158" s="273"/>
      <c r="Q158" s="273"/>
    </row>
    <row r="159" spans="1:17" s="375" customFormat="1">
      <c r="A159" s="172"/>
      <c r="B159" s="380" t="s">
        <v>136</v>
      </c>
      <c r="C159" s="380"/>
      <c r="D159" s="381"/>
      <c r="E159" s="233"/>
      <c r="F159" s="172"/>
      <c r="G159" s="172"/>
      <c r="H159" s="172"/>
      <c r="I159" s="172"/>
      <c r="J159" s="172"/>
      <c r="K159" s="173"/>
      <c r="M159" s="361"/>
      <c r="N159" s="361"/>
      <c r="P159" s="376"/>
      <c r="Q159" s="376"/>
    </row>
    <row r="160" spans="1:17" s="378" customFormat="1">
      <c r="A160" s="174">
        <f>A158+1</f>
        <v>131</v>
      </c>
      <c r="B160" s="183" t="s">
        <v>113</v>
      </c>
      <c r="C160" s="176" t="s">
        <v>20</v>
      </c>
      <c r="D160" s="236">
        <v>1</v>
      </c>
      <c r="E160" s="235">
        <v>1</v>
      </c>
      <c r="F160" s="270">
        <f t="shared" ref="F160:F164" si="106">M160/$J$4</f>
        <v>7.9591836734693873</v>
      </c>
      <c r="G160" s="296">
        <f t="shared" ref="G160:G164" si="107">F160*E160</f>
        <v>7.9591836734693873</v>
      </c>
      <c r="H160" s="297">
        <f t="shared" ref="H160:H164" si="108">N160/$J$4</f>
        <v>2.0408163265306123</v>
      </c>
      <c r="I160" s="296">
        <f t="shared" ref="I160:I164" si="109">H160*E160</f>
        <v>2.0408163265306123</v>
      </c>
      <c r="J160" s="298">
        <f t="shared" ref="J160:J164" si="110">G160+I160</f>
        <v>10</v>
      </c>
      <c r="K160" s="377">
        <f t="shared" ref="K160:K164" si="111">J160/E160</f>
        <v>10</v>
      </c>
      <c r="M160" s="360">
        <v>19.5</v>
      </c>
      <c r="N160" s="360">
        <v>5</v>
      </c>
      <c r="P160" s="273" t="s">
        <v>695</v>
      </c>
      <c r="Q160" s="273"/>
    </row>
    <row r="161" spans="1:17" s="378" customFormat="1">
      <c r="A161" s="174">
        <f>A160+1</f>
        <v>132</v>
      </c>
      <c r="B161" s="183" t="s">
        <v>108</v>
      </c>
      <c r="C161" s="176" t="s">
        <v>20</v>
      </c>
      <c r="D161" s="236">
        <v>1</v>
      </c>
      <c r="E161" s="235">
        <v>22</v>
      </c>
      <c r="F161" s="270">
        <f t="shared" si="106"/>
        <v>1.4285714285714284</v>
      </c>
      <c r="G161" s="296">
        <f t="shared" si="107"/>
        <v>31.428571428571423</v>
      </c>
      <c r="H161" s="297">
        <f t="shared" si="108"/>
        <v>1.0204081632653061</v>
      </c>
      <c r="I161" s="296">
        <f t="shared" si="109"/>
        <v>22.448979591836736</v>
      </c>
      <c r="J161" s="298">
        <f t="shared" si="110"/>
        <v>53.877551020408163</v>
      </c>
      <c r="K161" s="377">
        <f t="shared" si="111"/>
        <v>2.4489795918367347</v>
      </c>
      <c r="M161" s="360">
        <v>3.5</v>
      </c>
      <c r="N161" s="360">
        <v>2.5</v>
      </c>
      <c r="P161" s="273" t="s">
        <v>695</v>
      </c>
      <c r="Q161" s="273"/>
    </row>
    <row r="162" spans="1:17" s="378" customFormat="1">
      <c r="A162" s="174">
        <f>A161+1</f>
        <v>133</v>
      </c>
      <c r="B162" s="183" t="s">
        <v>125</v>
      </c>
      <c r="C162" s="176" t="s">
        <v>20</v>
      </c>
      <c r="D162" s="236">
        <v>1</v>
      </c>
      <c r="E162" s="235">
        <v>8</v>
      </c>
      <c r="F162" s="270">
        <f t="shared" si="106"/>
        <v>1.4285714285714284</v>
      </c>
      <c r="G162" s="296">
        <f t="shared" si="107"/>
        <v>11.428571428571427</v>
      </c>
      <c r="H162" s="297">
        <f t="shared" si="108"/>
        <v>1.0204081632653061</v>
      </c>
      <c r="I162" s="296">
        <f t="shared" si="109"/>
        <v>8.1632653061224492</v>
      </c>
      <c r="J162" s="298">
        <f t="shared" si="110"/>
        <v>19.591836734693878</v>
      </c>
      <c r="K162" s="377">
        <f t="shared" si="111"/>
        <v>2.4489795918367347</v>
      </c>
      <c r="M162" s="360">
        <v>3.5</v>
      </c>
      <c r="N162" s="360">
        <v>2.5</v>
      </c>
      <c r="P162" s="273" t="s">
        <v>695</v>
      </c>
      <c r="Q162" s="273"/>
    </row>
    <row r="163" spans="1:17" s="378" customFormat="1">
      <c r="A163" s="174">
        <f>A162+1</f>
        <v>134</v>
      </c>
      <c r="B163" s="183" t="s">
        <v>126</v>
      </c>
      <c r="C163" s="176" t="s">
        <v>20</v>
      </c>
      <c r="D163" s="236">
        <v>1</v>
      </c>
      <c r="E163" s="235">
        <v>1</v>
      </c>
      <c r="F163" s="270">
        <f t="shared" si="106"/>
        <v>1.4285714285714284</v>
      </c>
      <c r="G163" s="296">
        <f t="shared" si="107"/>
        <v>1.4285714285714284</v>
      </c>
      <c r="H163" s="297">
        <f t="shared" si="108"/>
        <v>1.0204081632653061</v>
      </c>
      <c r="I163" s="296">
        <f t="shared" si="109"/>
        <v>1.0204081632653061</v>
      </c>
      <c r="J163" s="298">
        <f t="shared" si="110"/>
        <v>2.4489795918367347</v>
      </c>
      <c r="K163" s="377">
        <f t="shared" si="111"/>
        <v>2.4489795918367347</v>
      </c>
      <c r="M163" s="360">
        <v>3.5</v>
      </c>
      <c r="N163" s="360">
        <v>2.5</v>
      </c>
      <c r="P163" s="273" t="s">
        <v>695</v>
      </c>
      <c r="Q163" s="273"/>
    </row>
    <row r="164" spans="1:17" s="378" customFormat="1">
      <c r="A164" s="174">
        <f>A163+1</f>
        <v>135</v>
      </c>
      <c r="B164" s="183" t="s">
        <v>137</v>
      </c>
      <c r="C164" s="176" t="s">
        <v>52</v>
      </c>
      <c r="D164" s="236">
        <v>1</v>
      </c>
      <c r="E164" s="235">
        <v>1</v>
      </c>
      <c r="F164" s="270">
        <f t="shared" si="106"/>
        <v>42.857142857142854</v>
      </c>
      <c r="G164" s="296">
        <f t="shared" si="107"/>
        <v>42.857142857142854</v>
      </c>
      <c r="H164" s="297">
        <f t="shared" si="108"/>
        <v>7.3469387755102034</v>
      </c>
      <c r="I164" s="296">
        <f t="shared" si="109"/>
        <v>7.3469387755102034</v>
      </c>
      <c r="J164" s="298">
        <f t="shared" si="110"/>
        <v>50.204081632653057</v>
      </c>
      <c r="K164" s="377">
        <f t="shared" si="111"/>
        <v>50.204081632653057</v>
      </c>
      <c r="M164" s="360">
        <v>105</v>
      </c>
      <c r="N164" s="360">
        <v>18</v>
      </c>
      <c r="P164" s="273"/>
      <c r="Q164" s="273"/>
    </row>
    <row r="165" spans="1:17" s="375" customFormat="1">
      <c r="A165" s="172"/>
      <c r="B165" s="380" t="s">
        <v>138</v>
      </c>
      <c r="C165" s="380"/>
      <c r="D165" s="381"/>
      <c r="E165" s="233"/>
      <c r="F165" s="172"/>
      <c r="G165" s="172"/>
      <c r="H165" s="172"/>
      <c r="I165" s="172"/>
      <c r="J165" s="172"/>
      <c r="K165" s="173"/>
      <c r="M165" s="361"/>
      <c r="N165" s="361"/>
      <c r="P165" s="376"/>
      <c r="Q165" s="376"/>
    </row>
    <row r="166" spans="1:17" s="378" customFormat="1">
      <c r="A166" s="174">
        <f>A164+1</f>
        <v>136</v>
      </c>
      <c r="B166" s="183" t="s">
        <v>112</v>
      </c>
      <c r="C166" s="176" t="s">
        <v>20</v>
      </c>
      <c r="D166" s="236">
        <v>1</v>
      </c>
      <c r="E166" s="235">
        <v>1</v>
      </c>
      <c r="F166" s="270">
        <f t="shared" ref="F166:F171" si="112">M166/$J$4</f>
        <v>7.9591836734693873</v>
      </c>
      <c r="G166" s="296">
        <f t="shared" ref="G166:G171" si="113">F166*E166</f>
        <v>7.9591836734693873</v>
      </c>
      <c r="H166" s="297">
        <f t="shared" ref="H166:H171" si="114">N166/$J$4</f>
        <v>2.0408163265306123</v>
      </c>
      <c r="I166" s="296">
        <f t="shared" ref="I166:I171" si="115">H166*E166</f>
        <v>2.0408163265306123</v>
      </c>
      <c r="J166" s="298">
        <f t="shared" ref="J166:J171" si="116">G166+I166</f>
        <v>10</v>
      </c>
      <c r="K166" s="377">
        <f t="shared" ref="K166:K171" si="117">J166/E166</f>
        <v>10</v>
      </c>
      <c r="M166" s="360">
        <v>19.5</v>
      </c>
      <c r="N166" s="360">
        <v>5</v>
      </c>
      <c r="P166" s="273" t="s">
        <v>695</v>
      </c>
      <c r="Q166" s="273"/>
    </row>
    <row r="167" spans="1:17" s="378" customFormat="1">
      <c r="A167" s="174">
        <f>A166+1</f>
        <v>137</v>
      </c>
      <c r="B167" s="183" t="s">
        <v>108</v>
      </c>
      <c r="C167" s="176" t="s">
        <v>20</v>
      </c>
      <c r="D167" s="236">
        <v>1</v>
      </c>
      <c r="E167" s="235">
        <v>16</v>
      </c>
      <c r="F167" s="270">
        <f t="shared" si="112"/>
        <v>1.4285714285714284</v>
      </c>
      <c r="G167" s="296">
        <f t="shared" si="113"/>
        <v>22.857142857142854</v>
      </c>
      <c r="H167" s="297">
        <f t="shared" si="114"/>
        <v>1.0204081632653061</v>
      </c>
      <c r="I167" s="296">
        <f t="shared" si="115"/>
        <v>16.326530612244898</v>
      </c>
      <c r="J167" s="298">
        <f t="shared" si="116"/>
        <v>39.183673469387756</v>
      </c>
      <c r="K167" s="377">
        <f t="shared" si="117"/>
        <v>2.4489795918367347</v>
      </c>
      <c r="M167" s="360">
        <v>3.5</v>
      </c>
      <c r="N167" s="360">
        <v>2.5</v>
      </c>
      <c r="P167" s="273" t="s">
        <v>695</v>
      </c>
      <c r="Q167" s="273"/>
    </row>
    <row r="168" spans="1:17" s="378" customFormat="1">
      <c r="A168" s="174">
        <f>A167+1</f>
        <v>138</v>
      </c>
      <c r="B168" s="183" t="s">
        <v>125</v>
      </c>
      <c r="C168" s="176" t="s">
        <v>20</v>
      </c>
      <c r="D168" s="236">
        <v>1</v>
      </c>
      <c r="E168" s="235">
        <v>3</v>
      </c>
      <c r="F168" s="270">
        <f t="shared" si="112"/>
        <v>1.4285714285714284</v>
      </c>
      <c r="G168" s="296">
        <f t="shared" si="113"/>
        <v>4.2857142857142847</v>
      </c>
      <c r="H168" s="297">
        <f t="shared" si="114"/>
        <v>1.0204081632653061</v>
      </c>
      <c r="I168" s="296">
        <f t="shared" si="115"/>
        <v>3.0612244897959187</v>
      </c>
      <c r="J168" s="298">
        <f t="shared" si="116"/>
        <v>7.3469387755102034</v>
      </c>
      <c r="K168" s="377">
        <f t="shared" si="117"/>
        <v>2.4489795918367343</v>
      </c>
      <c r="M168" s="360">
        <v>3.5</v>
      </c>
      <c r="N168" s="360">
        <v>2.5</v>
      </c>
      <c r="P168" s="273" t="s">
        <v>695</v>
      </c>
      <c r="Q168" s="273"/>
    </row>
    <row r="169" spans="1:17" s="378" customFormat="1">
      <c r="A169" s="174">
        <f>A168+1</f>
        <v>139</v>
      </c>
      <c r="B169" s="183" t="s">
        <v>126</v>
      </c>
      <c r="C169" s="176" t="s">
        <v>20</v>
      </c>
      <c r="D169" s="236">
        <v>1</v>
      </c>
      <c r="E169" s="235">
        <v>1</v>
      </c>
      <c r="F169" s="270">
        <f t="shared" si="112"/>
        <v>1.4285714285714284</v>
      </c>
      <c r="G169" s="296">
        <f t="shared" si="113"/>
        <v>1.4285714285714284</v>
      </c>
      <c r="H169" s="297">
        <f t="shared" si="114"/>
        <v>1.0204081632653061</v>
      </c>
      <c r="I169" s="296">
        <f t="shared" si="115"/>
        <v>1.0204081632653061</v>
      </c>
      <c r="J169" s="298">
        <f t="shared" si="116"/>
        <v>2.4489795918367347</v>
      </c>
      <c r="K169" s="377">
        <f t="shared" si="117"/>
        <v>2.4489795918367347</v>
      </c>
      <c r="M169" s="360">
        <v>3.5</v>
      </c>
      <c r="N169" s="360">
        <v>2.5</v>
      </c>
      <c r="P169" s="273" t="s">
        <v>695</v>
      </c>
      <c r="Q169" s="273"/>
    </row>
    <row r="170" spans="1:17" s="378" customFormat="1">
      <c r="A170" s="174">
        <f>A169+1</f>
        <v>140</v>
      </c>
      <c r="B170" s="183" t="s">
        <v>130</v>
      </c>
      <c r="C170" s="176" t="s">
        <v>20</v>
      </c>
      <c r="D170" s="236">
        <v>1</v>
      </c>
      <c r="E170" s="235">
        <v>1</v>
      </c>
      <c r="F170" s="270">
        <f t="shared" si="112"/>
        <v>1.8367346938775508</v>
      </c>
      <c r="G170" s="296">
        <f t="shared" si="113"/>
        <v>1.8367346938775508</v>
      </c>
      <c r="H170" s="297">
        <f t="shared" si="114"/>
        <v>1.0204081632653061</v>
      </c>
      <c r="I170" s="296">
        <f t="shared" si="115"/>
        <v>1.0204081632653061</v>
      </c>
      <c r="J170" s="298">
        <f t="shared" si="116"/>
        <v>2.8571428571428568</v>
      </c>
      <c r="K170" s="377">
        <f t="shared" si="117"/>
        <v>2.8571428571428568</v>
      </c>
      <c r="M170" s="360">
        <v>4.5</v>
      </c>
      <c r="N170" s="360">
        <v>2.5</v>
      </c>
      <c r="P170" s="273" t="s">
        <v>695</v>
      </c>
      <c r="Q170" s="273"/>
    </row>
    <row r="171" spans="1:17" s="378" customFormat="1">
      <c r="A171" s="174">
        <f>A170+1</f>
        <v>141</v>
      </c>
      <c r="B171" s="183" t="s">
        <v>139</v>
      </c>
      <c r="C171" s="176" t="s">
        <v>52</v>
      </c>
      <c r="D171" s="236">
        <v>1</v>
      </c>
      <c r="E171" s="235">
        <v>1</v>
      </c>
      <c r="F171" s="270">
        <f t="shared" si="112"/>
        <v>42.857142857142854</v>
      </c>
      <c r="G171" s="296">
        <f t="shared" si="113"/>
        <v>42.857142857142854</v>
      </c>
      <c r="H171" s="297">
        <f t="shared" si="114"/>
        <v>7.3469387755102034</v>
      </c>
      <c r="I171" s="296">
        <f t="shared" si="115"/>
        <v>7.3469387755102034</v>
      </c>
      <c r="J171" s="298">
        <f t="shared" si="116"/>
        <v>50.204081632653057</v>
      </c>
      <c r="K171" s="377">
        <f t="shared" si="117"/>
        <v>50.204081632653057</v>
      </c>
      <c r="M171" s="360">
        <v>105</v>
      </c>
      <c r="N171" s="360">
        <v>18</v>
      </c>
      <c r="P171" s="273"/>
      <c r="Q171" s="273"/>
    </row>
    <row r="172" spans="1:17" s="375" customFormat="1">
      <c r="A172" s="172"/>
      <c r="B172" s="380" t="s">
        <v>140</v>
      </c>
      <c r="C172" s="380"/>
      <c r="D172" s="381"/>
      <c r="E172" s="233"/>
      <c r="F172" s="172"/>
      <c r="G172" s="172"/>
      <c r="H172" s="172"/>
      <c r="I172" s="172"/>
      <c r="J172" s="172"/>
      <c r="K172" s="173"/>
      <c r="M172" s="361"/>
      <c r="N172" s="361"/>
      <c r="P172" s="376"/>
      <c r="Q172" s="376"/>
    </row>
    <row r="173" spans="1:17" s="378" customFormat="1">
      <c r="A173" s="174">
        <f>A171+1</f>
        <v>142</v>
      </c>
      <c r="B173" s="183" t="s">
        <v>113</v>
      </c>
      <c r="C173" s="176" t="s">
        <v>20</v>
      </c>
      <c r="D173" s="236">
        <v>1</v>
      </c>
      <c r="E173" s="235">
        <v>1</v>
      </c>
      <c r="F173" s="270">
        <f t="shared" ref="F173:F176" si="118">M173/$J$4</f>
        <v>7.9591836734693873</v>
      </c>
      <c r="G173" s="296">
        <f t="shared" ref="G173:G176" si="119">F173*E173</f>
        <v>7.9591836734693873</v>
      </c>
      <c r="H173" s="297">
        <f t="shared" ref="H173:H176" si="120">N173/$J$4</f>
        <v>2.0408163265306123</v>
      </c>
      <c r="I173" s="296">
        <f t="shared" ref="I173:I176" si="121">H173*E173</f>
        <v>2.0408163265306123</v>
      </c>
      <c r="J173" s="298">
        <f t="shared" ref="J173:J176" si="122">G173+I173</f>
        <v>10</v>
      </c>
      <c r="K173" s="377">
        <f t="shared" ref="K173:K176" si="123">J173/E173</f>
        <v>10</v>
      </c>
      <c r="M173" s="360">
        <v>19.5</v>
      </c>
      <c r="N173" s="360">
        <v>5</v>
      </c>
      <c r="P173" s="273" t="s">
        <v>695</v>
      </c>
      <c r="Q173" s="273"/>
    </row>
    <row r="174" spans="1:17" s="378" customFormat="1">
      <c r="A174" s="174">
        <f>A173+1</f>
        <v>143</v>
      </c>
      <c r="B174" s="183" t="s">
        <v>108</v>
      </c>
      <c r="C174" s="176" t="s">
        <v>20</v>
      </c>
      <c r="D174" s="236">
        <v>1</v>
      </c>
      <c r="E174" s="235">
        <v>13</v>
      </c>
      <c r="F174" s="270">
        <f t="shared" si="118"/>
        <v>1.4285714285714284</v>
      </c>
      <c r="G174" s="296">
        <f t="shared" si="119"/>
        <v>18.571428571428569</v>
      </c>
      <c r="H174" s="297">
        <f t="shared" si="120"/>
        <v>1.0204081632653061</v>
      </c>
      <c r="I174" s="296">
        <f t="shared" si="121"/>
        <v>13.26530612244898</v>
      </c>
      <c r="J174" s="298">
        <f t="shared" si="122"/>
        <v>31.836734693877549</v>
      </c>
      <c r="K174" s="377">
        <f t="shared" si="123"/>
        <v>2.4489795918367347</v>
      </c>
      <c r="M174" s="360">
        <v>3.5</v>
      </c>
      <c r="N174" s="360">
        <v>2.5</v>
      </c>
      <c r="P174" s="273" t="s">
        <v>695</v>
      </c>
      <c r="Q174" s="273"/>
    </row>
    <row r="175" spans="1:17" s="378" customFormat="1">
      <c r="A175" s="174">
        <f>A174+1</f>
        <v>144</v>
      </c>
      <c r="B175" s="183" t="s">
        <v>125</v>
      </c>
      <c r="C175" s="176" t="s">
        <v>20</v>
      </c>
      <c r="D175" s="236">
        <v>1</v>
      </c>
      <c r="E175" s="235">
        <v>8</v>
      </c>
      <c r="F175" s="270">
        <f t="shared" si="118"/>
        <v>1.4285714285714284</v>
      </c>
      <c r="G175" s="296">
        <f t="shared" si="119"/>
        <v>11.428571428571427</v>
      </c>
      <c r="H175" s="297">
        <f t="shared" si="120"/>
        <v>1.0204081632653061</v>
      </c>
      <c r="I175" s="296">
        <f t="shared" si="121"/>
        <v>8.1632653061224492</v>
      </c>
      <c r="J175" s="298">
        <f t="shared" si="122"/>
        <v>19.591836734693878</v>
      </c>
      <c r="K175" s="377">
        <f t="shared" si="123"/>
        <v>2.4489795918367347</v>
      </c>
      <c r="M175" s="360">
        <v>3.5</v>
      </c>
      <c r="N175" s="360">
        <v>2.5</v>
      </c>
      <c r="P175" s="273" t="s">
        <v>695</v>
      </c>
      <c r="Q175" s="273"/>
    </row>
    <row r="176" spans="1:17" s="378" customFormat="1">
      <c r="A176" s="174">
        <f>A175+1</f>
        <v>145</v>
      </c>
      <c r="B176" s="183" t="s">
        <v>139</v>
      </c>
      <c r="C176" s="176" t="s">
        <v>52</v>
      </c>
      <c r="D176" s="236">
        <v>1</v>
      </c>
      <c r="E176" s="235">
        <v>1</v>
      </c>
      <c r="F176" s="270">
        <f t="shared" si="118"/>
        <v>42.857142857142854</v>
      </c>
      <c r="G176" s="296">
        <f t="shared" si="119"/>
        <v>42.857142857142854</v>
      </c>
      <c r="H176" s="297">
        <f t="shared" si="120"/>
        <v>7.3469387755102034</v>
      </c>
      <c r="I176" s="296">
        <f t="shared" si="121"/>
        <v>7.3469387755102034</v>
      </c>
      <c r="J176" s="298">
        <f t="shared" si="122"/>
        <v>50.204081632653057</v>
      </c>
      <c r="K176" s="377">
        <f t="shared" si="123"/>
        <v>50.204081632653057</v>
      </c>
      <c r="M176" s="360">
        <v>105</v>
      </c>
      <c r="N176" s="360">
        <v>18</v>
      </c>
      <c r="P176" s="273"/>
      <c r="Q176" s="273"/>
    </row>
    <row r="177" spans="1:17" s="375" customFormat="1">
      <c r="A177" s="172"/>
      <c r="B177" s="380" t="s">
        <v>141</v>
      </c>
      <c r="C177" s="380"/>
      <c r="D177" s="381"/>
      <c r="E177" s="233"/>
      <c r="F177" s="172"/>
      <c r="G177" s="172"/>
      <c r="H177" s="172"/>
      <c r="I177" s="172"/>
      <c r="J177" s="172"/>
      <c r="K177" s="173"/>
      <c r="M177" s="361"/>
      <c r="N177" s="361"/>
      <c r="P177" s="376"/>
      <c r="Q177" s="376"/>
    </row>
    <row r="178" spans="1:17" s="378" customFormat="1">
      <c r="A178" s="174">
        <f>A176+1</f>
        <v>146</v>
      </c>
      <c r="B178" s="183" t="s">
        <v>118</v>
      </c>
      <c r="C178" s="176" t="s">
        <v>20</v>
      </c>
      <c r="D178" s="236">
        <v>1</v>
      </c>
      <c r="E178" s="235">
        <v>1</v>
      </c>
      <c r="F178" s="270">
        <f t="shared" ref="F178:F183" si="124">M178/$J$4</f>
        <v>24.224489795918366</v>
      </c>
      <c r="G178" s="296">
        <f t="shared" ref="G178:G183" si="125">F178*E178</f>
        <v>24.224489795918366</v>
      </c>
      <c r="H178" s="297">
        <f t="shared" ref="H178:H183" si="126">N178/$J$4</f>
        <v>5.1020408163265305</v>
      </c>
      <c r="I178" s="296">
        <f t="shared" ref="I178:I183" si="127">H178*E178</f>
        <v>5.1020408163265305</v>
      </c>
      <c r="J178" s="298">
        <f t="shared" ref="J178:J183" si="128">G178+I178</f>
        <v>29.326530612244895</v>
      </c>
      <c r="K178" s="377">
        <f t="shared" ref="K178:K183" si="129">J178/E178</f>
        <v>29.326530612244895</v>
      </c>
      <c r="M178" s="360">
        <v>59.35</v>
      </c>
      <c r="N178" s="360">
        <v>12.5</v>
      </c>
      <c r="P178" s="273" t="s">
        <v>695</v>
      </c>
      <c r="Q178" s="273"/>
    </row>
    <row r="179" spans="1:17" s="378" customFormat="1">
      <c r="A179" s="174">
        <f>A178+1</f>
        <v>147</v>
      </c>
      <c r="B179" s="183" t="s">
        <v>115</v>
      </c>
      <c r="C179" s="176" t="s">
        <v>20</v>
      </c>
      <c r="D179" s="236">
        <v>1</v>
      </c>
      <c r="E179" s="235">
        <v>1</v>
      </c>
      <c r="F179" s="270">
        <f t="shared" si="124"/>
        <v>6.9183673469387745</v>
      </c>
      <c r="G179" s="296">
        <f t="shared" si="125"/>
        <v>6.9183673469387745</v>
      </c>
      <c r="H179" s="297">
        <f t="shared" si="126"/>
        <v>1.5306122448979591</v>
      </c>
      <c r="I179" s="296">
        <f t="shared" si="127"/>
        <v>1.5306122448979591</v>
      </c>
      <c r="J179" s="298">
        <f t="shared" si="128"/>
        <v>8.4489795918367339</v>
      </c>
      <c r="K179" s="377">
        <f t="shared" si="129"/>
        <v>8.4489795918367339</v>
      </c>
      <c r="M179" s="360">
        <v>16.95</v>
      </c>
      <c r="N179" s="360">
        <v>3.75</v>
      </c>
      <c r="P179" s="273" t="s">
        <v>695</v>
      </c>
      <c r="Q179" s="273"/>
    </row>
    <row r="180" spans="1:17" s="378" customFormat="1">
      <c r="A180" s="174">
        <f>A179+1</f>
        <v>148</v>
      </c>
      <c r="B180" s="183" t="s">
        <v>108</v>
      </c>
      <c r="C180" s="176" t="s">
        <v>20</v>
      </c>
      <c r="D180" s="236">
        <v>1</v>
      </c>
      <c r="E180" s="235">
        <v>19</v>
      </c>
      <c r="F180" s="270">
        <f t="shared" si="124"/>
        <v>1.4285714285714284</v>
      </c>
      <c r="G180" s="296">
        <f t="shared" si="125"/>
        <v>27.142857142857139</v>
      </c>
      <c r="H180" s="297">
        <f t="shared" si="126"/>
        <v>1.0204081632653061</v>
      </c>
      <c r="I180" s="296">
        <f t="shared" si="127"/>
        <v>19.387755102040817</v>
      </c>
      <c r="J180" s="298">
        <f t="shared" si="128"/>
        <v>46.530612244897952</v>
      </c>
      <c r="K180" s="377">
        <f t="shared" si="129"/>
        <v>2.4489795918367343</v>
      </c>
      <c r="M180" s="360">
        <v>3.5</v>
      </c>
      <c r="N180" s="360">
        <v>2.5</v>
      </c>
      <c r="P180" s="273" t="s">
        <v>695</v>
      </c>
      <c r="Q180" s="273"/>
    </row>
    <row r="181" spans="1:17" s="378" customFormat="1">
      <c r="A181" s="174">
        <f>A180+1</f>
        <v>149</v>
      </c>
      <c r="B181" s="183" t="s">
        <v>125</v>
      </c>
      <c r="C181" s="176" t="s">
        <v>20</v>
      </c>
      <c r="D181" s="236">
        <v>1</v>
      </c>
      <c r="E181" s="235">
        <v>10</v>
      </c>
      <c r="F181" s="270">
        <f t="shared" si="124"/>
        <v>1.4285714285714284</v>
      </c>
      <c r="G181" s="296">
        <f t="shared" si="125"/>
        <v>14.285714285714285</v>
      </c>
      <c r="H181" s="297">
        <f t="shared" si="126"/>
        <v>1.0204081632653061</v>
      </c>
      <c r="I181" s="296">
        <f t="shared" si="127"/>
        <v>10.204081632653061</v>
      </c>
      <c r="J181" s="298">
        <f t="shared" si="128"/>
        <v>24.489795918367346</v>
      </c>
      <c r="K181" s="377">
        <f t="shared" si="129"/>
        <v>2.4489795918367347</v>
      </c>
      <c r="M181" s="360">
        <v>3.5</v>
      </c>
      <c r="N181" s="360">
        <v>2.5</v>
      </c>
      <c r="P181" s="273" t="s">
        <v>695</v>
      </c>
      <c r="Q181" s="273"/>
    </row>
    <row r="182" spans="1:17" s="378" customFormat="1">
      <c r="A182" s="174">
        <f>A181+1</f>
        <v>150</v>
      </c>
      <c r="B182" s="183" t="s">
        <v>126</v>
      </c>
      <c r="C182" s="176" t="s">
        <v>20</v>
      </c>
      <c r="D182" s="236">
        <v>1</v>
      </c>
      <c r="E182" s="235">
        <v>3</v>
      </c>
      <c r="F182" s="270">
        <f t="shared" si="124"/>
        <v>1.4285714285714284</v>
      </c>
      <c r="G182" s="296">
        <f t="shared" si="125"/>
        <v>4.2857142857142847</v>
      </c>
      <c r="H182" s="297">
        <f t="shared" si="126"/>
        <v>1.0204081632653061</v>
      </c>
      <c r="I182" s="296">
        <f t="shared" si="127"/>
        <v>3.0612244897959187</v>
      </c>
      <c r="J182" s="298">
        <f t="shared" si="128"/>
        <v>7.3469387755102034</v>
      </c>
      <c r="K182" s="377">
        <f t="shared" si="129"/>
        <v>2.4489795918367343</v>
      </c>
      <c r="M182" s="360">
        <v>3.5</v>
      </c>
      <c r="N182" s="360">
        <v>2.5</v>
      </c>
      <c r="P182" s="273" t="s">
        <v>695</v>
      </c>
      <c r="Q182" s="273"/>
    </row>
    <row r="183" spans="1:17" s="378" customFormat="1">
      <c r="A183" s="174">
        <f>A182+1</f>
        <v>151</v>
      </c>
      <c r="B183" s="183" t="s">
        <v>142</v>
      </c>
      <c r="C183" s="176" t="s">
        <v>52</v>
      </c>
      <c r="D183" s="236">
        <v>1</v>
      </c>
      <c r="E183" s="235">
        <v>1</v>
      </c>
      <c r="F183" s="270">
        <f t="shared" si="124"/>
        <v>142.85714285714283</v>
      </c>
      <c r="G183" s="296">
        <f t="shared" si="125"/>
        <v>142.85714285714283</v>
      </c>
      <c r="H183" s="297">
        <f t="shared" si="126"/>
        <v>18.367346938775508</v>
      </c>
      <c r="I183" s="296">
        <f t="shared" si="127"/>
        <v>18.367346938775508</v>
      </c>
      <c r="J183" s="298">
        <f t="shared" si="128"/>
        <v>161.22448979591834</v>
      </c>
      <c r="K183" s="377">
        <f t="shared" si="129"/>
        <v>161.22448979591834</v>
      </c>
      <c r="M183" s="360">
        <v>350</v>
      </c>
      <c r="N183" s="360">
        <v>45</v>
      </c>
      <c r="P183" s="273"/>
      <c r="Q183" s="273"/>
    </row>
    <row r="184" spans="1:17" s="375" customFormat="1">
      <c r="A184" s="172"/>
      <c r="B184" s="380" t="s">
        <v>143</v>
      </c>
      <c r="C184" s="380"/>
      <c r="D184" s="381"/>
      <c r="E184" s="233"/>
      <c r="F184" s="172"/>
      <c r="G184" s="172"/>
      <c r="H184" s="172"/>
      <c r="I184" s="172"/>
      <c r="J184" s="172"/>
      <c r="K184" s="173"/>
      <c r="M184" s="361"/>
      <c r="N184" s="361"/>
      <c r="P184" s="376"/>
      <c r="Q184" s="376"/>
    </row>
    <row r="185" spans="1:17" s="378" customFormat="1">
      <c r="A185" s="174">
        <f>A183+1</f>
        <v>152</v>
      </c>
      <c r="B185" s="183" t="s">
        <v>107</v>
      </c>
      <c r="C185" s="176" t="s">
        <v>20</v>
      </c>
      <c r="D185" s="236">
        <v>1</v>
      </c>
      <c r="E185" s="235">
        <v>4</v>
      </c>
      <c r="F185" s="270">
        <f t="shared" ref="F185:F186" si="130">M185/$J$4</f>
        <v>6.9183673469387745</v>
      </c>
      <c r="G185" s="296">
        <f t="shared" ref="G185:G186" si="131">F185*E185</f>
        <v>27.673469387755098</v>
      </c>
      <c r="H185" s="297">
        <f t="shared" ref="H185:H186" si="132">N185/$J$4</f>
        <v>1.5306122448979591</v>
      </c>
      <c r="I185" s="296">
        <f t="shared" ref="I185:I186" si="133">H185*E185</f>
        <v>6.1224489795918364</v>
      </c>
      <c r="J185" s="298">
        <f t="shared" ref="J185:J186" si="134">G185+I185</f>
        <v>33.795918367346935</v>
      </c>
      <c r="K185" s="377">
        <f t="shared" ref="K185:K186" si="135">J185/E185</f>
        <v>8.4489795918367339</v>
      </c>
      <c r="M185" s="360">
        <v>16.95</v>
      </c>
      <c r="N185" s="360">
        <v>3.75</v>
      </c>
      <c r="P185" s="273" t="s">
        <v>695</v>
      </c>
      <c r="Q185" s="273"/>
    </row>
    <row r="186" spans="1:17" s="378" customFormat="1">
      <c r="A186" s="174">
        <f>A185+1</f>
        <v>153</v>
      </c>
      <c r="B186" s="183" t="s">
        <v>90</v>
      </c>
      <c r="C186" s="176" t="s">
        <v>52</v>
      </c>
      <c r="D186" s="236">
        <v>1</v>
      </c>
      <c r="E186" s="235">
        <v>1</v>
      </c>
      <c r="F186" s="270">
        <f t="shared" si="130"/>
        <v>16.326530612244898</v>
      </c>
      <c r="G186" s="296">
        <f t="shared" si="131"/>
        <v>16.326530612244898</v>
      </c>
      <c r="H186" s="297">
        <f t="shared" si="132"/>
        <v>5.1020408163265305</v>
      </c>
      <c r="I186" s="296">
        <f t="shared" si="133"/>
        <v>5.1020408163265305</v>
      </c>
      <c r="J186" s="298">
        <f t="shared" si="134"/>
        <v>21.428571428571431</v>
      </c>
      <c r="K186" s="377">
        <f t="shared" si="135"/>
        <v>21.428571428571431</v>
      </c>
      <c r="M186" s="360">
        <v>40</v>
      </c>
      <c r="N186" s="360">
        <v>12.5</v>
      </c>
      <c r="P186" s="273"/>
      <c r="Q186" s="273"/>
    </row>
    <row r="187" spans="1:17" s="375" customFormat="1">
      <c r="A187" s="172"/>
      <c r="B187" s="380" t="s">
        <v>144</v>
      </c>
      <c r="C187" s="380"/>
      <c r="D187" s="381"/>
      <c r="E187" s="233"/>
      <c r="F187" s="172"/>
      <c r="G187" s="172"/>
      <c r="H187" s="172"/>
      <c r="I187" s="172"/>
      <c r="J187" s="172"/>
      <c r="K187" s="173"/>
      <c r="M187" s="361"/>
      <c r="N187" s="361"/>
      <c r="P187" s="376"/>
      <c r="Q187" s="376"/>
    </row>
    <row r="188" spans="1:17" s="378" customFormat="1">
      <c r="A188" s="174">
        <f>A186+1</f>
        <v>154</v>
      </c>
      <c r="B188" s="183" t="s">
        <v>118</v>
      </c>
      <c r="C188" s="176" t="s">
        <v>20</v>
      </c>
      <c r="D188" s="236">
        <v>1</v>
      </c>
      <c r="E188" s="235">
        <v>1</v>
      </c>
      <c r="F188" s="270">
        <f t="shared" ref="F188:F193" si="136">M188/$J$4</f>
        <v>24.224489795918366</v>
      </c>
      <c r="G188" s="296">
        <f t="shared" ref="G188:G193" si="137">F188*E188</f>
        <v>24.224489795918366</v>
      </c>
      <c r="H188" s="297">
        <f t="shared" ref="H188:H193" si="138">N188/$J$4</f>
        <v>5.1020408163265305</v>
      </c>
      <c r="I188" s="296">
        <f t="shared" ref="I188:I193" si="139">H188*E188</f>
        <v>5.1020408163265305</v>
      </c>
      <c r="J188" s="298">
        <f t="shared" ref="J188:J193" si="140">G188+I188</f>
        <v>29.326530612244895</v>
      </c>
      <c r="K188" s="377">
        <f t="shared" ref="K188:K193" si="141">J188/E188</f>
        <v>29.326530612244895</v>
      </c>
      <c r="M188" s="360">
        <v>59.35</v>
      </c>
      <c r="N188" s="360">
        <v>12.5</v>
      </c>
      <c r="P188" s="273" t="s">
        <v>695</v>
      </c>
      <c r="Q188" s="273"/>
    </row>
    <row r="189" spans="1:17" s="378" customFormat="1">
      <c r="A189" s="174">
        <f>A188+1</f>
        <v>155</v>
      </c>
      <c r="B189" s="183" t="s">
        <v>108</v>
      </c>
      <c r="C189" s="176" t="s">
        <v>20</v>
      </c>
      <c r="D189" s="236">
        <v>1</v>
      </c>
      <c r="E189" s="235">
        <v>29</v>
      </c>
      <c r="F189" s="270">
        <f t="shared" si="136"/>
        <v>1.4285714285714284</v>
      </c>
      <c r="G189" s="296">
        <f t="shared" si="137"/>
        <v>41.428571428571423</v>
      </c>
      <c r="H189" s="297">
        <f t="shared" si="138"/>
        <v>1.0204081632653061</v>
      </c>
      <c r="I189" s="296">
        <f t="shared" si="139"/>
        <v>29.591836734693878</v>
      </c>
      <c r="J189" s="298">
        <f t="shared" si="140"/>
        <v>71.020408163265301</v>
      </c>
      <c r="K189" s="377">
        <f t="shared" si="141"/>
        <v>2.4489795918367347</v>
      </c>
      <c r="M189" s="360">
        <v>3.5</v>
      </c>
      <c r="N189" s="360">
        <v>2.5</v>
      </c>
      <c r="P189" s="273" t="s">
        <v>695</v>
      </c>
      <c r="Q189" s="273"/>
    </row>
    <row r="190" spans="1:17" s="378" customFormat="1">
      <c r="A190" s="174">
        <f>A189+1</f>
        <v>156</v>
      </c>
      <c r="B190" s="183" t="s">
        <v>125</v>
      </c>
      <c r="C190" s="176" t="s">
        <v>20</v>
      </c>
      <c r="D190" s="236">
        <v>1</v>
      </c>
      <c r="E190" s="235">
        <v>8</v>
      </c>
      <c r="F190" s="270">
        <f t="shared" si="136"/>
        <v>1.4285714285714284</v>
      </c>
      <c r="G190" s="296">
        <f t="shared" si="137"/>
        <v>11.428571428571427</v>
      </c>
      <c r="H190" s="297">
        <f t="shared" si="138"/>
        <v>1.0204081632653061</v>
      </c>
      <c r="I190" s="296">
        <f t="shared" si="139"/>
        <v>8.1632653061224492</v>
      </c>
      <c r="J190" s="298">
        <f t="shared" si="140"/>
        <v>19.591836734693878</v>
      </c>
      <c r="K190" s="377">
        <f t="shared" si="141"/>
        <v>2.4489795918367347</v>
      </c>
      <c r="M190" s="360">
        <v>3.5</v>
      </c>
      <c r="N190" s="360">
        <v>2.5</v>
      </c>
      <c r="P190" s="273" t="s">
        <v>695</v>
      </c>
      <c r="Q190" s="273"/>
    </row>
    <row r="191" spans="1:17" s="378" customFormat="1">
      <c r="A191" s="174">
        <f>A190+1</f>
        <v>157</v>
      </c>
      <c r="B191" s="183" t="s">
        <v>126</v>
      </c>
      <c r="C191" s="176" t="s">
        <v>20</v>
      </c>
      <c r="D191" s="236">
        <v>1</v>
      </c>
      <c r="E191" s="235">
        <v>2</v>
      </c>
      <c r="F191" s="270">
        <f t="shared" si="136"/>
        <v>1.4285714285714284</v>
      </c>
      <c r="G191" s="296">
        <f t="shared" si="137"/>
        <v>2.8571428571428568</v>
      </c>
      <c r="H191" s="297">
        <f t="shared" si="138"/>
        <v>1.0204081632653061</v>
      </c>
      <c r="I191" s="296">
        <f t="shared" si="139"/>
        <v>2.0408163265306123</v>
      </c>
      <c r="J191" s="298">
        <f t="shared" si="140"/>
        <v>4.8979591836734695</v>
      </c>
      <c r="K191" s="377">
        <f t="shared" si="141"/>
        <v>2.4489795918367347</v>
      </c>
      <c r="M191" s="360">
        <v>3.5</v>
      </c>
      <c r="N191" s="360">
        <v>2.5</v>
      </c>
      <c r="P191" s="273" t="s">
        <v>695</v>
      </c>
      <c r="Q191" s="273"/>
    </row>
    <row r="192" spans="1:17" s="378" customFormat="1">
      <c r="A192" s="174">
        <f>A191+1</f>
        <v>158</v>
      </c>
      <c r="B192" s="183" t="s">
        <v>145</v>
      </c>
      <c r="C192" s="176" t="s">
        <v>20</v>
      </c>
      <c r="D192" s="236">
        <v>1</v>
      </c>
      <c r="E192" s="235">
        <v>1</v>
      </c>
      <c r="F192" s="270">
        <f t="shared" si="136"/>
        <v>1.4285714285714284</v>
      </c>
      <c r="G192" s="296">
        <f t="shared" si="137"/>
        <v>1.4285714285714284</v>
      </c>
      <c r="H192" s="297">
        <f t="shared" si="138"/>
        <v>1.0204081632653061</v>
      </c>
      <c r="I192" s="296">
        <f t="shared" si="139"/>
        <v>1.0204081632653061</v>
      </c>
      <c r="J192" s="298">
        <f t="shared" si="140"/>
        <v>2.4489795918367347</v>
      </c>
      <c r="K192" s="377">
        <f t="shared" si="141"/>
        <v>2.4489795918367347</v>
      </c>
      <c r="M192" s="360">
        <v>3.5</v>
      </c>
      <c r="N192" s="360">
        <v>2.5</v>
      </c>
      <c r="P192" s="273" t="s">
        <v>695</v>
      </c>
      <c r="Q192" s="273"/>
    </row>
    <row r="193" spans="1:17" s="378" customFormat="1">
      <c r="A193" s="174">
        <f>A192+1</f>
        <v>159</v>
      </c>
      <c r="B193" s="183" t="s">
        <v>146</v>
      </c>
      <c r="C193" s="176" t="s">
        <v>52</v>
      </c>
      <c r="D193" s="236">
        <v>1</v>
      </c>
      <c r="E193" s="235">
        <v>1</v>
      </c>
      <c r="F193" s="270">
        <f t="shared" si="136"/>
        <v>89.795918367346928</v>
      </c>
      <c r="G193" s="296">
        <f t="shared" si="137"/>
        <v>89.795918367346928</v>
      </c>
      <c r="H193" s="297">
        <f t="shared" si="138"/>
        <v>13.061224489795917</v>
      </c>
      <c r="I193" s="296">
        <f t="shared" si="139"/>
        <v>13.061224489795917</v>
      </c>
      <c r="J193" s="298">
        <f t="shared" si="140"/>
        <v>102.85714285714285</v>
      </c>
      <c r="K193" s="377">
        <f t="shared" si="141"/>
        <v>102.85714285714285</v>
      </c>
      <c r="M193" s="360">
        <v>220</v>
      </c>
      <c r="N193" s="360">
        <v>32</v>
      </c>
      <c r="P193" s="273"/>
      <c r="Q193" s="273"/>
    </row>
    <row r="194" spans="1:17" s="375" customFormat="1">
      <c r="A194" s="172"/>
      <c r="B194" s="380" t="s">
        <v>147</v>
      </c>
      <c r="C194" s="380"/>
      <c r="D194" s="381"/>
      <c r="E194" s="233"/>
      <c r="F194" s="172"/>
      <c r="G194" s="172"/>
      <c r="H194" s="172"/>
      <c r="I194" s="172"/>
      <c r="J194" s="172"/>
      <c r="K194" s="173"/>
      <c r="M194" s="361"/>
      <c r="N194" s="361"/>
      <c r="P194" s="376"/>
      <c r="Q194" s="376"/>
    </row>
    <row r="195" spans="1:17" s="378" customFormat="1">
      <c r="A195" s="174">
        <f>A193+1</f>
        <v>160</v>
      </c>
      <c r="B195" s="183" t="s">
        <v>118</v>
      </c>
      <c r="C195" s="176" t="s">
        <v>20</v>
      </c>
      <c r="D195" s="236">
        <v>1</v>
      </c>
      <c r="E195" s="235">
        <v>1</v>
      </c>
      <c r="F195" s="270">
        <f t="shared" ref="F195:F200" si="142">M195/$J$4</f>
        <v>24.224489795918366</v>
      </c>
      <c r="G195" s="296">
        <f t="shared" ref="G195:G200" si="143">F195*E195</f>
        <v>24.224489795918366</v>
      </c>
      <c r="H195" s="297">
        <f t="shared" ref="H195:H200" si="144">N195/$J$4</f>
        <v>5.1020408163265305</v>
      </c>
      <c r="I195" s="296">
        <f t="shared" ref="I195:I200" si="145">H195*E195</f>
        <v>5.1020408163265305</v>
      </c>
      <c r="J195" s="298">
        <f t="shared" ref="J195:J200" si="146">G195+I195</f>
        <v>29.326530612244895</v>
      </c>
      <c r="K195" s="377">
        <f t="shared" ref="K195:K200" si="147">J195/E195</f>
        <v>29.326530612244895</v>
      </c>
      <c r="M195" s="360">
        <v>59.35</v>
      </c>
      <c r="N195" s="360">
        <v>12.5</v>
      </c>
      <c r="P195" s="273" t="s">
        <v>695</v>
      </c>
      <c r="Q195" s="273"/>
    </row>
    <row r="196" spans="1:17" s="378" customFormat="1">
      <c r="A196" s="174">
        <f>A195+1</f>
        <v>161</v>
      </c>
      <c r="B196" s="183" t="s">
        <v>108</v>
      </c>
      <c r="C196" s="176" t="s">
        <v>20</v>
      </c>
      <c r="D196" s="236">
        <v>1</v>
      </c>
      <c r="E196" s="235">
        <v>28</v>
      </c>
      <c r="F196" s="270">
        <f t="shared" si="142"/>
        <v>1.4285714285714284</v>
      </c>
      <c r="G196" s="296">
        <f t="shared" si="143"/>
        <v>39.999999999999993</v>
      </c>
      <c r="H196" s="297">
        <f t="shared" si="144"/>
        <v>1.0204081632653061</v>
      </c>
      <c r="I196" s="296">
        <f t="shared" si="145"/>
        <v>28.571428571428573</v>
      </c>
      <c r="J196" s="298">
        <f t="shared" si="146"/>
        <v>68.571428571428569</v>
      </c>
      <c r="K196" s="377">
        <f t="shared" si="147"/>
        <v>2.4489795918367347</v>
      </c>
      <c r="M196" s="360">
        <v>3.5</v>
      </c>
      <c r="N196" s="360">
        <v>2.5</v>
      </c>
      <c r="P196" s="273" t="s">
        <v>695</v>
      </c>
      <c r="Q196" s="273"/>
    </row>
    <row r="197" spans="1:17" s="378" customFormat="1">
      <c r="A197" s="174">
        <f>A196+1</f>
        <v>162</v>
      </c>
      <c r="B197" s="183" t="s">
        <v>125</v>
      </c>
      <c r="C197" s="176" t="s">
        <v>20</v>
      </c>
      <c r="D197" s="236">
        <v>1</v>
      </c>
      <c r="E197" s="235">
        <v>3</v>
      </c>
      <c r="F197" s="270">
        <f t="shared" si="142"/>
        <v>1.4285714285714284</v>
      </c>
      <c r="G197" s="296">
        <f t="shared" si="143"/>
        <v>4.2857142857142847</v>
      </c>
      <c r="H197" s="297">
        <f t="shared" si="144"/>
        <v>1.0204081632653061</v>
      </c>
      <c r="I197" s="296">
        <f t="shared" si="145"/>
        <v>3.0612244897959187</v>
      </c>
      <c r="J197" s="298">
        <f t="shared" si="146"/>
        <v>7.3469387755102034</v>
      </c>
      <c r="K197" s="377">
        <f t="shared" si="147"/>
        <v>2.4489795918367343</v>
      </c>
      <c r="M197" s="360">
        <v>3.5</v>
      </c>
      <c r="N197" s="360">
        <v>2.5</v>
      </c>
      <c r="P197" s="273" t="s">
        <v>695</v>
      </c>
      <c r="Q197" s="273"/>
    </row>
    <row r="198" spans="1:17" s="378" customFormat="1">
      <c r="A198" s="174">
        <f>A197+1</f>
        <v>163</v>
      </c>
      <c r="B198" s="183" t="s">
        <v>126</v>
      </c>
      <c r="C198" s="176" t="s">
        <v>20</v>
      </c>
      <c r="D198" s="236">
        <v>1</v>
      </c>
      <c r="E198" s="235">
        <v>6</v>
      </c>
      <c r="F198" s="270">
        <f t="shared" si="142"/>
        <v>1.4285714285714284</v>
      </c>
      <c r="G198" s="296">
        <f t="shared" si="143"/>
        <v>8.5714285714285694</v>
      </c>
      <c r="H198" s="297">
        <f t="shared" si="144"/>
        <v>1.0204081632653061</v>
      </c>
      <c r="I198" s="296">
        <f t="shared" si="145"/>
        <v>6.1224489795918373</v>
      </c>
      <c r="J198" s="298">
        <f t="shared" si="146"/>
        <v>14.693877551020407</v>
      </c>
      <c r="K198" s="377">
        <f t="shared" si="147"/>
        <v>2.4489795918367343</v>
      </c>
      <c r="M198" s="360">
        <v>3.5</v>
      </c>
      <c r="N198" s="360">
        <v>2.5</v>
      </c>
      <c r="P198" s="273" t="s">
        <v>695</v>
      </c>
      <c r="Q198" s="273"/>
    </row>
    <row r="199" spans="1:17" s="378" customFormat="1">
      <c r="A199" s="174">
        <f>A198+1</f>
        <v>164</v>
      </c>
      <c r="B199" s="183" t="s">
        <v>148</v>
      </c>
      <c r="C199" s="176" t="s">
        <v>20</v>
      </c>
      <c r="D199" s="236">
        <v>1</v>
      </c>
      <c r="E199" s="235">
        <v>6</v>
      </c>
      <c r="F199" s="270">
        <f t="shared" si="142"/>
        <v>7.3469387755102034</v>
      </c>
      <c r="G199" s="296">
        <f t="shared" si="143"/>
        <v>44.08163265306122</v>
      </c>
      <c r="H199" s="297">
        <f t="shared" si="144"/>
        <v>13.775510204081632</v>
      </c>
      <c r="I199" s="296">
        <f t="shared" si="145"/>
        <v>82.65306122448979</v>
      </c>
      <c r="J199" s="298">
        <f t="shared" si="146"/>
        <v>126.73469387755101</v>
      </c>
      <c r="K199" s="377">
        <f t="shared" si="147"/>
        <v>21.122448979591834</v>
      </c>
      <c r="M199" s="360">
        <v>18</v>
      </c>
      <c r="N199" s="360">
        <v>33.75</v>
      </c>
      <c r="P199" s="273" t="s">
        <v>695</v>
      </c>
      <c r="Q199" s="273"/>
    </row>
    <row r="200" spans="1:17" s="378" customFormat="1">
      <c r="A200" s="174">
        <f>A199+1</f>
        <v>165</v>
      </c>
      <c r="B200" s="183" t="s">
        <v>149</v>
      </c>
      <c r="C200" s="176" t="s">
        <v>52</v>
      </c>
      <c r="D200" s="236">
        <v>1</v>
      </c>
      <c r="E200" s="235">
        <v>1</v>
      </c>
      <c r="F200" s="270">
        <f t="shared" si="142"/>
        <v>69.180214458664821</v>
      </c>
      <c r="G200" s="296">
        <f t="shared" si="143"/>
        <v>69.180214458664821</v>
      </c>
      <c r="H200" s="297">
        <f t="shared" si="144"/>
        <v>13.061224489795917</v>
      </c>
      <c r="I200" s="296">
        <f t="shared" si="145"/>
        <v>13.061224489795917</v>
      </c>
      <c r="J200" s="298">
        <f t="shared" si="146"/>
        <v>82.24143894846074</v>
      </c>
      <c r="K200" s="377">
        <f t="shared" si="147"/>
        <v>82.24143894846074</v>
      </c>
      <c r="M200" s="360">
        <v>169.49152542372883</v>
      </c>
      <c r="N200" s="360">
        <v>32</v>
      </c>
      <c r="P200" s="273"/>
      <c r="Q200" s="273"/>
    </row>
    <row r="201" spans="1:17" s="375" customFormat="1">
      <c r="A201" s="172"/>
      <c r="B201" s="380" t="s">
        <v>150</v>
      </c>
      <c r="C201" s="380"/>
      <c r="D201" s="381"/>
      <c r="E201" s="233"/>
      <c r="F201" s="172"/>
      <c r="G201" s="172"/>
      <c r="H201" s="172"/>
      <c r="I201" s="172"/>
      <c r="J201" s="172"/>
      <c r="K201" s="173"/>
      <c r="M201" s="361"/>
      <c r="N201" s="361"/>
      <c r="P201" s="376"/>
      <c r="Q201" s="376"/>
    </row>
    <row r="202" spans="1:17" s="378" customFormat="1">
      <c r="A202" s="174">
        <f>A200+1</f>
        <v>166</v>
      </c>
      <c r="B202" s="183" t="s">
        <v>119</v>
      </c>
      <c r="C202" s="176" t="s">
        <v>20</v>
      </c>
      <c r="D202" s="236">
        <v>1</v>
      </c>
      <c r="E202" s="235">
        <v>1</v>
      </c>
      <c r="F202" s="270">
        <f>M202/$J$4</f>
        <v>7.9557246627464542</v>
      </c>
      <c r="G202" s="296">
        <f>F202*E202</f>
        <v>7.9557246627464542</v>
      </c>
      <c r="H202" s="297">
        <f t="shared" ref="H202:H206" si="148">N202/$J$4</f>
        <v>2.0408163265306123</v>
      </c>
      <c r="I202" s="296">
        <f t="shared" ref="I202:I206" si="149">H202*E202</f>
        <v>2.0408163265306123</v>
      </c>
      <c r="J202" s="298">
        <f>G202+I202</f>
        <v>9.9965409892770669</v>
      </c>
      <c r="K202" s="377">
        <f>J202/E202</f>
        <v>9.9965409892770669</v>
      </c>
      <c r="M202" s="360">
        <v>19.491525423728813</v>
      </c>
      <c r="N202" s="360">
        <v>5</v>
      </c>
      <c r="P202" s="273" t="s">
        <v>695</v>
      </c>
      <c r="Q202" s="273"/>
    </row>
    <row r="203" spans="1:17" s="378" customFormat="1">
      <c r="A203" s="174">
        <f>A202+1</f>
        <v>167</v>
      </c>
      <c r="B203" s="183" t="s">
        <v>108</v>
      </c>
      <c r="C203" s="176" t="s">
        <v>20</v>
      </c>
      <c r="D203" s="236">
        <v>1</v>
      </c>
      <c r="E203" s="235">
        <v>14</v>
      </c>
      <c r="F203" s="270">
        <f t="shared" ref="F203:F206" si="150">M203/$J$4</f>
        <v>1.4285714285714284</v>
      </c>
      <c r="G203" s="296">
        <f t="shared" ref="G203:G206" si="151">F203*E203</f>
        <v>19.999999999999996</v>
      </c>
      <c r="H203" s="297">
        <f t="shared" si="148"/>
        <v>1.0204081632653061</v>
      </c>
      <c r="I203" s="296">
        <f t="shared" si="149"/>
        <v>14.285714285714286</v>
      </c>
      <c r="J203" s="298">
        <f t="shared" ref="J203:J206" si="152">G203+I203</f>
        <v>34.285714285714285</v>
      </c>
      <c r="K203" s="377">
        <f t="shared" ref="K203:K206" si="153">J203/E203</f>
        <v>2.4489795918367347</v>
      </c>
      <c r="M203" s="360">
        <v>3.5</v>
      </c>
      <c r="N203" s="360">
        <v>2.5</v>
      </c>
      <c r="P203" s="273" t="s">
        <v>695</v>
      </c>
      <c r="Q203" s="273"/>
    </row>
    <row r="204" spans="1:17" s="378" customFormat="1">
      <c r="A204" s="174">
        <f>A203+1</f>
        <v>168</v>
      </c>
      <c r="B204" s="183" t="s">
        <v>125</v>
      </c>
      <c r="C204" s="176" t="s">
        <v>20</v>
      </c>
      <c r="D204" s="236">
        <v>1</v>
      </c>
      <c r="E204" s="235">
        <v>15</v>
      </c>
      <c r="F204" s="270">
        <f t="shared" si="150"/>
        <v>1.4285714285714284</v>
      </c>
      <c r="G204" s="296">
        <f t="shared" si="151"/>
        <v>21.428571428571427</v>
      </c>
      <c r="H204" s="297">
        <f t="shared" si="148"/>
        <v>1.0204081632653061</v>
      </c>
      <c r="I204" s="296">
        <f t="shared" si="149"/>
        <v>15.306122448979592</v>
      </c>
      <c r="J204" s="298">
        <f t="shared" si="152"/>
        <v>36.734693877551017</v>
      </c>
      <c r="K204" s="377">
        <f t="shared" si="153"/>
        <v>2.4489795918367343</v>
      </c>
      <c r="M204" s="360">
        <v>3.5</v>
      </c>
      <c r="N204" s="360">
        <v>2.5</v>
      </c>
      <c r="P204" s="273" t="s">
        <v>695</v>
      </c>
      <c r="Q204" s="273"/>
    </row>
    <row r="205" spans="1:17" s="378" customFormat="1">
      <c r="A205" s="174">
        <f>A204+1</f>
        <v>169</v>
      </c>
      <c r="B205" s="183" t="s">
        <v>126</v>
      </c>
      <c r="C205" s="176" t="s">
        <v>20</v>
      </c>
      <c r="D205" s="236">
        <v>1</v>
      </c>
      <c r="E205" s="235">
        <v>1</v>
      </c>
      <c r="F205" s="270">
        <f t="shared" si="150"/>
        <v>1.4285714285714284</v>
      </c>
      <c r="G205" s="296">
        <f t="shared" si="151"/>
        <v>1.4285714285714284</v>
      </c>
      <c r="H205" s="297">
        <f t="shared" si="148"/>
        <v>1.0204081632653061</v>
      </c>
      <c r="I205" s="296">
        <f t="shared" si="149"/>
        <v>1.0204081632653061</v>
      </c>
      <c r="J205" s="298">
        <f t="shared" si="152"/>
        <v>2.4489795918367347</v>
      </c>
      <c r="K205" s="377">
        <f t="shared" si="153"/>
        <v>2.4489795918367347</v>
      </c>
      <c r="M205" s="360">
        <v>3.5</v>
      </c>
      <c r="N205" s="360">
        <v>2.5</v>
      </c>
      <c r="P205" s="273" t="s">
        <v>695</v>
      </c>
      <c r="Q205" s="273"/>
    </row>
    <row r="206" spans="1:17" s="378" customFormat="1">
      <c r="A206" s="174">
        <f>A205+1</f>
        <v>170</v>
      </c>
      <c r="B206" s="183" t="s">
        <v>151</v>
      </c>
      <c r="C206" s="176" t="s">
        <v>52</v>
      </c>
      <c r="D206" s="236">
        <v>1</v>
      </c>
      <c r="E206" s="235">
        <v>1</v>
      </c>
      <c r="F206" s="270">
        <f t="shared" si="150"/>
        <v>55.102040816326529</v>
      </c>
      <c r="G206" s="296">
        <f t="shared" si="151"/>
        <v>55.102040816326529</v>
      </c>
      <c r="H206" s="297">
        <f t="shared" si="148"/>
        <v>8.9795918367346932</v>
      </c>
      <c r="I206" s="296">
        <f t="shared" si="149"/>
        <v>8.9795918367346932</v>
      </c>
      <c r="J206" s="298">
        <f t="shared" si="152"/>
        <v>64.08163265306122</v>
      </c>
      <c r="K206" s="377">
        <f t="shared" si="153"/>
        <v>64.08163265306122</v>
      </c>
      <c r="M206" s="360">
        <v>135</v>
      </c>
      <c r="N206" s="360">
        <v>22</v>
      </c>
      <c r="P206" s="273"/>
      <c r="Q206" s="273"/>
    </row>
    <row r="207" spans="1:17" s="375" customFormat="1">
      <c r="A207" s="172"/>
      <c r="B207" s="380" t="s">
        <v>152</v>
      </c>
      <c r="C207" s="380"/>
      <c r="D207" s="381"/>
      <c r="E207" s="233"/>
      <c r="F207" s="172"/>
      <c r="G207" s="172"/>
      <c r="H207" s="172"/>
      <c r="I207" s="172"/>
      <c r="J207" s="172"/>
      <c r="K207" s="173"/>
      <c r="M207" s="361"/>
      <c r="N207" s="361"/>
      <c r="P207" s="376"/>
      <c r="Q207" s="376"/>
    </row>
    <row r="208" spans="1:17" s="378" customFormat="1">
      <c r="A208" s="174">
        <f>A206+1</f>
        <v>171</v>
      </c>
      <c r="B208" s="183" t="s">
        <v>112</v>
      </c>
      <c r="C208" s="176" t="s">
        <v>20</v>
      </c>
      <c r="D208" s="236">
        <v>1</v>
      </c>
      <c r="E208" s="235">
        <v>1</v>
      </c>
      <c r="F208" s="270">
        <f t="shared" ref="F208:F211" si="154">M208/$J$4</f>
        <v>7.9557246627464542</v>
      </c>
      <c r="G208" s="296">
        <f t="shared" ref="G208:G211" si="155">F208*E208</f>
        <v>7.9557246627464542</v>
      </c>
      <c r="H208" s="297">
        <f t="shared" ref="H208:H211" si="156">N208/$J$4</f>
        <v>2.0408163265306123</v>
      </c>
      <c r="I208" s="296">
        <f t="shared" ref="I208:I211" si="157">H208*E208</f>
        <v>2.0408163265306123</v>
      </c>
      <c r="J208" s="298">
        <f t="shared" ref="J208:J211" si="158">G208+I208</f>
        <v>9.9965409892770669</v>
      </c>
      <c r="K208" s="377">
        <f t="shared" ref="K208:K211" si="159">J208/E208</f>
        <v>9.9965409892770669</v>
      </c>
      <c r="M208" s="360">
        <v>19.491525423728813</v>
      </c>
      <c r="N208" s="360">
        <v>5</v>
      </c>
      <c r="P208" s="273" t="s">
        <v>695</v>
      </c>
      <c r="Q208" s="273"/>
    </row>
    <row r="209" spans="1:17" s="378" customFormat="1">
      <c r="A209" s="174">
        <f>A208+1</f>
        <v>172</v>
      </c>
      <c r="B209" s="183" t="s">
        <v>108</v>
      </c>
      <c r="C209" s="176" t="s">
        <v>20</v>
      </c>
      <c r="D209" s="236">
        <v>1</v>
      </c>
      <c r="E209" s="235">
        <v>15</v>
      </c>
      <c r="F209" s="270">
        <f t="shared" si="154"/>
        <v>1.4285714285714284</v>
      </c>
      <c r="G209" s="296">
        <f t="shared" si="155"/>
        <v>21.428571428571427</v>
      </c>
      <c r="H209" s="297">
        <f t="shared" si="156"/>
        <v>1.0204081632653061</v>
      </c>
      <c r="I209" s="296">
        <f t="shared" si="157"/>
        <v>15.306122448979592</v>
      </c>
      <c r="J209" s="298">
        <f t="shared" si="158"/>
        <v>36.734693877551017</v>
      </c>
      <c r="K209" s="377">
        <f t="shared" si="159"/>
        <v>2.4489795918367343</v>
      </c>
      <c r="M209" s="360">
        <v>3.5</v>
      </c>
      <c r="N209" s="360">
        <v>2.5</v>
      </c>
      <c r="P209" s="273" t="s">
        <v>695</v>
      </c>
      <c r="Q209" s="273"/>
    </row>
    <row r="210" spans="1:17" s="378" customFormat="1">
      <c r="A210" s="174">
        <f>A209+1</f>
        <v>173</v>
      </c>
      <c r="B210" s="183" t="s">
        <v>125</v>
      </c>
      <c r="C210" s="176" t="s">
        <v>20</v>
      </c>
      <c r="D210" s="236">
        <v>1</v>
      </c>
      <c r="E210" s="235">
        <v>4</v>
      </c>
      <c r="F210" s="270">
        <f t="shared" si="154"/>
        <v>1.4285714285714284</v>
      </c>
      <c r="G210" s="296">
        <f t="shared" si="155"/>
        <v>5.7142857142857135</v>
      </c>
      <c r="H210" s="297">
        <f t="shared" si="156"/>
        <v>1.0204081632653061</v>
      </c>
      <c r="I210" s="296">
        <f t="shared" si="157"/>
        <v>4.0816326530612246</v>
      </c>
      <c r="J210" s="298">
        <f t="shared" si="158"/>
        <v>9.795918367346939</v>
      </c>
      <c r="K210" s="377">
        <f t="shared" si="159"/>
        <v>2.4489795918367347</v>
      </c>
      <c r="M210" s="360">
        <v>3.5</v>
      </c>
      <c r="N210" s="360">
        <v>2.5</v>
      </c>
      <c r="P210" s="273" t="s">
        <v>695</v>
      </c>
      <c r="Q210" s="273"/>
    </row>
    <row r="211" spans="1:17" s="378" customFormat="1">
      <c r="A211" s="174">
        <f>A210+1</f>
        <v>174</v>
      </c>
      <c r="B211" s="183" t="s">
        <v>135</v>
      </c>
      <c r="C211" s="176" t="s">
        <v>52</v>
      </c>
      <c r="D211" s="236">
        <v>1</v>
      </c>
      <c r="E211" s="235">
        <v>1</v>
      </c>
      <c r="F211" s="270">
        <f t="shared" si="154"/>
        <v>42.857142857142854</v>
      </c>
      <c r="G211" s="296">
        <f t="shared" si="155"/>
        <v>42.857142857142854</v>
      </c>
      <c r="H211" s="297">
        <f t="shared" si="156"/>
        <v>7.3469387755102034</v>
      </c>
      <c r="I211" s="296">
        <f t="shared" si="157"/>
        <v>7.3469387755102034</v>
      </c>
      <c r="J211" s="298">
        <f t="shared" si="158"/>
        <v>50.204081632653057</v>
      </c>
      <c r="K211" s="377">
        <f t="shared" si="159"/>
        <v>50.204081632653057</v>
      </c>
      <c r="M211" s="360">
        <v>105</v>
      </c>
      <c r="N211" s="360">
        <v>18</v>
      </c>
      <c r="P211" s="273"/>
      <c r="Q211" s="273"/>
    </row>
    <row r="212" spans="1:17" s="375" customFormat="1">
      <c r="A212" s="172"/>
      <c r="B212" s="380" t="s">
        <v>153</v>
      </c>
      <c r="C212" s="380"/>
      <c r="D212" s="381"/>
      <c r="E212" s="233"/>
      <c r="F212" s="172"/>
      <c r="G212" s="172"/>
      <c r="H212" s="172"/>
      <c r="I212" s="172"/>
      <c r="J212" s="172"/>
      <c r="K212" s="173"/>
      <c r="M212" s="361"/>
      <c r="N212" s="361"/>
      <c r="P212" s="376"/>
      <c r="Q212" s="376"/>
    </row>
    <row r="213" spans="1:17" s="378" customFormat="1">
      <c r="A213" s="174">
        <f>A211+1</f>
        <v>175</v>
      </c>
      <c r="B213" s="183" t="s">
        <v>113</v>
      </c>
      <c r="C213" s="176" t="s">
        <v>20</v>
      </c>
      <c r="D213" s="236">
        <v>1</v>
      </c>
      <c r="E213" s="235">
        <v>1</v>
      </c>
      <c r="F213" s="270">
        <f t="shared" ref="F213:F217" si="160">M213/$J$4</f>
        <v>7.9557246627464542</v>
      </c>
      <c r="G213" s="296">
        <f t="shared" ref="G213:G217" si="161">F213*E213</f>
        <v>7.9557246627464542</v>
      </c>
      <c r="H213" s="297">
        <f t="shared" ref="H213:H217" si="162">N213/$J$4</f>
        <v>2.0408163265306123</v>
      </c>
      <c r="I213" s="296">
        <f t="shared" ref="I213:I217" si="163">H213*E213</f>
        <v>2.0408163265306123</v>
      </c>
      <c r="J213" s="298">
        <f t="shared" ref="J213:J217" si="164">G213+I213</f>
        <v>9.9965409892770669</v>
      </c>
      <c r="K213" s="377">
        <f t="shared" ref="K213:K217" si="165">J213/E213</f>
        <v>9.9965409892770669</v>
      </c>
      <c r="M213" s="360">
        <v>19.491525423728813</v>
      </c>
      <c r="N213" s="360">
        <v>5</v>
      </c>
      <c r="P213" s="273" t="s">
        <v>695</v>
      </c>
      <c r="Q213" s="273"/>
    </row>
    <row r="214" spans="1:17" s="378" customFormat="1">
      <c r="A214" s="174">
        <f>A213+1</f>
        <v>176</v>
      </c>
      <c r="B214" s="183" t="s">
        <v>108</v>
      </c>
      <c r="C214" s="176" t="s">
        <v>20</v>
      </c>
      <c r="D214" s="236">
        <v>1</v>
      </c>
      <c r="E214" s="235">
        <v>28</v>
      </c>
      <c r="F214" s="270">
        <f t="shared" si="160"/>
        <v>1.4285714285714284</v>
      </c>
      <c r="G214" s="296">
        <f t="shared" si="161"/>
        <v>39.999999999999993</v>
      </c>
      <c r="H214" s="297">
        <f t="shared" si="162"/>
        <v>1.0204081632653061</v>
      </c>
      <c r="I214" s="296">
        <f t="shared" si="163"/>
        <v>28.571428571428573</v>
      </c>
      <c r="J214" s="298">
        <f t="shared" si="164"/>
        <v>68.571428571428569</v>
      </c>
      <c r="K214" s="377">
        <f t="shared" si="165"/>
        <v>2.4489795918367347</v>
      </c>
      <c r="M214" s="360">
        <v>3.5</v>
      </c>
      <c r="N214" s="360">
        <v>2.5</v>
      </c>
      <c r="P214" s="273" t="s">
        <v>695</v>
      </c>
      <c r="Q214" s="273"/>
    </row>
    <row r="215" spans="1:17" s="378" customFormat="1">
      <c r="A215" s="174">
        <f>A214+1</f>
        <v>177</v>
      </c>
      <c r="B215" s="183" t="s">
        <v>125</v>
      </c>
      <c r="C215" s="176" t="s">
        <v>20</v>
      </c>
      <c r="D215" s="236">
        <v>1</v>
      </c>
      <c r="E215" s="235">
        <v>7</v>
      </c>
      <c r="F215" s="270">
        <f t="shared" si="160"/>
        <v>1.4285714285714284</v>
      </c>
      <c r="G215" s="296">
        <f t="shared" si="161"/>
        <v>9.9999999999999982</v>
      </c>
      <c r="H215" s="297">
        <f t="shared" si="162"/>
        <v>1.0204081632653061</v>
      </c>
      <c r="I215" s="296">
        <f t="shared" si="163"/>
        <v>7.1428571428571432</v>
      </c>
      <c r="J215" s="298">
        <f t="shared" si="164"/>
        <v>17.142857142857142</v>
      </c>
      <c r="K215" s="377">
        <f t="shared" si="165"/>
        <v>2.4489795918367347</v>
      </c>
      <c r="M215" s="360">
        <v>3.5</v>
      </c>
      <c r="N215" s="360">
        <v>2.5</v>
      </c>
      <c r="P215" s="273" t="s">
        <v>695</v>
      </c>
      <c r="Q215" s="273"/>
    </row>
    <row r="216" spans="1:17" s="378" customFormat="1">
      <c r="A216" s="174">
        <f>A215+1</f>
        <v>178</v>
      </c>
      <c r="B216" s="183" t="s">
        <v>126</v>
      </c>
      <c r="C216" s="176" t="s">
        <v>20</v>
      </c>
      <c r="D216" s="236">
        <v>1</v>
      </c>
      <c r="E216" s="235">
        <v>1</v>
      </c>
      <c r="F216" s="270">
        <f t="shared" si="160"/>
        <v>1.4285714285714284</v>
      </c>
      <c r="G216" s="296">
        <f t="shared" si="161"/>
        <v>1.4285714285714284</v>
      </c>
      <c r="H216" s="297">
        <f t="shared" si="162"/>
        <v>1.0204081632653061</v>
      </c>
      <c r="I216" s="296">
        <f t="shared" si="163"/>
        <v>1.0204081632653061</v>
      </c>
      <c r="J216" s="298">
        <f t="shared" si="164"/>
        <v>2.4489795918367347</v>
      </c>
      <c r="K216" s="377">
        <f t="shared" si="165"/>
        <v>2.4489795918367347</v>
      </c>
      <c r="M216" s="360">
        <v>3.5</v>
      </c>
      <c r="N216" s="360">
        <v>2.5</v>
      </c>
      <c r="P216" s="273" t="s">
        <v>695</v>
      </c>
      <c r="Q216" s="273"/>
    </row>
    <row r="217" spans="1:17" s="378" customFormat="1">
      <c r="A217" s="174">
        <f>A216+1</f>
        <v>179</v>
      </c>
      <c r="B217" s="183" t="s">
        <v>154</v>
      </c>
      <c r="C217" s="176" t="s">
        <v>52</v>
      </c>
      <c r="D217" s="236">
        <v>1</v>
      </c>
      <c r="E217" s="235">
        <v>1</v>
      </c>
      <c r="F217" s="270">
        <f t="shared" si="160"/>
        <v>65.306122448979593</v>
      </c>
      <c r="G217" s="296">
        <f t="shared" si="161"/>
        <v>65.306122448979593</v>
      </c>
      <c r="H217" s="297">
        <f t="shared" si="162"/>
        <v>7.3469387755102034</v>
      </c>
      <c r="I217" s="296">
        <f t="shared" si="163"/>
        <v>7.3469387755102034</v>
      </c>
      <c r="J217" s="298">
        <f t="shared" si="164"/>
        <v>72.65306122448979</v>
      </c>
      <c r="K217" s="377">
        <f t="shared" si="165"/>
        <v>72.65306122448979</v>
      </c>
      <c r="M217" s="360">
        <v>160</v>
      </c>
      <c r="N217" s="360">
        <v>18</v>
      </c>
      <c r="P217" s="273"/>
      <c r="Q217" s="273"/>
    </row>
    <row r="218" spans="1:17" s="375" customFormat="1">
      <c r="A218" s="172"/>
      <c r="B218" s="380" t="s">
        <v>155</v>
      </c>
      <c r="C218" s="380"/>
      <c r="D218" s="381"/>
      <c r="E218" s="233"/>
      <c r="F218" s="172"/>
      <c r="G218" s="172"/>
      <c r="H218" s="172"/>
      <c r="I218" s="172"/>
      <c r="J218" s="172"/>
      <c r="K218" s="173"/>
      <c r="M218" s="361"/>
      <c r="N218" s="361"/>
      <c r="P218" s="376"/>
      <c r="Q218" s="376"/>
    </row>
    <row r="219" spans="1:17" s="378" customFormat="1">
      <c r="A219" s="174">
        <f>A217+1</f>
        <v>180</v>
      </c>
      <c r="B219" s="183" t="s">
        <v>112</v>
      </c>
      <c r="C219" s="176" t="s">
        <v>20</v>
      </c>
      <c r="D219" s="236">
        <v>1</v>
      </c>
      <c r="E219" s="235">
        <v>1</v>
      </c>
      <c r="F219" s="270">
        <f t="shared" ref="F219:F222" si="166">M219/$J$4</f>
        <v>7.9557246627464542</v>
      </c>
      <c r="G219" s="296">
        <f t="shared" ref="G219:G222" si="167">F219*E219</f>
        <v>7.9557246627464542</v>
      </c>
      <c r="H219" s="297">
        <f t="shared" ref="H219:H222" si="168">N219/$J$4</f>
        <v>2.0408163265306123</v>
      </c>
      <c r="I219" s="296">
        <f t="shared" ref="I219:I222" si="169">H219*E219</f>
        <v>2.0408163265306123</v>
      </c>
      <c r="J219" s="298">
        <f t="shared" ref="J219:J222" si="170">G219+I219</f>
        <v>9.9965409892770669</v>
      </c>
      <c r="K219" s="377">
        <f t="shared" ref="K219:K222" si="171">J219/E219</f>
        <v>9.9965409892770669</v>
      </c>
      <c r="M219" s="360">
        <v>19.491525423728813</v>
      </c>
      <c r="N219" s="360">
        <v>5</v>
      </c>
      <c r="P219" s="273" t="s">
        <v>695</v>
      </c>
      <c r="Q219" s="273"/>
    </row>
    <row r="220" spans="1:17" s="378" customFormat="1">
      <c r="A220" s="174">
        <f>A219+1</f>
        <v>181</v>
      </c>
      <c r="B220" s="183" t="s">
        <v>108</v>
      </c>
      <c r="C220" s="176" t="s">
        <v>20</v>
      </c>
      <c r="D220" s="236">
        <v>1</v>
      </c>
      <c r="E220" s="235">
        <v>27</v>
      </c>
      <c r="F220" s="270">
        <f t="shared" si="166"/>
        <v>1.4285714285714284</v>
      </c>
      <c r="G220" s="296">
        <f t="shared" si="167"/>
        <v>38.571428571428569</v>
      </c>
      <c r="H220" s="297">
        <f t="shared" si="168"/>
        <v>1.0204081632653061</v>
      </c>
      <c r="I220" s="296">
        <f t="shared" si="169"/>
        <v>27.551020408163264</v>
      </c>
      <c r="J220" s="298">
        <f t="shared" si="170"/>
        <v>66.122448979591837</v>
      </c>
      <c r="K220" s="377">
        <f t="shared" si="171"/>
        <v>2.4489795918367347</v>
      </c>
      <c r="M220" s="360">
        <v>3.5</v>
      </c>
      <c r="N220" s="360">
        <v>2.5</v>
      </c>
      <c r="P220" s="273" t="s">
        <v>695</v>
      </c>
      <c r="Q220" s="273"/>
    </row>
    <row r="221" spans="1:17" s="378" customFormat="1">
      <c r="A221" s="174">
        <f>A220+1</f>
        <v>182</v>
      </c>
      <c r="B221" s="183" t="s">
        <v>125</v>
      </c>
      <c r="C221" s="176" t="s">
        <v>20</v>
      </c>
      <c r="D221" s="236">
        <v>1</v>
      </c>
      <c r="E221" s="235">
        <v>3</v>
      </c>
      <c r="F221" s="270">
        <f t="shared" si="166"/>
        <v>1.4285714285714284</v>
      </c>
      <c r="G221" s="296">
        <f t="shared" si="167"/>
        <v>4.2857142857142847</v>
      </c>
      <c r="H221" s="297">
        <f t="shared" si="168"/>
        <v>1.0204081632653061</v>
      </c>
      <c r="I221" s="296">
        <f t="shared" si="169"/>
        <v>3.0612244897959187</v>
      </c>
      <c r="J221" s="298">
        <f t="shared" si="170"/>
        <v>7.3469387755102034</v>
      </c>
      <c r="K221" s="377">
        <f t="shared" si="171"/>
        <v>2.4489795918367343</v>
      </c>
      <c r="M221" s="360">
        <v>3.5</v>
      </c>
      <c r="N221" s="360">
        <v>2.5</v>
      </c>
      <c r="P221" s="273" t="s">
        <v>695</v>
      </c>
      <c r="Q221" s="273"/>
    </row>
    <row r="222" spans="1:17" s="378" customFormat="1">
      <c r="A222" s="174">
        <f>A221+1</f>
        <v>183</v>
      </c>
      <c r="B222" s="183" t="s">
        <v>151</v>
      </c>
      <c r="C222" s="176" t="s">
        <v>52</v>
      </c>
      <c r="D222" s="236">
        <v>1</v>
      </c>
      <c r="E222" s="235">
        <v>1</v>
      </c>
      <c r="F222" s="270">
        <f t="shared" si="166"/>
        <v>59.183673469387749</v>
      </c>
      <c r="G222" s="296">
        <f t="shared" si="167"/>
        <v>59.183673469387749</v>
      </c>
      <c r="H222" s="297">
        <f t="shared" si="168"/>
        <v>10.204081632653061</v>
      </c>
      <c r="I222" s="296">
        <f t="shared" si="169"/>
        <v>10.204081632653061</v>
      </c>
      <c r="J222" s="298">
        <f t="shared" si="170"/>
        <v>69.387755102040813</v>
      </c>
      <c r="K222" s="377">
        <f t="shared" si="171"/>
        <v>69.387755102040813</v>
      </c>
      <c r="M222" s="360">
        <v>145</v>
      </c>
      <c r="N222" s="360">
        <v>25</v>
      </c>
      <c r="P222" s="273"/>
      <c r="Q222" s="273"/>
    </row>
    <row r="223" spans="1:17" s="375" customFormat="1">
      <c r="A223" s="172"/>
      <c r="B223" s="380" t="s">
        <v>156</v>
      </c>
      <c r="C223" s="380"/>
      <c r="D223" s="381"/>
      <c r="E223" s="233"/>
      <c r="F223" s="172"/>
      <c r="G223" s="172"/>
      <c r="H223" s="172"/>
      <c r="I223" s="172"/>
      <c r="J223" s="172"/>
      <c r="K223" s="173"/>
      <c r="M223" s="361"/>
      <c r="N223" s="361"/>
      <c r="P223" s="376"/>
      <c r="Q223" s="376"/>
    </row>
    <row r="224" spans="1:17" s="378" customFormat="1">
      <c r="A224" s="174">
        <f>A222+1</f>
        <v>184</v>
      </c>
      <c r="B224" s="183" t="s">
        <v>118</v>
      </c>
      <c r="C224" s="176" t="s">
        <v>20</v>
      </c>
      <c r="D224" s="236">
        <v>1</v>
      </c>
      <c r="E224" s="235">
        <v>1</v>
      </c>
      <c r="F224" s="270">
        <f t="shared" ref="F224:F229" si="172">M224/$J$4</f>
        <v>24.224489795918366</v>
      </c>
      <c r="G224" s="296">
        <f t="shared" ref="G224:G229" si="173">F224*E224</f>
        <v>24.224489795918366</v>
      </c>
      <c r="H224" s="297">
        <f t="shared" ref="H224:H229" si="174">N224/$J$4</f>
        <v>5.1020408163265305</v>
      </c>
      <c r="I224" s="296">
        <f t="shared" ref="I224:I229" si="175">H224*E224</f>
        <v>5.1020408163265305</v>
      </c>
      <c r="J224" s="298">
        <f t="shared" ref="J224:J229" si="176">G224+I224</f>
        <v>29.326530612244895</v>
      </c>
      <c r="K224" s="377">
        <f t="shared" ref="K224:K229" si="177">J224/E224</f>
        <v>29.326530612244895</v>
      </c>
      <c r="M224" s="360">
        <v>59.35</v>
      </c>
      <c r="N224" s="360">
        <v>12.5</v>
      </c>
      <c r="P224" s="273" t="s">
        <v>695</v>
      </c>
      <c r="Q224" s="273"/>
    </row>
    <row r="225" spans="1:17" s="378" customFormat="1">
      <c r="A225" s="174">
        <f>A224+1</f>
        <v>185</v>
      </c>
      <c r="B225" s="183" t="s">
        <v>108</v>
      </c>
      <c r="C225" s="176" t="s">
        <v>20</v>
      </c>
      <c r="D225" s="236">
        <v>1</v>
      </c>
      <c r="E225" s="235">
        <v>25</v>
      </c>
      <c r="F225" s="270">
        <f t="shared" si="172"/>
        <v>1.4285714285714284</v>
      </c>
      <c r="G225" s="296">
        <f t="shared" si="173"/>
        <v>35.714285714285708</v>
      </c>
      <c r="H225" s="297">
        <f t="shared" si="174"/>
        <v>1.0204081632653061</v>
      </c>
      <c r="I225" s="296">
        <f t="shared" si="175"/>
        <v>25.510204081632654</v>
      </c>
      <c r="J225" s="298">
        <f t="shared" si="176"/>
        <v>61.224489795918359</v>
      </c>
      <c r="K225" s="377">
        <f t="shared" si="177"/>
        <v>2.4489795918367343</v>
      </c>
      <c r="M225" s="360">
        <v>3.5</v>
      </c>
      <c r="N225" s="360">
        <v>2.5</v>
      </c>
      <c r="P225" s="273" t="s">
        <v>695</v>
      </c>
      <c r="Q225" s="273"/>
    </row>
    <row r="226" spans="1:17" s="378" customFormat="1">
      <c r="A226" s="174">
        <f>A225+1</f>
        <v>186</v>
      </c>
      <c r="B226" s="183" t="s">
        <v>125</v>
      </c>
      <c r="C226" s="176" t="s">
        <v>20</v>
      </c>
      <c r="D226" s="236">
        <v>1</v>
      </c>
      <c r="E226" s="235">
        <v>10</v>
      </c>
      <c r="F226" s="270">
        <f t="shared" si="172"/>
        <v>1.4285714285714284</v>
      </c>
      <c r="G226" s="296">
        <f t="shared" si="173"/>
        <v>14.285714285714285</v>
      </c>
      <c r="H226" s="297">
        <f t="shared" si="174"/>
        <v>1.0204081632653061</v>
      </c>
      <c r="I226" s="296">
        <f t="shared" si="175"/>
        <v>10.204081632653061</v>
      </c>
      <c r="J226" s="298">
        <f t="shared" si="176"/>
        <v>24.489795918367346</v>
      </c>
      <c r="K226" s="377">
        <f t="shared" si="177"/>
        <v>2.4489795918367347</v>
      </c>
      <c r="M226" s="360">
        <v>3.5</v>
      </c>
      <c r="N226" s="360">
        <v>2.5</v>
      </c>
      <c r="P226" s="273" t="s">
        <v>695</v>
      </c>
      <c r="Q226" s="273"/>
    </row>
    <row r="227" spans="1:17" s="378" customFormat="1">
      <c r="A227" s="174">
        <f>A226+1</f>
        <v>187</v>
      </c>
      <c r="B227" s="183" t="s">
        <v>126</v>
      </c>
      <c r="C227" s="176" t="s">
        <v>20</v>
      </c>
      <c r="D227" s="236">
        <v>1</v>
      </c>
      <c r="E227" s="235">
        <v>2</v>
      </c>
      <c r="F227" s="270">
        <f t="shared" si="172"/>
        <v>1.4285714285714284</v>
      </c>
      <c r="G227" s="296">
        <f t="shared" si="173"/>
        <v>2.8571428571428568</v>
      </c>
      <c r="H227" s="297">
        <f t="shared" si="174"/>
        <v>1.0204081632653061</v>
      </c>
      <c r="I227" s="296">
        <f t="shared" si="175"/>
        <v>2.0408163265306123</v>
      </c>
      <c r="J227" s="298">
        <f t="shared" si="176"/>
        <v>4.8979591836734695</v>
      </c>
      <c r="K227" s="377">
        <f t="shared" si="177"/>
        <v>2.4489795918367347</v>
      </c>
      <c r="M227" s="360">
        <v>3.5</v>
      </c>
      <c r="N227" s="360">
        <v>2.5</v>
      </c>
      <c r="P227" s="273" t="s">
        <v>695</v>
      </c>
      <c r="Q227" s="273"/>
    </row>
    <row r="228" spans="1:17" s="378" customFormat="1">
      <c r="A228" s="174">
        <f>A227+1</f>
        <v>188</v>
      </c>
      <c r="B228" s="183" t="s">
        <v>145</v>
      </c>
      <c r="C228" s="176" t="s">
        <v>20</v>
      </c>
      <c r="D228" s="236">
        <v>1</v>
      </c>
      <c r="E228" s="235">
        <v>1</v>
      </c>
      <c r="F228" s="270">
        <f t="shared" si="172"/>
        <v>1.4285714285714284</v>
      </c>
      <c r="G228" s="296">
        <f t="shared" si="173"/>
        <v>1.4285714285714284</v>
      </c>
      <c r="H228" s="297">
        <f t="shared" si="174"/>
        <v>1.0204081632653061</v>
      </c>
      <c r="I228" s="296">
        <f t="shared" si="175"/>
        <v>1.0204081632653061</v>
      </c>
      <c r="J228" s="298">
        <f t="shared" si="176"/>
        <v>2.4489795918367347</v>
      </c>
      <c r="K228" s="377">
        <f t="shared" si="177"/>
        <v>2.4489795918367347</v>
      </c>
      <c r="M228" s="360">
        <v>3.5</v>
      </c>
      <c r="N228" s="360">
        <v>2.5</v>
      </c>
      <c r="P228" s="273" t="s">
        <v>695</v>
      </c>
      <c r="Q228" s="273"/>
    </row>
    <row r="229" spans="1:17" s="378" customFormat="1">
      <c r="A229" s="174">
        <f>A228+1</f>
        <v>189</v>
      </c>
      <c r="B229" s="183" t="s">
        <v>157</v>
      </c>
      <c r="C229" s="176" t="s">
        <v>52</v>
      </c>
      <c r="D229" s="236">
        <v>1</v>
      </c>
      <c r="E229" s="235">
        <v>1</v>
      </c>
      <c r="F229" s="270">
        <f t="shared" si="172"/>
        <v>68.979591836734684</v>
      </c>
      <c r="G229" s="296">
        <f t="shared" si="173"/>
        <v>68.979591836734684</v>
      </c>
      <c r="H229" s="297">
        <f t="shared" si="174"/>
        <v>7.3469387755102034</v>
      </c>
      <c r="I229" s="296">
        <f t="shared" si="175"/>
        <v>7.3469387755102034</v>
      </c>
      <c r="J229" s="298">
        <f t="shared" si="176"/>
        <v>76.326530612244881</v>
      </c>
      <c r="K229" s="377">
        <f t="shared" si="177"/>
        <v>76.326530612244881</v>
      </c>
      <c r="M229" s="360">
        <v>169</v>
      </c>
      <c r="N229" s="360">
        <v>18</v>
      </c>
      <c r="P229" s="273"/>
      <c r="Q229" s="273"/>
    </row>
    <row r="230" spans="1:17" s="375" customFormat="1">
      <c r="A230" s="172"/>
      <c r="B230" s="380" t="s">
        <v>158</v>
      </c>
      <c r="C230" s="380"/>
      <c r="D230" s="381"/>
      <c r="E230" s="233"/>
      <c r="F230" s="172"/>
      <c r="G230" s="172"/>
      <c r="H230" s="172"/>
      <c r="I230" s="172"/>
      <c r="J230" s="172"/>
      <c r="K230" s="173"/>
      <c r="M230" s="361"/>
      <c r="N230" s="361"/>
      <c r="P230" s="376"/>
      <c r="Q230" s="376"/>
    </row>
    <row r="231" spans="1:17" s="378" customFormat="1">
      <c r="A231" s="174">
        <f>A229+1</f>
        <v>190</v>
      </c>
      <c r="B231" s="183" t="s">
        <v>113</v>
      </c>
      <c r="C231" s="176" t="s">
        <v>20</v>
      </c>
      <c r="D231" s="236">
        <v>1</v>
      </c>
      <c r="E231" s="235">
        <v>1</v>
      </c>
      <c r="F231" s="270">
        <f t="shared" ref="F231:F234" si="178">M231/$J$4</f>
        <v>7.9557246627464542</v>
      </c>
      <c r="G231" s="296">
        <f t="shared" ref="G231:G234" si="179">F231*E231</f>
        <v>7.9557246627464542</v>
      </c>
      <c r="H231" s="297">
        <f t="shared" ref="H231:H234" si="180">N231/$J$4</f>
        <v>2.0408163265306123</v>
      </c>
      <c r="I231" s="296">
        <f t="shared" ref="I231:I234" si="181">H231*E231</f>
        <v>2.0408163265306123</v>
      </c>
      <c r="J231" s="298">
        <f t="shared" ref="J231:J234" si="182">G231+I231</f>
        <v>9.9965409892770669</v>
      </c>
      <c r="K231" s="377">
        <f t="shared" ref="K231:K234" si="183">J231/E231</f>
        <v>9.9965409892770669</v>
      </c>
      <c r="M231" s="360">
        <v>19.491525423728813</v>
      </c>
      <c r="N231" s="360">
        <v>5</v>
      </c>
      <c r="P231" s="273" t="s">
        <v>695</v>
      </c>
      <c r="Q231" s="273"/>
    </row>
    <row r="232" spans="1:17" s="378" customFormat="1">
      <c r="A232" s="174">
        <f>A231+1</f>
        <v>191</v>
      </c>
      <c r="B232" s="183" t="s">
        <v>108</v>
      </c>
      <c r="C232" s="176" t="s">
        <v>20</v>
      </c>
      <c r="D232" s="236">
        <v>1</v>
      </c>
      <c r="E232" s="235">
        <v>11</v>
      </c>
      <c r="F232" s="270">
        <f t="shared" si="178"/>
        <v>1.4285714285714284</v>
      </c>
      <c r="G232" s="296">
        <f t="shared" si="179"/>
        <v>15.714285714285712</v>
      </c>
      <c r="H232" s="297">
        <f t="shared" si="180"/>
        <v>1.0204081632653061</v>
      </c>
      <c r="I232" s="296">
        <f t="shared" si="181"/>
        <v>11.224489795918368</v>
      </c>
      <c r="J232" s="298">
        <f t="shared" si="182"/>
        <v>26.938775510204081</v>
      </c>
      <c r="K232" s="377">
        <f t="shared" si="183"/>
        <v>2.4489795918367347</v>
      </c>
      <c r="M232" s="360">
        <v>3.5</v>
      </c>
      <c r="N232" s="360">
        <v>2.5</v>
      </c>
      <c r="P232" s="273" t="s">
        <v>695</v>
      </c>
      <c r="Q232" s="273"/>
    </row>
    <row r="233" spans="1:17" s="378" customFormat="1">
      <c r="A233" s="174">
        <f>A232+1</f>
        <v>192</v>
      </c>
      <c r="B233" s="183" t="s">
        <v>125</v>
      </c>
      <c r="C233" s="176" t="s">
        <v>20</v>
      </c>
      <c r="D233" s="236">
        <v>1</v>
      </c>
      <c r="E233" s="235">
        <v>11</v>
      </c>
      <c r="F233" s="270">
        <f t="shared" si="178"/>
        <v>1.4285714285714284</v>
      </c>
      <c r="G233" s="296">
        <f t="shared" si="179"/>
        <v>15.714285714285712</v>
      </c>
      <c r="H233" s="297">
        <f t="shared" si="180"/>
        <v>1.0204081632653061</v>
      </c>
      <c r="I233" s="296">
        <f t="shared" si="181"/>
        <v>11.224489795918368</v>
      </c>
      <c r="J233" s="298">
        <f t="shared" si="182"/>
        <v>26.938775510204081</v>
      </c>
      <c r="K233" s="377">
        <f t="shared" si="183"/>
        <v>2.4489795918367347</v>
      </c>
      <c r="M233" s="360">
        <v>3.5</v>
      </c>
      <c r="N233" s="360">
        <v>2.5</v>
      </c>
      <c r="P233" s="273" t="s">
        <v>695</v>
      </c>
      <c r="Q233" s="273"/>
    </row>
    <row r="234" spans="1:17" s="378" customFormat="1">
      <c r="A234" s="174">
        <f>A233+1</f>
        <v>193</v>
      </c>
      <c r="B234" s="183" t="s">
        <v>159</v>
      </c>
      <c r="C234" s="176" t="s">
        <v>52</v>
      </c>
      <c r="D234" s="236">
        <v>1</v>
      </c>
      <c r="E234" s="235">
        <v>1</v>
      </c>
      <c r="F234" s="270">
        <f t="shared" si="178"/>
        <v>44.897959183673464</v>
      </c>
      <c r="G234" s="296">
        <f t="shared" si="179"/>
        <v>44.897959183673464</v>
      </c>
      <c r="H234" s="297">
        <f t="shared" si="180"/>
        <v>7.3469387755102034</v>
      </c>
      <c r="I234" s="296">
        <f t="shared" si="181"/>
        <v>7.3469387755102034</v>
      </c>
      <c r="J234" s="298">
        <f t="shared" si="182"/>
        <v>52.244897959183668</v>
      </c>
      <c r="K234" s="377">
        <f t="shared" si="183"/>
        <v>52.244897959183668</v>
      </c>
      <c r="M234" s="360">
        <v>110</v>
      </c>
      <c r="N234" s="360">
        <v>18</v>
      </c>
      <c r="P234" s="273"/>
      <c r="Q234" s="273"/>
    </row>
    <row r="235" spans="1:17" s="375" customFormat="1">
      <c r="A235" s="172"/>
      <c r="B235" s="380" t="s">
        <v>160</v>
      </c>
      <c r="C235" s="380"/>
      <c r="D235" s="381"/>
      <c r="E235" s="233"/>
      <c r="F235" s="172"/>
      <c r="G235" s="172"/>
      <c r="H235" s="172"/>
      <c r="I235" s="172"/>
      <c r="J235" s="172"/>
      <c r="K235" s="173"/>
      <c r="M235" s="361"/>
      <c r="N235" s="361"/>
      <c r="P235" s="376"/>
      <c r="Q235" s="376"/>
    </row>
    <row r="236" spans="1:17" s="378" customFormat="1">
      <c r="A236" s="174">
        <f>A234+1</f>
        <v>194</v>
      </c>
      <c r="B236" s="183" t="s">
        <v>161</v>
      </c>
      <c r="C236" s="176" t="s">
        <v>20</v>
      </c>
      <c r="D236" s="236">
        <v>1</v>
      </c>
      <c r="E236" s="235">
        <v>1</v>
      </c>
      <c r="F236" s="270">
        <f t="shared" ref="F236:F239" si="184">M236/$J$4</f>
        <v>6.9180214458664819</v>
      </c>
      <c r="G236" s="296">
        <f t="shared" ref="G236:G239" si="185">F236*E236</f>
        <v>6.9180214458664819</v>
      </c>
      <c r="H236" s="297">
        <f t="shared" ref="H236:H239" si="186">N236/$J$4</f>
        <v>1.5306122448979591</v>
      </c>
      <c r="I236" s="296">
        <f t="shared" ref="I236:I239" si="187">H236*E236</f>
        <v>1.5306122448979591</v>
      </c>
      <c r="J236" s="298">
        <f t="shared" ref="J236:J239" si="188">G236+I236</f>
        <v>8.4486336907644404</v>
      </c>
      <c r="K236" s="377">
        <f t="shared" ref="K236:K239" si="189">J236/E236</f>
        <v>8.4486336907644404</v>
      </c>
      <c r="M236" s="360">
        <v>16.949152542372882</v>
      </c>
      <c r="N236" s="360">
        <v>3.75</v>
      </c>
      <c r="P236" s="273" t="s">
        <v>695</v>
      </c>
      <c r="Q236" s="273"/>
    </row>
    <row r="237" spans="1:17" s="378" customFormat="1">
      <c r="A237" s="174">
        <f>A236+1</f>
        <v>195</v>
      </c>
      <c r="B237" s="183" t="s">
        <v>108</v>
      </c>
      <c r="C237" s="176" t="s">
        <v>20</v>
      </c>
      <c r="D237" s="236">
        <v>1</v>
      </c>
      <c r="E237" s="235">
        <v>15</v>
      </c>
      <c r="F237" s="270">
        <f t="shared" si="184"/>
        <v>1.4285714285714284</v>
      </c>
      <c r="G237" s="296">
        <f t="shared" si="185"/>
        <v>21.428571428571427</v>
      </c>
      <c r="H237" s="297">
        <f t="shared" si="186"/>
        <v>1.0204081632653061</v>
      </c>
      <c r="I237" s="296">
        <f t="shared" si="187"/>
        <v>15.306122448979592</v>
      </c>
      <c r="J237" s="298">
        <f t="shared" si="188"/>
        <v>36.734693877551017</v>
      </c>
      <c r="K237" s="377">
        <f t="shared" si="189"/>
        <v>2.4489795918367343</v>
      </c>
      <c r="M237" s="360">
        <v>3.5</v>
      </c>
      <c r="N237" s="360">
        <v>2.5</v>
      </c>
      <c r="P237" s="273" t="s">
        <v>695</v>
      </c>
      <c r="Q237" s="273"/>
    </row>
    <row r="238" spans="1:17" s="378" customFormat="1">
      <c r="A238" s="174">
        <f>A237+1</f>
        <v>196</v>
      </c>
      <c r="B238" s="183" t="s">
        <v>125</v>
      </c>
      <c r="C238" s="176" t="s">
        <v>20</v>
      </c>
      <c r="D238" s="236">
        <v>1</v>
      </c>
      <c r="E238" s="235">
        <v>8</v>
      </c>
      <c r="F238" s="270">
        <f t="shared" si="184"/>
        <v>1.4285714285714284</v>
      </c>
      <c r="G238" s="296">
        <f t="shared" si="185"/>
        <v>11.428571428571427</v>
      </c>
      <c r="H238" s="297">
        <f t="shared" si="186"/>
        <v>1.0204081632653061</v>
      </c>
      <c r="I238" s="296">
        <f t="shared" si="187"/>
        <v>8.1632653061224492</v>
      </c>
      <c r="J238" s="298">
        <f t="shared" si="188"/>
        <v>19.591836734693878</v>
      </c>
      <c r="K238" s="377">
        <f t="shared" si="189"/>
        <v>2.4489795918367347</v>
      </c>
      <c r="M238" s="360">
        <v>3.5</v>
      </c>
      <c r="N238" s="360">
        <v>2.5</v>
      </c>
      <c r="P238" s="273" t="s">
        <v>695</v>
      </c>
      <c r="Q238" s="273"/>
    </row>
    <row r="239" spans="1:17" s="378" customFormat="1">
      <c r="A239" s="174">
        <f>A238+1</f>
        <v>197</v>
      </c>
      <c r="B239" s="183" t="s">
        <v>162</v>
      </c>
      <c r="C239" s="176" t="s">
        <v>52</v>
      </c>
      <c r="D239" s="236">
        <v>1</v>
      </c>
      <c r="E239" s="235">
        <v>1</v>
      </c>
      <c r="F239" s="270">
        <f t="shared" si="184"/>
        <v>44.897959183673464</v>
      </c>
      <c r="G239" s="296">
        <f t="shared" si="185"/>
        <v>44.897959183673464</v>
      </c>
      <c r="H239" s="297">
        <f t="shared" si="186"/>
        <v>7.3469387755102034</v>
      </c>
      <c r="I239" s="296">
        <f t="shared" si="187"/>
        <v>7.3469387755102034</v>
      </c>
      <c r="J239" s="298">
        <f t="shared" si="188"/>
        <v>52.244897959183668</v>
      </c>
      <c r="K239" s="377">
        <f t="shared" si="189"/>
        <v>52.244897959183668</v>
      </c>
      <c r="M239" s="360">
        <v>110</v>
      </c>
      <c r="N239" s="360">
        <v>18</v>
      </c>
      <c r="P239" s="273"/>
      <c r="Q239" s="273"/>
    </row>
    <row r="240" spans="1:17" s="375" customFormat="1">
      <c r="A240" s="172"/>
      <c r="B240" s="380" t="s">
        <v>163</v>
      </c>
      <c r="C240" s="380"/>
      <c r="D240" s="381"/>
      <c r="E240" s="233"/>
      <c r="F240" s="172"/>
      <c r="G240" s="172"/>
      <c r="H240" s="172"/>
      <c r="I240" s="172"/>
      <c r="J240" s="172"/>
      <c r="K240" s="173"/>
      <c r="M240" s="361"/>
      <c r="N240" s="361"/>
      <c r="P240" s="376"/>
      <c r="Q240" s="376"/>
    </row>
    <row r="241" spans="1:17" s="378" customFormat="1">
      <c r="A241" s="174">
        <f>A239+1</f>
        <v>198</v>
      </c>
      <c r="B241" s="183" t="s">
        <v>107</v>
      </c>
      <c r="C241" s="176" t="s">
        <v>20</v>
      </c>
      <c r="D241" s="236">
        <v>1</v>
      </c>
      <c r="E241" s="235">
        <v>1</v>
      </c>
      <c r="F241" s="270">
        <f t="shared" ref="F241:F243" si="190">M241/$J$4</f>
        <v>6.9183673469387745</v>
      </c>
      <c r="G241" s="296">
        <f t="shared" ref="G241:G243" si="191">F241*E241</f>
        <v>6.9183673469387745</v>
      </c>
      <c r="H241" s="297">
        <f t="shared" ref="H241:H243" si="192">N241/$J$4</f>
        <v>1.5306122448979591</v>
      </c>
      <c r="I241" s="296">
        <f t="shared" ref="I241:I243" si="193">H241*E241</f>
        <v>1.5306122448979591</v>
      </c>
      <c r="J241" s="298">
        <f t="shared" ref="J241:J243" si="194">G241+I241</f>
        <v>8.4489795918367339</v>
      </c>
      <c r="K241" s="377">
        <f t="shared" ref="K241:K243" si="195">J241/E241</f>
        <v>8.4489795918367339</v>
      </c>
      <c r="M241" s="360">
        <v>16.95</v>
      </c>
      <c r="N241" s="360">
        <v>3.75</v>
      </c>
      <c r="P241" s="273" t="s">
        <v>695</v>
      </c>
      <c r="Q241" s="273"/>
    </row>
    <row r="242" spans="1:17" s="378" customFormat="1">
      <c r="A242" s="174">
        <f>A241+1</f>
        <v>199</v>
      </c>
      <c r="B242" s="183" t="s">
        <v>108</v>
      </c>
      <c r="C242" s="176" t="s">
        <v>20</v>
      </c>
      <c r="D242" s="236">
        <v>1</v>
      </c>
      <c r="E242" s="235">
        <v>6</v>
      </c>
      <c r="F242" s="270">
        <f t="shared" si="190"/>
        <v>1.4285714285714284</v>
      </c>
      <c r="G242" s="296">
        <f t="shared" si="191"/>
        <v>8.5714285714285694</v>
      </c>
      <c r="H242" s="297">
        <f t="shared" si="192"/>
        <v>1.0204081632653061</v>
      </c>
      <c r="I242" s="296">
        <f t="shared" si="193"/>
        <v>6.1224489795918373</v>
      </c>
      <c r="J242" s="298">
        <f t="shared" si="194"/>
        <v>14.693877551020407</v>
      </c>
      <c r="K242" s="377">
        <f t="shared" si="195"/>
        <v>2.4489795918367343</v>
      </c>
      <c r="M242" s="360">
        <v>3.5</v>
      </c>
      <c r="N242" s="360">
        <v>2.5</v>
      </c>
      <c r="P242" s="273" t="s">
        <v>695</v>
      </c>
      <c r="Q242" s="273"/>
    </row>
    <row r="243" spans="1:17" s="378" customFormat="1">
      <c r="A243" s="174">
        <f>A242+1</f>
        <v>200</v>
      </c>
      <c r="B243" s="183" t="s">
        <v>162</v>
      </c>
      <c r="C243" s="176" t="s">
        <v>52</v>
      </c>
      <c r="D243" s="236">
        <v>1</v>
      </c>
      <c r="E243" s="235">
        <v>1</v>
      </c>
      <c r="F243" s="270">
        <f t="shared" si="190"/>
        <v>44.897959183673464</v>
      </c>
      <c r="G243" s="296">
        <f t="shared" si="191"/>
        <v>44.897959183673464</v>
      </c>
      <c r="H243" s="297">
        <f t="shared" si="192"/>
        <v>7.3469387755102034</v>
      </c>
      <c r="I243" s="296">
        <f t="shared" si="193"/>
        <v>7.3469387755102034</v>
      </c>
      <c r="J243" s="298">
        <f t="shared" si="194"/>
        <v>52.244897959183668</v>
      </c>
      <c r="K243" s="377">
        <f t="shared" si="195"/>
        <v>52.244897959183668</v>
      </c>
      <c r="M243" s="360">
        <v>110</v>
      </c>
      <c r="N243" s="360">
        <v>18</v>
      </c>
      <c r="P243" s="273"/>
      <c r="Q243" s="273"/>
    </row>
    <row r="244" spans="1:17" s="375" customFormat="1">
      <c r="A244" s="172"/>
      <c r="B244" s="380" t="s">
        <v>164</v>
      </c>
      <c r="C244" s="380"/>
      <c r="D244" s="381"/>
      <c r="E244" s="233"/>
      <c r="F244" s="172"/>
      <c r="G244" s="172"/>
      <c r="H244" s="172"/>
      <c r="I244" s="172"/>
      <c r="J244" s="172"/>
      <c r="K244" s="173"/>
      <c r="M244" s="361"/>
      <c r="N244" s="361"/>
      <c r="P244" s="376"/>
      <c r="Q244" s="376"/>
    </row>
    <row r="245" spans="1:17" s="378" customFormat="1">
      <c r="A245" s="174">
        <f>A243+1</f>
        <v>201</v>
      </c>
      <c r="B245" s="183" t="s">
        <v>165</v>
      </c>
      <c r="C245" s="176" t="s">
        <v>20</v>
      </c>
      <c r="D245" s="236">
        <v>1</v>
      </c>
      <c r="E245" s="235">
        <v>1</v>
      </c>
      <c r="F245" s="270">
        <f t="shared" ref="F245:F250" si="196">M245/$J$4</f>
        <v>69.180214458664821</v>
      </c>
      <c r="G245" s="296">
        <f t="shared" ref="G245:G250" si="197">F245*E245</f>
        <v>69.180214458664821</v>
      </c>
      <c r="H245" s="297">
        <f t="shared" ref="H245:H250" si="198">N245/$J$4</f>
        <v>14.285714285714285</v>
      </c>
      <c r="I245" s="296">
        <f t="shared" ref="I245:I250" si="199">H245*E245</f>
        <v>14.285714285714285</v>
      </c>
      <c r="J245" s="298">
        <f t="shared" ref="J245:J250" si="200">G245+I245</f>
        <v>83.465928744379113</v>
      </c>
      <c r="K245" s="377">
        <f t="shared" ref="K245:K250" si="201">J245/E245</f>
        <v>83.465928744379113</v>
      </c>
      <c r="M245" s="360">
        <v>169.49152542372883</v>
      </c>
      <c r="N245" s="360">
        <v>35</v>
      </c>
      <c r="P245" s="273" t="s">
        <v>695</v>
      </c>
      <c r="Q245" s="273"/>
    </row>
    <row r="246" spans="1:17" s="378" customFormat="1">
      <c r="A246" s="174">
        <f>A245+1</f>
        <v>202</v>
      </c>
      <c r="B246" s="183" t="s">
        <v>107</v>
      </c>
      <c r="C246" s="176" t="s">
        <v>20</v>
      </c>
      <c r="D246" s="236">
        <v>1</v>
      </c>
      <c r="E246" s="235">
        <v>1</v>
      </c>
      <c r="F246" s="270">
        <f t="shared" si="196"/>
        <v>6.9183673469387745</v>
      </c>
      <c r="G246" s="296">
        <f t="shared" si="197"/>
        <v>6.9183673469387745</v>
      </c>
      <c r="H246" s="297">
        <f t="shared" si="198"/>
        <v>1.5306122448979591</v>
      </c>
      <c r="I246" s="296">
        <f t="shared" si="199"/>
        <v>1.5306122448979591</v>
      </c>
      <c r="J246" s="298">
        <f t="shared" si="200"/>
        <v>8.4489795918367339</v>
      </c>
      <c r="K246" s="377">
        <f t="shared" si="201"/>
        <v>8.4489795918367339</v>
      </c>
      <c r="M246" s="360">
        <v>16.95</v>
      </c>
      <c r="N246" s="360">
        <v>3.75</v>
      </c>
      <c r="P246" s="273" t="s">
        <v>695</v>
      </c>
      <c r="Q246" s="273"/>
    </row>
    <row r="247" spans="1:17" s="378" customFormat="1">
      <c r="A247" s="174">
        <f>A246+1</f>
        <v>203</v>
      </c>
      <c r="B247" s="183" t="s">
        <v>113</v>
      </c>
      <c r="C247" s="176" t="s">
        <v>20</v>
      </c>
      <c r="D247" s="236">
        <v>1</v>
      </c>
      <c r="E247" s="235">
        <v>4</v>
      </c>
      <c r="F247" s="270">
        <f t="shared" si="196"/>
        <v>7.9557246627464542</v>
      </c>
      <c r="G247" s="296">
        <f t="shared" si="197"/>
        <v>31.822898650985817</v>
      </c>
      <c r="H247" s="297">
        <f t="shared" si="198"/>
        <v>2.0408163265306123</v>
      </c>
      <c r="I247" s="296">
        <f t="shared" si="199"/>
        <v>8.1632653061224492</v>
      </c>
      <c r="J247" s="298">
        <f t="shared" si="200"/>
        <v>39.986163957108268</v>
      </c>
      <c r="K247" s="377">
        <f t="shared" si="201"/>
        <v>9.9965409892770669</v>
      </c>
      <c r="M247" s="360">
        <v>19.491525423728813</v>
      </c>
      <c r="N247" s="360">
        <v>5</v>
      </c>
      <c r="P247" s="273" t="s">
        <v>695</v>
      </c>
      <c r="Q247" s="273"/>
    </row>
    <row r="248" spans="1:17" s="378" customFormat="1">
      <c r="A248" s="174">
        <f>A247+1</f>
        <v>204</v>
      </c>
      <c r="B248" s="183" t="s">
        <v>118</v>
      </c>
      <c r="C248" s="176" t="s">
        <v>20</v>
      </c>
      <c r="D248" s="236">
        <v>1</v>
      </c>
      <c r="E248" s="235">
        <v>1</v>
      </c>
      <c r="F248" s="270">
        <f t="shared" si="196"/>
        <v>24.224489795918366</v>
      </c>
      <c r="G248" s="296">
        <f t="shared" si="197"/>
        <v>24.224489795918366</v>
      </c>
      <c r="H248" s="297">
        <f t="shared" si="198"/>
        <v>5.1020408163265305</v>
      </c>
      <c r="I248" s="296">
        <f t="shared" si="199"/>
        <v>5.1020408163265305</v>
      </c>
      <c r="J248" s="298">
        <f t="shared" si="200"/>
        <v>29.326530612244895</v>
      </c>
      <c r="K248" s="377">
        <f t="shared" si="201"/>
        <v>29.326530612244895</v>
      </c>
      <c r="M248" s="360">
        <v>59.35</v>
      </c>
      <c r="N248" s="360">
        <v>12.5</v>
      </c>
      <c r="P248" s="273" t="s">
        <v>695</v>
      </c>
      <c r="Q248" s="273"/>
    </row>
    <row r="249" spans="1:17" s="378" customFormat="1">
      <c r="A249" s="174">
        <f>A248+1</f>
        <v>205</v>
      </c>
      <c r="B249" s="183" t="s">
        <v>108</v>
      </c>
      <c r="C249" s="176" t="s">
        <v>20</v>
      </c>
      <c r="D249" s="236">
        <v>1</v>
      </c>
      <c r="E249" s="235">
        <v>5</v>
      </c>
      <c r="F249" s="270">
        <f t="shared" si="196"/>
        <v>1.4285714285714284</v>
      </c>
      <c r="G249" s="296">
        <f t="shared" si="197"/>
        <v>7.1428571428571423</v>
      </c>
      <c r="H249" s="297">
        <f t="shared" si="198"/>
        <v>1.0204081632653061</v>
      </c>
      <c r="I249" s="296">
        <f t="shared" si="199"/>
        <v>5.1020408163265305</v>
      </c>
      <c r="J249" s="298">
        <f t="shared" si="200"/>
        <v>12.244897959183673</v>
      </c>
      <c r="K249" s="377">
        <f t="shared" si="201"/>
        <v>2.4489795918367347</v>
      </c>
      <c r="M249" s="360">
        <v>3.5</v>
      </c>
      <c r="N249" s="360">
        <v>2.5</v>
      </c>
      <c r="P249" s="273" t="s">
        <v>695</v>
      </c>
      <c r="Q249" s="273"/>
    </row>
    <row r="250" spans="1:17" s="378" customFormat="1">
      <c r="A250" s="174">
        <f>A249+1</f>
        <v>206</v>
      </c>
      <c r="B250" s="183" t="s">
        <v>166</v>
      </c>
      <c r="C250" s="176" t="s">
        <v>52</v>
      </c>
      <c r="D250" s="236">
        <v>1</v>
      </c>
      <c r="E250" s="235">
        <v>1</v>
      </c>
      <c r="F250" s="270">
        <f t="shared" si="196"/>
        <v>155.10204081632651</v>
      </c>
      <c r="G250" s="296">
        <f t="shared" si="197"/>
        <v>155.10204081632651</v>
      </c>
      <c r="H250" s="297">
        <f t="shared" si="198"/>
        <v>14.285714285714285</v>
      </c>
      <c r="I250" s="296">
        <f t="shared" si="199"/>
        <v>14.285714285714285</v>
      </c>
      <c r="J250" s="298">
        <f t="shared" si="200"/>
        <v>169.38775510204079</v>
      </c>
      <c r="K250" s="377">
        <f t="shared" si="201"/>
        <v>169.38775510204079</v>
      </c>
      <c r="M250" s="360">
        <v>380</v>
      </c>
      <c r="N250" s="360">
        <v>35</v>
      </c>
      <c r="P250" s="273"/>
      <c r="Q250" s="273"/>
    </row>
    <row r="251" spans="1:17" s="375" customFormat="1">
      <c r="A251" s="172"/>
      <c r="B251" s="380" t="s">
        <v>167</v>
      </c>
      <c r="C251" s="380"/>
      <c r="D251" s="381"/>
      <c r="E251" s="233"/>
      <c r="F251" s="172"/>
      <c r="G251" s="172"/>
      <c r="H251" s="172"/>
      <c r="I251" s="172"/>
      <c r="J251" s="172"/>
      <c r="K251" s="173"/>
      <c r="M251" s="361"/>
      <c r="N251" s="361"/>
      <c r="P251" s="376"/>
      <c r="Q251" s="376"/>
    </row>
    <row r="252" spans="1:17" s="378" customFormat="1">
      <c r="A252" s="174">
        <f>A250+1</f>
        <v>207</v>
      </c>
      <c r="B252" s="183" t="s">
        <v>168</v>
      </c>
      <c r="C252" s="176" t="s">
        <v>20</v>
      </c>
      <c r="D252" s="236">
        <v>1</v>
      </c>
      <c r="E252" s="235">
        <v>1</v>
      </c>
      <c r="F252" s="270">
        <f t="shared" ref="F252:F258" si="202">M252/$J$4</f>
        <v>48.426150121065376</v>
      </c>
      <c r="G252" s="296">
        <f t="shared" ref="G252:G258" si="203">F252*E252</f>
        <v>48.426150121065376</v>
      </c>
      <c r="H252" s="297">
        <f t="shared" ref="H252:H258" si="204">N252/$J$4</f>
        <v>14.285714285714285</v>
      </c>
      <c r="I252" s="296">
        <f t="shared" ref="I252:I258" si="205">H252*E252</f>
        <v>14.285714285714285</v>
      </c>
      <c r="J252" s="298">
        <f t="shared" ref="J252:J258" si="206">G252+I252</f>
        <v>62.711864406779661</v>
      </c>
      <c r="K252" s="377">
        <f t="shared" ref="K252:K258" si="207">J252/E252</f>
        <v>62.711864406779661</v>
      </c>
      <c r="M252" s="360">
        <v>118.64406779661017</v>
      </c>
      <c r="N252" s="360">
        <v>35</v>
      </c>
      <c r="P252" s="273" t="s">
        <v>695</v>
      </c>
      <c r="Q252" s="273"/>
    </row>
    <row r="253" spans="1:17" s="378" customFormat="1">
      <c r="A253" s="174">
        <f t="shared" ref="A253:A258" si="208">A252+1</f>
        <v>208</v>
      </c>
      <c r="B253" s="183" t="s">
        <v>107</v>
      </c>
      <c r="C253" s="176" t="s">
        <v>20</v>
      </c>
      <c r="D253" s="236">
        <v>1</v>
      </c>
      <c r="E253" s="235">
        <v>1</v>
      </c>
      <c r="F253" s="270">
        <f t="shared" si="202"/>
        <v>6.9183673469387745</v>
      </c>
      <c r="G253" s="296">
        <f t="shared" si="203"/>
        <v>6.9183673469387745</v>
      </c>
      <c r="H253" s="297">
        <f t="shared" si="204"/>
        <v>1.5306122448979591</v>
      </c>
      <c r="I253" s="296">
        <f t="shared" si="205"/>
        <v>1.5306122448979591</v>
      </c>
      <c r="J253" s="298">
        <f t="shared" si="206"/>
        <v>8.4489795918367339</v>
      </c>
      <c r="K253" s="377">
        <f t="shared" si="207"/>
        <v>8.4489795918367339</v>
      </c>
      <c r="M253" s="360">
        <v>16.95</v>
      </c>
      <c r="N253" s="360">
        <v>3.75</v>
      </c>
      <c r="P253" s="273" t="s">
        <v>695</v>
      </c>
      <c r="Q253" s="273"/>
    </row>
    <row r="254" spans="1:17" s="378" customFormat="1">
      <c r="A254" s="174">
        <f t="shared" si="208"/>
        <v>209</v>
      </c>
      <c r="B254" s="183" t="s">
        <v>108</v>
      </c>
      <c r="C254" s="176" t="s">
        <v>20</v>
      </c>
      <c r="D254" s="236">
        <v>1</v>
      </c>
      <c r="E254" s="235">
        <v>6</v>
      </c>
      <c r="F254" s="270">
        <f t="shared" si="202"/>
        <v>1.4285714285714284</v>
      </c>
      <c r="G254" s="296">
        <f t="shared" si="203"/>
        <v>8.5714285714285694</v>
      </c>
      <c r="H254" s="297">
        <f t="shared" si="204"/>
        <v>1.0204081632653061</v>
      </c>
      <c r="I254" s="296">
        <f t="shared" si="205"/>
        <v>6.1224489795918373</v>
      </c>
      <c r="J254" s="298">
        <f t="shared" si="206"/>
        <v>14.693877551020407</v>
      </c>
      <c r="K254" s="377">
        <f t="shared" si="207"/>
        <v>2.4489795918367343</v>
      </c>
      <c r="M254" s="360">
        <v>3.5</v>
      </c>
      <c r="N254" s="360">
        <v>2.5</v>
      </c>
      <c r="P254" s="273" t="s">
        <v>695</v>
      </c>
      <c r="Q254" s="273"/>
    </row>
    <row r="255" spans="1:17" s="378" customFormat="1">
      <c r="A255" s="174">
        <f t="shared" si="208"/>
        <v>210</v>
      </c>
      <c r="B255" s="183" t="s">
        <v>112</v>
      </c>
      <c r="C255" s="176" t="s">
        <v>20</v>
      </c>
      <c r="D255" s="236">
        <v>1</v>
      </c>
      <c r="E255" s="235">
        <v>1</v>
      </c>
      <c r="F255" s="270">
        <f t="shared" si="202"/>
        <v>7.9557246627464542</v>
      </c>
      <c r="G255" s="296">
        <f t="shared" si="203"/>
        <v>7.9557246627464542</v>
      </c>
      <c r="H255" s="297">
        <f t="shared" si="204"/>
        <v>1.5306122448979591</v>
      </c>
      <c r="I255" s="296">
        <f t="shared" si="205"/>
        <v>1.5306122448979591</v>
      </c>
      <c r="J255" s="298">
        <f t="shared" si="206"/>
        <v>9.4863369076444126</v>
      </c>
      <c r="K255" s="377">
        <f t="shared" si="207"/>
        <v>9.4863369076444126</v>
      </c>
      <c r="M255" s="360">
        <v>19.491525423728813</v>
      </c>
      <c r="N255" s="360">
        <v>3.75</v>
      </c>
      <c r="P255" s="273" t="s">
        <v>695</v>
      </c>
      <c r="Q255" s="273"/>
    </row>
    <row r="256" spans="1:17" s="378" customFormat="1">
      <c r="A256" s="174">
        <f t="shared" si="208"/>
        <v>211</v>
      </c>
      <c r="B256" s="183" t="s">
        <v>113</v>
      </c>
      <c r="C256" s="176" t="s">
        <v>20</v>
      </c>
      <c r="D256" s="236">
        <v>1</v>
      </c>
      <c r="E256" s="235">
        <v>2</v>
      </c>
      <c r="F256" s="270">
        <f t="shared" si="202"/>
        <v>7.9557246627464542</v>
      </c>
      <c r="G256" s="296">
        <f t="shared" si="203"/>
        <v>15.911449325492908</v>
      </c>
      <c r="H256" s="297">
        <f t="shared" si="204"/>
        <v>2.0408163265306123</v>
      </c>
      <c r="I256" s="296">
        <f t="shared" si="205"/>
        <v>4.0816326530612246</v>
      </c>
      <c r="J256" s="298">
        <f t="shared" si="206"/>
        <v>19.993081978554134</v>
      </c>
      <c r="K256" s="377">
        <f t="shared" si="207"/>
        <v>9.9965409892770669</v>
      </c>
      <c r="M256" s="360">
        <v>19.491525423728813</v>
      </c>
      <c r="N256" s="360">
        <v>5</v>
      </c>
      <c r="P256" s="273" t="s">
        <v>695</v>
      </c>
      <c r="Q256" s="273"/>
    </row>
    <row r="257" spans="1:17" s="378" customFormat="1">
      <c r="A257" s="174">
        <f t="shared" si="208"/>
        <v>212</v>
      </c>
      <c r="B257" s="183" t="s">
        <v>118</v>
      </c>
      <c r="C257" s="176" t="s">
        <v>20</v>
      </c>
      <c r="D257" s="236">
        <v>1</v>
      </c>
      <c r="E257" s="235">
        <v>1</v>
      </c>
      <c r="F257" s="270">
        <f t="shared" si="202"/>
        <v>24.224489795918366</v>
      </c>
      <c r="G257" s="296">
        <f t="shared" si="203"/>
        <v>24.224489795918366</v>
      </c>
      <c r="H257" s="297">
        <f t="shared" si="204"/>
        <v>5.1020408163265305</v>
      </c>
      <c r="I257" s="296">
        <f t="shared" si="205"/>
        <v>5.1020408163265305</v>
      </c>
      <c r="J257" s="298">
        <f t="shared" si="206"/>
        <v>29.326530612244895</v>
      </c>
      <c r="K257" s="377">
        <f t="shared" si="207"/>
        <v>29.326530612244895</v>
      </c>
      <c r="M257" s="360">
        <v>59.35</v>
      </c>
      <c r="N257" s="360">
        <v>12.5</v>
      </c>
      <c r="P257" s="273" t="s">
        <v>695</v>
      </c>
      <c r="Q257" s="273"/>
    </row>
    <row r="258" spans="1:17" s="378" customFormat="1">
      <c r="A258" s="174">
        <f t="shared" si="208"/>
        <v>213</v>
      </c>
      <c r="B258" s="183" t="s">
        <v>101</v>
      </c>
      <c r="C258" s="176" t="s">
        <v>52</v>
      </c>
      <c r="D258" s="236">
        <v>1</v>
      </c>
      <c r="E258" s="235">
        <v>1</v>
      </c>
      <c r="F258" s="270">
        <f t="shared" si="202"/>
        <v>118.3673469387755</v>
      </c>
      <c r="G258" s="296">
        <f t="shared" si="203"/>
        <v>118.3673469387755</v>
      </c>
      <c r="H258" s="297">
        <f t="shared" si="204"/>
        <v>10.204081632653061</v>
      </c>
      <c r="I258" s="296">
        <f t="shared" si="205"/>
        <v>10.204081632653061</v>
      </c>
      <c r="J258" s="298">
        <f t="shared" si="206"/>
        <v>128.57142857142856</v>
      </c>
      <c r="K258" s="377">
        <f t="shared" si="207"/>
        <v>128.57142857142856</v>
      </c>
      <c r="M258" s="360">
        <v>290</v>
      </c>
      <c r="N258" s="360">
        <v>25</v>
      </c>
      <c r="P258" s="273"/>
      <c r="Q258" s="273"/>
    </row>
    <row r="259" spans="1:17" s="375" customFormat="1">
      <c r="A259" s="172"/>
      <c r="B259" s="380" t="s">
        <v>169</v>
      </c>
      <c r="C259" s="380"/>
      <c r="D259" s="381"/>
      <c r="E259" s="233"/>
      <c r="F259" s="172"/>
      <c r="G259" s="172"/>
      <c r="H259" s="172"/>
      <c r="I259" s="172"/>
      <c r="J259" s="172"/>
      <c r="K259" s="173"/>
      <c r="M259" s="361"/>
      <c r="N259" s="361"/>
      <c r="P259" s="376"/>
      <c r="Q259" s="376"/>
    </row>
    <row r="260" spans="1:17" s="378" customFormat="1">
      <c r="A260" s="174">
        <f>A258+1</f>
        <v>214</v>
      </c>
      <c r="B260" s="183" t="s">
        <v>107</v>
      </c>
      <c r="C260" s="176" t="s">
        <v>20</v>
      </c>
      <c r="D260" s="236">
        <v>1</v>
      </c>
      <c r="E260" s="235">
        <v>1</v>
      </c>
      <c r="F260" s="270">
        <f t="shared" ref="F260:F262" si="209">M260/$J$4</f>
        <v>6.9183673469387745</v>
      </c>
      <c r="G260" s="296">
        <f t="shared" ref="G260:G262" si="210">F260*E260</f>
        <v>6.9183673469387745</v>
      </c>
      <c r="H260" s="297">
        <f t="shared" ref="H260:H262" si="211">N260/$J$4</f>
        <v>1.5306122448979591</v>
      </c>
      <c r="I260" s="296">
        <f t="shared" ref="I260:I262" si="212">H260*E260</f>
        <v>1.5306122448979591</v>
      </c>
      <c r="J260" s="298">
        <f t="shared" ref="J260:J262" si="213">G260+I260</f>
        <v>8.4489795918367339</v>
      </c>
      <c r="K260" s="377">
        <f t="shared" ref="K260:K262" si="214">J260/E260</f>
        <v>8.4489795918367339</v>
      </c>
      <c r="M260" s="360">
        <v>16.95</v>
      </c>
      <c r="N260" s="360">
        <v>3.75</v>
      </c>
      <c r="P260" s="273" t="s">
        <v>695</v>
      </c>
      <c r="Q260" s="273"/>
    </row>
    <row r="261" spans="1:17" s="378" customFormat="1">
      <c r="A261" s="174">
        <f>A260+1</f>
        <v>215</v>
      </c>
      <c r="B261" s="183" t="s">
        <v>108</v>
      </c>
      <c r="C261" s="176" t="s">
        <v>20</v>
      </c>
      <c r="D261" s="236">
        <v>1</v>
      </c>
      <c r="E261" s="235">
        <v>8</v>
      </c>
      <c r="F261" s="270">
        <f t="shared" si="209"/>
        <v>1.4285714285714284</v>
      </c>
      <c r="G261" s="296">
        <f t="shared" si="210"/>
        <v>11.428571428571427</v>
      </c>
      <c r="H261" s="297">
        <f t="shared" si="211"/>
        <v>1.0204081632653061</v>
      </c>
      <c r="I261" s="296">
        <f t="shared" si="212"/>
        <v>8.1632653061224492</v>
      </c>
      <c r="J261" s="298">
        <f t="shared" si="213"/>
        <v>19.591836734693878</v>
      </c>
      <c r="K261" s="377">
        <f t="shared" si="214"/>
        <v>2.4489795918367347</v>
      </c>
      <c r="M261" s="360">
        <v>3.5</v>
      </c>
      <c r="N261" s="360">
        <v>2.5</v>
      </c>
      <c r="P261" s="273" t="s">
        <v>695</v>
      </c>
      <c r="Q261" s="273"/>
    </row>
    <row r="262" spans="1:17" s="378" customFormat="1">
      <c r="A262" s="174">
        <f>A261+1</f>
        <v>216</v>
      </c>
      <c r="B262" s="183" t="s">
        <v>166</v>
      </c>
      <c r="C262" s="176" t="s">
        <v>52</v>
      </c>
      <c r="D262" s="236">
        <v>1</v>
      </c>
      <c r="E262" s="235">
        <v>1</v>
      </c>
      <c r="F262" s="270">
        <f t="shared" si="209"/>
        <v>24.489795918367346</v>
      </c>
      <c r="G262" s="296">
        <f t="shared" si="210"/>
        <v>24.489795918367346</v>
      </c>
      <c r="H262" s="297">
        <f t="shared" si="211"/>
        <v>7.3469387755102034</v>
      </c>
      <c r="I262" s="296">
        <f t="shared" si="212"/>
        <v>7.3469387755102034</v>
      </c>
      <c r="J262" s="298">
        <f t="shared" si="213"/>
        <v>31.836734693877549</v>
      </c>
      <c r="K262" s="377">
        <f t="shared" si="214"/>
        <v>31.836734693877549</v>
      </c>
      <c r="M262" s="360">
        <v>60</v>
      </c>
      <c r="N262" s="360">
        <v>18</v>
      </c>
      <c r="P262" s="273"/>
      <c r="Q262" s="273"/>
    </row>
    <row r="263" spans="1:17" s="375" customFormat="1">
      <c r="A263" s="172"/>
      <c r="B263" s="380" t="s">
        <v>170</v>
      </c>
      <c r="C263" s="380"/>
      <c r="D263" s="381"/>
      <c r="E263" s="233"/>
      <c r="F263" s="172"/>
      <c r="G263" s="172"/>
      <c r="H263" s="172"/>
      <c r="I263" s="172"/>
      <c r="J263" s="172"/>
      <c r="K263" s="173"/>
      <c r="M263" s="361"/>
      <c r="N263" s="361"/>
      <c r="P263" s="376"/>
      <c r="Q263" s="376"/>
    </row>
    <row r="264" spans="1:17" s="378" customFormat="1">
      <c r="A264" s="174">
        <f>A262+1</f>
        <v>217</v>
      </c>
      <c r="B264" s="183" t="s">
        <v>107</v>
      </c>
      <c r="C264" s="176" t="s">
        <v>20</v>
      </c>
      <c r="D264" s="236">
        <v>1</v>
      </c>
      <c r="E264" s="235">
        <v>1</v>
      </c>
      <c r="F264" s="270">
        <f t="shared" ref="F264:F266" si="215">M264/$J$4</f>
        <v>6.9183673469387745</v>
      </c>
      <c r="G264" s="296">
        <f t="shared" ref="G264:G266" si="216">F264*E264</f>
        <v>6.9183673469387745</v>
      </c>
      <c r="H264" s="297">
        <f t="shared" ref="H264:H266" si="217">N264/$J$4</f>
        <v>1.5306122448979591</v>
      </c>
      <c r="I264" s="296">
        <f t="shared" ref="I264:I266" si="218">H264*E264</f>
        <v>1.5306122448979591</v>
      </c>
      <c r="J264" s="298">
        <f t="shared" ref="J264:J266" si="219">G264+I264</f>
        <v>8.4489795918367339</v>
      </c>
      <c r="K264" s="377">
        <f t="shared" ref="K264:K266" si="220">J264/E264</f>
        <v>8.4489795918367339</v>
      </c>
      <c r="M264" s="360">
        <v>16.95</v>
      </c>
      <c r="N264" s="360">
        <v>3.75</v>
      </c>
      <c r="P264" s="273" t="s">
        <v>695</v>
      </c>
      <c r="Q264" s="273"/>
    </row>
    <row r="265" spans="1:17" s="378" customFormat="1">
      <c r="A265" s="174">
        <f>A264+1</f>
        <v>218</v>
      </c>
      <c r="B265" s="183" t="s">
        <v>108</v>
      </c>
      <c r="C265" s="176" t="s">
        <v>20</v>
      </c>
      <c r="D265" s="236">
        <v>1</v>
      </c>
      <c r="E265" s="235">
        <v>8</v>
      </c>
      <c r="F265" s="270">
        <f t="shared" si="215"/>
        <v>1.4285714285714284</v>
      </c>
      <c r="G265" s="296">
        <f t="shared" si="216"/>
        <v>11.428571428571427</v>
      </c>
      <c r="H265" s="297">
        <f t="shared" si="217"/>
        <v>1.0204081632653061</v>
      </c>
      <c r="I265" s="296">
        <f t="shared" si="218"/>
        <v>8.1632653061224492</v>
      </c>
      <c r="J265" s="298">
        <f t="shared" si="219"/>
        <v>19.591836734693878</v>
      </c>
      <c r="K265" s="377">
        <f t="shared" si="220"/>
        <v>2.4489795918367347</v>
      </c>
      <c r="M265" s="360">
        <v>3.5</v>
      </c>
      <c r="N265" s="360">
        <v>2.5</v>
      </c>
      <c r="P265" s="273" t="s">
        <v>695</v>
      </c>
      <c r="Q265" s="273"/>
    </row>
    <row r="266" spans="1:17" s="378" customFormat="1">
      <c r="A266" s="174">
        <f>A265+1</f>
        <v>219</v>
      </c>
      <c r="B266" s="183" t="s">
        <v>101</v>
      </c>
      <c r="C266" s="176" t="s">
        <v>52</v>
      </c>
      <c r="D266" s="236">
        <v>1</v>
      </c>
      <c r="E266" s="235">
        <v>1</v>
      </c>
      <c r="F266" s="270">
        <f t="shared" si="215"/>
        <v>24.489795918367346</v>
      </c>
      <c r="G266" s="296">
        <f t="shared" si="216"/>
        <v>24.489795918367346</v>
      </c>
      <c r="H266" s="297">
        <f t="shared" si="217"/>
        <v>7.3469387755102034</v>
      </c>
      <c r="I266" s="296">
        <f t="shared" si="218"/>
        <v>7.3469387755102034</v>
      </c>
      <c r="J266" s="298">
        <f t="shared" si="219"/>
        <v>31.836734693877549</v>
      </c>
      <c r="K266" s="377">
        <f t="shared" si="220"/>
        <v>31.836734693877549</v>
      </c>
      <c r="M266" s="360">
        <v>60</v>
      </c>
      <c r="N266" s="360">
        <v>18</v>
      </c>
      <c r="P266" s="273"/>
      <c r="Q266" s="273"/>
    </row>
    <row r="267" spans="1:17" s="375" customFormat="1">
      <c r="A267" s="172"/>
      <c r="B267" s="380" t="s">
        <v>171</v>
      </c>
      <c r="C267" s="380"/>
      <c r="D267" s="381"/>
      <c r="E267" s="233"/>
      <c r="F267" s="172"/>
      <c r="G267" s="172"/>
      <c r="H267" s="172"/>
      <c r="I267" s="172"/>
      <c r="J267" s="172"/>
      <c r="K267" s="173"/>
      <c r="M267" s="361"/>
      <c r="N267" s="361"/>
      <c r="P267" s="376"/>
      <c r="Q267" s="376"/>
    </row>
    <row r="268" spans="1:17" s="378" customFormat="1">
      <c r="A268" s="174">
        <f>A266+1</f>
        <v>220</v>
      </c>
      <c r="B268" s="183" t="s">
        <v>107</v>
      </c>
      <c r="C268" s="176" t="s">
        <v>20</v>
      </c>
      <c r="D268" s="236">
        <v>1</v>
      </c>
      <c r="E268" s="235">
        <v>1</v>
      </c>
      <c r="F268" s="270">
        <f t="shared" ref="F268:F270" si="221">M268/$J$4</f>
        <v>6.9183673469387745</v>
      </c>
      <c r="G268" s="296">
        <f t="shared" ref="G268:G270" si="222">F268*E268</f>
        <v>6.9183673469387745</v>
      </c>
      <c r="H268" s="297">
        <f t="shared" ref="H268:H270" si="223">N268/$J$4</f>
        <v>1.5306122448979591</v>
      </c>
      <c r="I268" s="296">
        <f t="shared" ref="I268:I270" si="224">H268*E268</f>
        <v>1.5306122448979591</v>
      </c>
      <c r="J268" s="298">
        <f t="shared" ref="J268:J270" si="225">G268+I268</f>
        <v>8.4489795918367339</v>
      </c>
      <c r="K268" s="377">
        <f t="shared" ref="K268:K270" si="226">J268/E268</f>
        <v>8.4489795918367339</v>
      </c>
      <c r="M268" s="360">
        <v>16.95</v>
      </c>
      <c r="N268" s="360">
        <v>3.75</v>
      </c>
      <c r="P268" s="273" t="s">
        <v>695</v>
      </c>
      <c r="Q268" s="273"/>
    </row>
    <row r="269" spans="1:17" s="378" customFormat="1">
      <c r="A269" s="174">
        <f>A268+1</f>
        <v>221</v>
      </c>
      <c r="B269" s="183" t="s">
        <v>108</v>
      </c>
      <c r="C269" s="176" t="s">
        <v>20</v>
      </c>
      <c r="D269" s="236">
        <v>1</v>
      </c>
      <c r="E269" s="235">
        <v>10</v>
      </c>
      <c r="F269" s="270">
        <f t="shared" si="221"/>
        <v>1.4285714285714284</v>
      </c>
      <c r="G269" s="296">
        <f t="shared" si="222"/>
        <v>14.285714285714285</v>
      </c>
      <c r="H269" s="297">
        <f t="shared" si="223"/>
        <v>1.0204081632653061</v>
      </c>
      <c r="I269" s="296">
        <f t="shared" si="224"/>
        <v>10.204081632653061</v>
      </c>
      <c r="J269" s="298">
        <f t="shared" si="225"/>
        <v>24.489795918367346</v>
      </c>
      <c r="K269" s="377">
        <f t="shared" si="226"/>
        <v>2.4489795918367347</v>
      </c>
      <c r="M269" s="360">
        <v>3.5</v>
      </c>
      <c r="N269" s="360">
        <v>2.5</v>
      </c>
      <c r="P269" s="273" t="s">
        <v>695</v>
      </c>
      <c r="Q269" s="273"/>
    </row>
    <row r="270" spans="1:17" s="378" customFormat="1">
      <c r="A270" s="174">
        <f>A269+1</f>
        <v>222</v>
      </c>
      <c r="B270" s="183" t="s">
        <v>121</v>
      </c>
      <c r="C270" s="176" t="s">
        <v>52</v>
      </c>
      <c r="D270" s="236">
        <v>1</v>
      </c>
      <c r="E270" s="235">
        <v>1</v>
      </c>
      <c r="F270" s="270">
        <f t="shared" si="221"/>
        <v>24.489795918367346</v>
      </c>
      <c r="G270" s="296">
        <f t="shared" si="222"/>
        <v>24.489795918367346</v>
      </c>
      <c r="H270" s="297">
        <f t="shared" si="223"/>
        <v>7.3469387755102034</v>
      </c>
      <c r="I270" s="296">
        <f t="shared" si="224"/>
        <v>7.3469387755102034</v>
      </c>
      <c r="J270" s="298">
        <f t="shared" si="225"/>
        <v>31.836734693877549</v>
      </c>
      <c r="K270" s="377">
        <f t="shared" si="226"/>
        <v>31.836734693877549</v>
      </c>
      <c r="M270" s="360">
        <v>60</v>
      </c>
      <c r="N270" s="360">
        <v>18</v>
      </c>
      <c r="P270" s="273"/>
      <c r="Q270" s="273"/>
    </row>
    <row r="271" spans="1:17" s="375" customFormat="1">
      <c r="A271" s="172"/>
      <c r="B271" s="380" t="s">
        <v>172</v>
      </c>
      <c r="C271" s="380"/>
      <c r="D271" s="381"/>
      <c r="E271" s="233"/>
      <c r="F271" s="172"/>
      <c r="G271" s="172"/>
      <c r="H271" s="172"/>
      <c r="I271" s="172"/>
      <c r="J271" s="172"/>
      <c r="K271" s="173"/>
      <c r="M271" s="361"/>
      <c r="N271" s="361"/>
      <c r="P271" s="376"/>
      <c r="Q271" s="376"/>
    </row>
    <row r="272" spans="1:17" s="378" customFormat="1">
      <c r="A272" s="174">
        <f>A270+1</f>
        <v>223</v>
      </c>
      <c r="B272" s="183" t="s">
        <v>107</v>
      </c>
      <c r="C272" s="176" t="s">
        <v>20</v>
      </c>
      <c r="D272" s="236">
        <v>1</v>
      </c>
      <c r="E272" s="235">
        <v>1</v>
      </c>
      <c r="F272" s="270">
        <f t="shared" ref="F272:F274" si="227">M272/$J$4</f>
        <v>6.9183673469387745</v>
      </c>
      <c r="G272" s="296">
        <f t="shared" ref="G272:G274" si="228">F272*E272</f>
        <v>6.9183673469387745</v>
      </c>
      <c r="H272" s="297">
        <f t="shared" ref="H272:H274" si="229">N272/$J$4</f>
        <v>1.5306122448979591</v>
      </c>
      <c r="I272" s="296">
        <f t="shared" ref="I272:I274" si="230">H272*E272</f>
        <v>1.5306122448979591</v>
      </c>
      <c r="J272" s="298">
        <f t="shared" ref="J272:J274" si="231">G272+I272</f>
        <v>8.4489795918367339</v>
      </c>
      <c r="K272" s="377">
        <f t="shared" ref="K272:K274" si="232">J272/E272</f>
        <v>8.4489795918367339</v>
      </c>
      <c r="M272" s="360">
        <v>16.95</v>
      </c>
      <c r="N272" s="360">
        <v>3.75</v>
      </c>
      <c r="P272" s="273" t="s">
        <v>695</v>
      </c>
      <c r="Q272" s="273"/>
    </row>
    <row r="273" spans="1:17" s="378" customFormat="1">
      <c r="A273" s="174">
        <f>A272+1</f>
        <v>224</v>
      </c>
      <c r="B273" s="183" t="s">
        <v>108</v>
      </c>
      <c r="C273" s="176" t="s">
        <v>20</v>
      </c>
      <c r="D273" s="236">
        <v>1</v>
      </c>
      <c r="E273" s="235">
        <v>8</v>
      </c>
      <c r="F273" s="270">
        <f t="shared" si="227"/>
        <v>1.4285714285714284</v>
      </c>
      <c r="G273" s="296">
        <f t="shared" si="228"/>
        <v>11.428571428571427</v>
      </c>
      <c r="H273" s="297">
        <f t="shared" si="229"/>
        <v>1.0204081632653061</v>
      </c>
      <c r="I273" s="296">
        <f t="shared" si="230"/>
        <v>8.1632653061224492</v>
      </c>
      <c r="J273" s="298">
        <f t="shared" si="231"/>
        <v>19.591836734693878</v>
      </c>
      <c r="K273" s="377">
        <f t="shared" si="232"/>
        <v>2.4489795918367347</v>
      </c>
      <c r="M273" s="360">
        <v>3.5</v>
      </c>
      <c r="N273" s="360">
        <v>2.5</v>
      </c>
      <c r="P273" s="273" t="s">
        <v>695</v>
      </c>
      <c r="Q273" s="273"/>
    </row>
    <row r="274" spans="1:17" s="378" customFormat="1">
      <c r="A274" s="174">
        <f>A273+1</f>
        <v>225</v>
      </c>
      <c r="B274" s="183" t="s">
        <v>101</v>
      </c>
      <c r="C274" s="176" t="s">
        <v>52</v>
      </c>
      <c r="D274" s="236">
        <v>1</v>
      </c>
      <c r="E274" s="235">
        <v>1</v>
      </c>
      <c r="F274" s="270">
        <f t="shared" si="227"/>
        <v>24.489795918367346</v>
      </c>
      <c r="G274" s="296">
        <f t="shared" si="228"/>
        <v>24.489795918367346</v>
      </c>
      <c r="H274" s="297">
        <f t="shared" si="229"/>
        <v>7.3469387755102034</v>
      </c>
      <c r="I274" s="296">
        <f t="shared" si="230"/>
        <v>7.3469387755102034</v>
      </c>
      <c r="J274" s="298">
        <f t="shared" si="231"/>
        <v>31.836734693877549</v>
      </c>
      <c r="K274" s="377">
        <f t="shared" si="232"/>
        <v>31.836734693877549</v>
      </c>
      <c r="M274" s="360">
        <v>60</v>
      </c>
      <c r="N274" s="360">
        <v>18</v>
      </c>
      <c r="P274" s="273"/>
      <c r="Q274" s="273"/>
    </row>
    <row r="275" spans="1:17" s="375" customFormat="1">
      <c r="A275" s="172"/>
      <c r="B275" s="380" t="s">
        <v>173</v>
      </c>
      <c r="C275" s="380"/>
      <c r="D275" s="381"/>
      <c r="E275" s="233"/>
      <c r="F275" s="172"/>
      <c r="G275" s="172"/>
      <c r="H275" s="172"/>
      <c r="I275" s="172"/>
      <c r="J275" s="172"/>
      <c r="K275" s="173"/>
      <c r="M275" s="361"/>
      <c r="N275" s="361"/>
      <c r="P275" s="376"/>
      <c r="Q275" s="376"/>
    </row>
    <row r="276" spans="1:17" s="378" customFormat="1">
      <c r="A276" s="174">
        <f>A274+1</f>
        <v>226</v>
      </c>
      <c r="B276" s="183" t="s">
        <v>129</v>
      </c>
      <c r="C276" s="176" t="s">
        <v>20</v>
      </c>
      <c r="D276" s="236">
        <v>1</v>
      </c>
      <c r="E276" s="235">
        <v>1</v>
      </c>
      <c r="F276" s="270">
        <f t="shared" ref="F276:F280" si="233">M276/$J$4</f>
        <v>6.9183673469387745</v>
      </c>
      <c r="G276" s="296">
        <f t="shared" ref="G276:G280" si="234">F276*E276</f>
        <v>6.9183673469387745</v>
      </c>
      <c r="H276" s="297">
        <f t="shared" ref="H276:H280" si="235">N276/$J$4</f>
        <v>1.5306122448979591</v>
      </c>
      <c r="I276" s="296">
        <f t="shared" ref="I276:I280" si="236">H276*E276</f>
        <v>1.5306122448979591</v>
      </c>
      <c r="J276" s="298">
        <f t="shared" ref="J276:J280" si="237">G276+I276</f>
        <v>8.4489795918367339</v>
      </c>
      <c r="K276" s="377">
        <f t="shared" ref="K276:K280" si="238">J276/E276</f>
        <v>8.4489795918367339</v>
      </c>
      <c r="M276" s="360">
        <v>16.95</v>
      </c>
      <c r="N276" s="360">
        <v>3.75</v>
      </c>
      <c r="P276" s="273" t="s">
        <v>695</v>
      </c>
      <c r="Q276" s="273"/>
    </row>
    <row r="277" spans="1:17" s="378" customFormat="1">
      <c r="A277" s="174">
        <f>A276+1</f>
        <v>227</v>
      </c>
      <c r="B277" s="183" t="s">
        <v>107</v>
      </c>
      <c r="C277" s="176" t="s">
        <v>20</v>
      </c>
      <c r="D277" s="236">
        <v>1</v>
      </c>
      <c r="E277" s="235">
        <v>9</v>
      </c>
      <c r="F277" s="270">
        <f t="shared" si="233"/>
        <v>6.9183673469387745</v>
      </c>
      <c r="G277" s="296">
        <f t="shared" si="234"/>
        <v>62.265306122448969</v>
      </c>
      <c r="H277" s="297">
        <f t="shared" si="235"/>
        <v>1.5306122448979591</v>
      </c>
      <c r="I277" s="296">
        <f t="shared" si="236"/>
        <v>13.775510204081632</v>
      </c>
      <c r="J277" s="298">
        <f t="shared" si="237"/>
        <v>76.040816326530603</v>
      </c>
      <c r="K277" s="377">
        <f t="shared" si="238"/>
        <v>8.4489795918367339</v>
      </c>
      <c r="M277" s="360">
        <v>16.95</v>
      </c>
      <c r="N277" s="360">
        <v>3.75</v>
      </c>
      <c r="P277" s="273" t="s">
        <v>695</v>
      </c>
      <c r="Q277" s="273"/>
    </row>
    <row r="278" spans="1:17" s="378" customFormat="1">
      <c r="A278" s="174">
        <f>A277+1</f>
        <v>228</v>
      </c>
      <c r="B278" s="183" t="s">
        <v>108</v>
      </c>
      <c r="C278" s="176" t="s">
        <v>20</v>
      </c>
      <c r="D278" s="236">
        <v>1</v>
      </c>
      <c r="E278" s="235">
        <v>4</v>
      </c>
      <c r="F278" s="270">
        <f t="shared" si="233"/>
        <v>1.4285714285714284</v>
      </c>
      <c r="G278" s="296">
        <f t="shared" si="234"/>
        <v>5.7142857142857135</v>
      </c>
      <c r="H278" s="297">
        <f t="shared" si="235"/>
        <v>1.0204081632653061</v>
      </c>
      <c r="I278" s="296">
        <f t="shared" si="236"/>
        <v>4.0816326530612246</v>
      </c>
      <c r="J278" s="298">
        <f t="shared" si="237"/>
        <v>9.795918367346939</v>
      </c>
      <c r="K278" s="377">
        <f t="shared" si="238"/>
        <v>2.4489795918367347</v>
      </c>
      <c r="M278" s="360">
        <v>3.5</v>
      </c>
      <c r="N278" s="360">
        <v>2.5</v>
      </c>
      <c r="P278" s="273" t="s">
        <v>695</v>
      </c>
      <c r="Q278" s="273"/>
    </row>
    <row r="279" spans="1:17" s="378" customFormat="1">
      <c r="A279" s="174">
        <f>A278+1</f>
        <v>229</v>
      </c>
      <c r="B279" s="183" t="s">
        <v>125</v>
      </c>
      <c r="C279" s="176" t="s">
        <v>20</v>
      </c>
      <c r="D279" s="236">
        <v>1</v>
      </c>
      <c r="E279" s="235">
        <v>2</v>
      </c>
      <c r="F279" s="270">
        <f t="shared" si="233"/>
        <v>1.4285714285714284</v>
      </c>
      <c r="G279" s="296">
        <f t="shared" si="234"/>
        <v>2.8571428571428568</v>
      </c>
      <c r="H279" s="297">
        <f t="shared" si="235"/>
        <v>1.0204081632653061</v>
      </c>
      <c r="I279" s="296">
        <f t="shared" si="236"/>
        <v>2.0408163265306123</v>
      </c>
      <c r="J279" s="298">
        <f t="shared" si="237"/>
        <v>4.8979591836734695</v>
      </c>
      <c r="K279" s="377">
        <f t="shared" si="238"/>
        <v>2.4489795918367347</v>
      </c>
      <c r="M279" s="360">
        <v>3.5</v>
      </c>
      <c r="N279" s="360">
        <v>2.5</v>
      </c>
      <c r="P279" s="273" t="s">
        <v>695</v>
      </c>
      <c r="Q279" s="273"/>
    </row>
    <row r="280" spans="1:17" s="378" customFormat="1">
      <c r="A280" s="174">
        <f>A279+1</f>
        <v>230</v>
      </c>
      <c r="B280" s="183" t="s">
        <v>101</v>
      </c>
      <c r="C280" s="176" t="s">
        <v>52</v>
      </c>
      <c r="D280" s="236">
        <v>1</v>
      </c>
      <c r="E280" s="235">
        <v>1</v>
      </c>
      <c r="F280" s="270">
        <f t="shared" si="233"/>
        <v>51.020408163265301</v>
      </c>
      <c r="G280" s="296">
        <f t="shared" si="234"/>
        <v>51.020408163265301</v>
      </c>
      <c r="H280" s="297">
        <f t="shared" si="235"/>
        <v>7.3469387755102034</v>
      </c>
      <c r="I280" s="296">
        <f t="shared" si="236"/>
        <v>7.3469387755102034</v>
      </c>
      <c r="J280" s="298">
        <f t="shared" si="237"/>
        <v>58.367346938775505</v>
      </c>
      <c r="K280" s="377">
        <f t="shared" si="238"/>
        <v>58.367346938775505</v>
      </c>
      <c r="M280" s="360">
        <v>125</v>
      </c>
      <c r="N280" s="360">
        <v>18</v>
      </c>
      <c r="P280" s="273"/>
      <c r="Q280" s="273"/>
    </row>
    <row r="281" spans="1:17" s="378" customFormat="1" ht="38.25">
      <c r="A281" s="174">
        <f>A280+1</f>
        <v>231</v>
      </c>
      <c r="B281" s="183" t="s">
        <v>174</v>
      </c>
      <c r="C281" s="176" t="s">
        <v>52</v>
      </c>
      <c r="D281" s="236">
        <v>1</v>
      </c>
      <c r="E281" s="235">
        <v>1</v>
      </c>
      <c r="F281" s="270">
        <f t="shared" ref="F281:F293" si="239">M281/$J$4</f>
        <v>8.1632653061224492</v>
      </c>
      <c r="G281" s="296">
        <f t="shared" ref="G281:G293" si="240">F281*E281</f>
        <v>8.1632653061224492</v>
      </c>
      <c r="H281" s="297">
        <f t="shared" ref="H281:H293" si="241">N281/$J$4</f>
        <v>8.1632653061224492</v>
      </c>
      <c r="I281" s="296">
        <f t="shared" ref="I281:I293" si="242">H281*E281</f>
        <v>8.1632653061224492</v>
      </c>
      <c r="J281" s="298">
        <f t="shared" ref="J281:J293" si="243">G281+I281</f>
        <v>16.326530612244898</v>
      </c>
      <c r="K281" s="377">
        <f t="shared" ref="K281:K293" si="244">J281/E281</f>
        <v>16.326530612244898</v>
      </c>
      <c r="M281" s="360">
        <v>20</v>
      </c>
      <c r="N281" s="360">
        <v>20</v>
      </c>
      <c r="P281" s="273"/>
      <c r="Q281" s="273"/>
    </row>
    <row r="282" spans="1:17" s="378" customFormat="1" ht="38.25">
      <c r="A282" s="174">
        <f t="shared" ref="A282:A293" si="245">A281+1</f>
        <v>232</v>
      </c>
      <c r="B282" s="183" t="s">
        <v>175</v>
      </c>
      <c r="C282" s="176" t="s">
        <v>52</v>
      </c>
      <c r="D282" s="236">
        <v>1</v>
      </c>
      <c r="E282" s="235">
        <v>1</v>
      </c>
      <c r="F282" s="270">
        <f t="shared" si="239"/>
        <v>8.1632653061224492</v>
      </c>
      <c r="G282" s="296">
        <f t="shared" si="240"/>
        <v>8.1632653061224492</v>
      </c>
      <c r="H282" s="297">
        <f t="shared" si="241"/>
        <v>8.1632653061224492</v>
      </c>
      <c r="I282" s="296">
        <f t="shared" si="242"/>
        <v>8.1632653061224492</v>
      </c>
      <c r="J282" s="298">
        <f t="shared" si="243"/>
        <v>16.326530612244898</v>
      </c>
      <c r="K282" s="377">
        <f t="shared" si="244"/>
        <v>16.326530612244898</v>
      </c>
      <c r="M282" s="360">
        <v>20</v>
      </c>
      <c r="N282" s="360">
        <v>20</v>
      </c>
      <c r="P282" s="273"/>
      <c r="Q282" s="273"/>
    </row>
    <row r="283" spans="1:17" s="378" customFormat="1" ht="38.25">
      <c r="A283" s="174">
        <f t="shared" si="245"/>
        <v>233</v>
      </c>
      <c r="B283" s="183" t="s">
        <v>176</v>
      </c>
      <c r="C283" s="176" t="s">
        <v>52</v>
      </c>
      <c r="D283" s="236">
        <v>1</v>
      </c>
      <c r="E283" s="235">
        <v>1</v>
      </c>
      <c r="F283" s="270">
        <f t="shared" si="239"/>
        <v>8.1632653061224492</v>
      </c>
      <c r="G283" s="296">
        <f t="shared" si="240"/>
        <v>8.1632653061224492</v>
      </c>
      <c r="H283" s="297">
        <f t="shared" si="241"/>
        <v>8.1632653061224492</v>
      </c>
      <c r="I283" s="296">
        <f t="shared" si="242"/>
        <v>8.1632653061224492</v>
      </c>
      <c r="J283" s="298">
        <f t="shared" si="243"/>
        <v>16.326530612244898</v>
      </c>
      <c r="K283" s="377">
        <f t="shared" si="244"/>
        <v>16.326530612244898</v>
      </c>
      <c r="M283" s="360">
        <v>20</v>
      </c>
      <c r="N283" s="360">
        <v>20</v>
      </c>
      <c r="P283" s="273"/>
      <c r="Q283" s="273"/>
    </row>
    <row r="284" spans="1:17" s="378" customFormat="1" ht="38.25">
      <c r="A284" s="174">
        <f t="shared" si="245"/>
        <v>234</v>
      </c>
      <c r="B284" s="183" t="s">
        <v>177</v>
      </c>
      <c r="C284" s="176" t="s">
        <v>52</v>
      </c>
      <c r="D284" s="236">
        <v>1</v>
      </c>
      <c r="E284" s="235">
        <v>1</v>
      </c>
      <c r="F284" s="270">
        <f t="shared" si="239"/>
        <v>8.1632653061224492</v>
      </c>
      <c r="G284" s="296">
        <f t="shared" si="240"/>
        <v>8.1632653061224492</v>
      </c>
      <c r="H284" s="297">
        <f t="shared" si="241"/>
        <v>8.1632653061224492</v>
      </c>
      <c r="I284" s="296">
        <f t="shared" si="242"/>
        <v>8.1632653061224492</v>
      </c>
      <c r="J284" s="298">
        <f t="shared" si="243"/>
        <v>16.326530612244898</v>
      </c>
      <c r="K284" s="377">
        <f t="shared" si="244"/>
        <v>16.326530612244898</v>
      </c>
      <c r="M284" s="360">
        <v>20</v>
      </c>
      <c r="N284" s="360">
        <v>20</v>
      </c>
      <c r="P284" s="273"/>
      <c r="Q284" s="273"/>
    </row>
    <row r="285" spans="1:17" s="378" customFormat="1" ht="38.25">
      <c r="A285" s="174">
        <f t="shared" si="245"/>
        <v>235</v>
      </c>
      <c r="B285" s="183" t="s">
        <v>178</v>
      </c>
      <c r="C285" s="176" t="s">
        <v>52</v>
      </c>
      <c r="D285" s="236">
        <v>1</v>
      </c>
      <c r="E285" s="235">
        <v>1</v>
      </c>
      <c r="F285" s="270">
        <f t="shared" si="239"/>
        <v>8.1632653061224492</v>
      </c>
      <c r="G285" s="296">
        <f t="shared" si="240"/>
        <v>8.1632653061224492</v>
      </c>
      <c r="H285" s="297">
        <f t="shared" si="241"/>
        <v>8.1632653061224492</v>
      </c>
      <c r="I285" s="296">
        <f t="shared" si="242"/>
        <v>8.1632653061224492</v>
      </c>
      <c r="J285" s="298">
        <f t="shared" si="243"/>
        <v>16.326530612244898</v>
      </c>
      <c r="K285" s="377">
        <f t="shared" si="244"/>
        <v>16.326530612244898</v>
      </c>
      <c r="M285" s="360">
        <v>20</v>
      </c>
      <c r="N285" s="360">
        <v>20</v>
      </c>
      <c r="P285" s="273"/>
      <c r="Q285" s="273"/>
    </row>
    <row r="286" spans="1:17" s="378" customFormat="1" ht="38.25">
      <c r="A286" s="174">
        <f t="shared" si="245"/>
        <v>236</v>
      </c>
      <c r="B286" s="183" t="s">
        <v>179</v>
      </c>
      <c r="C286" s="176" t="s">
        <v>52</v>
      </c>
      <c r="D286" s="236">
        <v>1</v>
      </c>
      <c r="E286" s="235">
        <v>1</v>
      </c>
      <c r="F286" s="270">
        <f t="shared" si="239"/>
        <v>8.1632653061224492</v>
      </c>
      <c r="G286" s="296">
        <f t="shared" si="240"/>
        <v>8.1632653061224492</v>
      </c>
      <c r="H286" s="297">
        <f t="shared" si="241"/>
        <v>8.1632653061224492</v>
      </c>
      <c r="I286" s="296">
        <f t="shared" si="242"/>
        <v>8.1632653061224492</v>
      </c>
      <c r="J286" s="298">
        <f t="shared" si="243"/>
        <v>16.326530612244898</v>
      </c>
      <c r="K286" s="377">
        <f t="shared" si="244"/>
        <v>16.326530612244898</v>
      </c>
      <c r="M286" s="360">
        <v>20</v>
      </c>
      <c r="N286" s="360">
        <v>20</v>
      </c>
      <c r="P286" s="273"/>
      <c r="Q286" s="273"/>
    </row>
    <row r="287" spans="1:17" s="378" customFormat="1" ht="38.25">
      <c r="A287" s="174">
        <f t="shared" si="245"/>
        <v>237</v>
      </c>
      <c r="B287" s="183" t="s">
        <v>180</v>
      </c>
      <c r="C287" s="176" t="s">
        <v>52</v>
      </c>
      <c r="D287" s="236">
        <v>1</v>
      </c>
      <c r="E287" s="235">
        <v>1</v>
      </c>
      <c r="F287" s="270">
        <f t="shared" si="239"/>
        <v>8.1632653061224492</v>
      </c>
      <c r="G287" s="296">
        <f t="shared" si="240"/>
        <v>8.1632653061224492</v>
      </c>
      <c r="H287" s="297">
        <f t="shared" si="241"/>
        <v>8.1632653061224492</v>
      </c>
      <c r="I287" s="296">
        <f t="shared" si="242"/>
        <v>8.1632653061224492</v>
      </c>
      <c r="J287" s="298">
        <f t="shared" si="243"/>
        <v>16.326530612244898</v>
      </c>
      <c r="K287" s="377">
        <f t="shared" si="244"/>
        <v>16.326530612244898</v>
      </c>
      <c r="M287" s="360">
        <v>20</v>
      </c>
      <c r="N287" s="360">
        <v>20</v>
      </c>
      <c r="P287" s="273"/>
      <c r="Q287" s="273"/>
    </row>
    <row r="288" spans="1:17" s="378" customFormat="1" ht="38.25">
      <c r="A288" s="174">
        <f t="shared" si="245"/>
        <v>238</v>
      </c>
      <c r="B288" s="183" t="s">
        <v>181</v>
      </c>
      <c r="C288" s="176" t="s">
        <v>52</v>
      </c>
      <c r="D288" s="236">
        <v>1</v>
      </c>
      <c r="E288" s="235">
        <v>1</v>
      </c>
      <c r="F288" s="270">
        <f t="shared" si="239"/>
        <v>8.1632653061224492</v>
      </c>
      <c r="G288" s="296">
        <f t="shared" si="240"/>
        <v>8.1632653061224492</v>
      </c>
      <c r="H288" s="297">
        <f t="shared" si="241"/>
        <v>8.1632653061224492</v>
      </c>
      <c r="I288" s="296">
        <f t="shared" si="242"/>
        <v>8.1632653061224492</v>
      </c>
      <c r="J288" s="298">
        <f t="shared" si="243"/>
        <v>16.326530612244898</v>
      </c>
      <c r="K288" s="377">
        <f t="shared" si="244"/>
        <v>16.326530612244898</v>
      </c>
      <c r="M288" s="360">
        <v>20</v>
      </c>
      <c r="N288" s="360">
        <v>20</v>
      </c>
      <c r="P288" s="273"/>
      <c r="Q288" s="273"/>
    </row>
    <row r="289" spans="1:17" s="378" customFormat="1">
      <c r="A289" s="174">
        <f t="shared" si="245"/>
        <v>239</v>
      </c>
      <c r="B289" s="183" t="s">
        <v>182</v>
      </c>
      <c r="C289" s="176" t="s">
        <v>20</v>
      </c>
      <c r="D289" s="236">
        <v>1</v>
      </c>
      <c r="E289" s="235">
        <v>1</v>
      </c>
      <c r="F289" s="270">
        <f t="shared" si="239"/>
        <v>8.1632653061224492</v>
      </c>
      <c r="G289" s="296">
        <f t="shared" si="240"/>
        <v>8.1632653061224492</v>
      </c>
      <c r="H289" s="297">
        <f t="shared" si="241"/>
        <v>8.1632653061224492</v>
      </c>
      <c r="I289" s="296">
        <f t="shared" si="242"/>
        <v>8.1632653061224492</v>
      </c>
      <c r="J289" s="298">
        <f t="shared" si="243"/>
        <v>16.326530612244898</v>
      </c>
      <c r="K289" s="377">
        <f t="shared" si="244"/>
        <v>16.326530612244898</v>
      </c>
      <c r="M289" s="360">
        <v>20</v>
      </c>
      <c r="N289" s="360">
        <v>20</v>
      </c>
      <c r="P289" s="273"/>
      <c r="Q289" s="273"/>
    </row>
    <row r="290" spans="1:17" s="378" customFormat="1">
      <c r="A290" s="174">
        <f t="shared" si="245"/>
        <v>240</v>
      </c>
      <c r="B290" s="183" t="s">
        <v>183</v>
      </c>
      <c r="C290" s="176" t="s">
        <v>20</v>
      </c>
      <c r="D290" s="236">
        <v>1</v>
      </c>
      <c r="E290" s="235">
        <v>1</v>
      </c>
      <c r="F290" s="270">
        <f t="shared" si="239"/>
        <v>8.1632653061224492</v>
      </c>
      <c r="G290" s="296">
        <f t="shared" si="240"/>
        <v>8.1632653061224492</v>
      </c>
      <c r="H290" s="297">
        <f t="shared" si="241"/>
        <v>8.1632653061224492</v>
      </c>
      <c r="I290" s="296">
        <f t="shared" si="242"/>
        <v>8.1632653061224492</v>
      </c>
      <c r="J290" s="298">
        <f t="shared" si="243"/>
        <v>16.326530612244898</v>
      </c>
      <c r="K290" s="377">
        <f t="shared" si="244"/>
        <v>16.326530612244898</v>
      </c>
      <c r="M290" s="360">
        <v>20</v>
      </c>
      <c r="N290" s="360">
        <v>20</v>
      </c>
      <c r="P290" s="273"/>
      <c r="Q290" s="273"/>
    </row>
    <row r="291" spans="1:17" s="378" customFormat="1">
      <c r="A291" s="174">
        <f t="shared" si="245"/>
        <v>241</v>
      </c>
      <c r="B291" s="183" t="s">
        <v>184</v>
      </c>
      <c r="C291" s="176" t="s">
        <v>20</v>
      </c>
      <c r="D291" s="236">
        <v>1</v>
      </c>
      <c r="E291" s="235">
        <v>1</v>
      </c>
      <c r="F291" s="270">
        <f t="shared" si="239"/>
        <v>8.1632653061224492</v>
      </c>
      <c r="G291" s="296">
        <f t="shared" si="240"/>
        <v>8.1632653061224492</v>
      </c>
      <c r="H291" s="297">
        <f t="shared" si="241"/>
        <v>8.1632653061224492</v>
      </c>
      <c r="I291" s="296">
        <f t="shared" si="242"/>
        <v>8.1632653061224492</v>
      </c>
      <c r="J291" s="298">
        <f t="shared" si="243"/>
        <v>16.326530612244898</v>
      </c>
      <c r="K291" s="377">
        <f t="shared" si="244"/>
        <v>16.326530612244898</v>
      </c>
      <c r="M291" s="360">
        <v>20</v>
      </c>
      <c r="N291" s="360">
        <v>20</v>
      </c>
      <c r="P291" s="273"/>
      <c r="Q291" s="273"/>
    </row>
    <row r="292" spans="1:17" s="378" customFormat="1" ht="25.5">
      <c r="A292" s="174">
        <f>A291+1</f>
        <v>242</v>
      </c>
      <c r="B292" s="183" t="s">
        <v>706</v>
      </c>
      <c r="C292" s="176" t="s">
        <v>52</v>
      </c>
      <c r="D292" s="236">
        <v>1</v>
      </c>
      <c r="E292" s="374">
        <v>1</v>
      </c>
      <c r="F292" s="270">
        <f t="shared" si="239"/>
        <v>42857.142857142855</v>
      </c>
      <c r="G292" s="296">
        <f t="shared" si="240"/>
        <v>42857.142857142855</v>
      </c>
      <c r="H292" s="297">
        <f t="shared" si="241"/>
        <v>346.93877551020404</v>
      </c>
      <c r="I292" s="296">
        <f t="shared" si="242"/>
        <v>346.93877551020404</v>
      </c>
      <c r="J292" s="298">
        <f t="shared" si="243"/>
        <v>43204.081632653062</v>
      </c>
      <c r="K292" s="377">
        <f t="shared" si="244"/>
        <v>43204.081632653062</v>
      </c>
      <c r="M292" s="360">
        <v>105000</v>
      </c>
      <c r="N292" s="360">
        <v>850</v>
      </c>
      <c r="P292" s="273" t="s">
        <v>663</v>
      </c>
      <c r="Q292" s="273"/>
    </row>
    <row r="293" spans="1:17" s="378" customFormat="1" ht="38.25">
      <c r="A293" s="174">
        <f t="shared" si="245"/>
        <v>243</v>
      </c>
      <c r="B293" s="183" t="s">
        <v>707</v>
      </c>
      <c r="C293" s="176" t="s">
        <v>52</v>
      </c>
      <c r="D293" s="236">
        <v>1</v>
      </c>
      <c r="E293" s="374">
        <v>2</v>
      </c>
      <c r="F293" s="270">
        <f t="shared" si="239"/>
        <v>18367.34693877551</v>
      </c>
      <c r="G293" s="296">
        <f t="shared" si="240"/>
        <v>36734.693877551021</v>
      </c>
      <c r="H293" s="297">
        <f t="shared" si="241"/>
        <v>265.30612244897958</v>
      </c>
      <c r="I293" s="296">
        <f t="shared" si="242"/>
        <v>530.61224489795916</v>
      </c>
      <c r="J293" s="298">
        <f t="shared" si="243"/>
        <v>37265.306122448979</v>
      </c>
      <c r="K293" s="377">
        <f t="shared" si="244"/>
        <v>18632.65306122449</v>
      </c>
      <c r="M293" s="360">
        <v>45000</v>
      </c>
      <c r="N293" s="360">
        <v>650</v>
      </c>
      <c r="P293" s="273" t="s">
        <v>664</v>
      </c>
      <c r="Q293" s="273"/>
    </row>
    <row r="294" spans="1:17" s="378" customFormat="1" ht="13.5" thickBot="1">
      <c r="D294" s="382"/>
      <c r="E294" s="382"/>
      <c r="F294" s="383"/>
      <c r="G294" s="384">
        <f>SUM(G12:G293)</f>
        <v>198207.79042891733</v>
      </c>
      <c r="H294" s="385"/>
      <c r="I294" s="384">
        <f>SUM(I12:I293)</f>
        <v>22249.18367346943</v>
      </c>
      <c r="J294" s="386"/>
      <c r="K294" s="387"/>
      <c r="M294" s="388"/>
      <c r="N294" s="388"/>
      <c r="P294" s="388"/>
      <c r="Q294" s="388"/>
    </row>
    <row r="295" spans="1:17" s="378" customFormat="1" ht="13.5" thickBot="1">
      <c r="D295" s="382"/>
      <c r="E295" s="382"/>
      <c r="F295" s="389"/>
      <c r="G295" s="390" t="s">
        <v>185</v>
      </c>
      <c r="H295" s="391">
        <v>0.01</v>
      </c>
      <c r="I295" s="392"/>
      <c r="J295" s="393">
        <f>H295*G294</f>
        <v>1982.0779042891734</v>
      </c>
      <c r="K295" s="387"/>
      <c r="M295" s="388"/>
      <c r="N295" s="388"/>
      <c r="P295" s="388"/>
      <c r="Q295" s="388"/>
    </row>
    <row r="296" spans="1:17" s="378" customFormat="1" ht="13.5" thickBot="1">
      <c r="D296" s="382"/>
      <c r="E296" s="382"/>
      <c r="F296" s="383"/>
      <c r="G296" s="394"/>
      <c r="H296" s="395"/>
      <c r="I296" s="394"/>
      <c r="J296" s="396"/>
      <c r="K296" s="387"/>
      <c r="M296" s="388"/>
      <c r="N296" s="388"/>
      <c r="P296" s="388"/>
      <c r="Q296" s="388"/>
    </row>
    <row r="297" spans="1:17" s="378" customFormat="1" ht="13.5" thickBot="1">
      <c r="D297" s="382"/>
      <c r="E297" s="382"/>
      <c r="F297" s="389"/>
      <c r="G297" s="392" t="s">
        <v>186</v>
      </c>
      <c r="H297" s="391"/>
      <c r="I297" s="392"/>
      <c r="J297" s="393">
        <f>SUM(J12:J295)</f>
        <v>222439.05200667592</v>
      </c>
      <c r="K297" s="387"/>
      <c r="M297" s="388"/>
      <c r="N297" s="388"/>
      <c r="P297" s="388"/>
      <c r="Q297" s="388"/>
    </row>
    <row r="298" spans="1:17" s="378" customFormat="1" ht="13.5" thickBot="1">
      <c r="D298" s="382"/>
      <c r="E298" s="382"/>
      <c r="F298" s="397"/>
      <c r="G298" s="398"/>
      <c r="H298" s="399"/>
      <c r="I298" s="398"/>
      <c r="J298" s="400"/>
      <c r="K298" s="387"/>
      <c r="M298" s="388"/>
      <c r="N298" s="388"/>
      <c r="P298" s="388"/>
      <c r="Q298" s="388"/>
    </row>
    <row r="299" spans="1:17" s="378" customFormat="1">
      <c r="D299" s="382"/>
      <c r="E299" s="382"/>
      <c r="F299" s="401"/>
      <c r="G299" s="402" t="s">
        <v>187</v>
      </c>
      <c r="H299" s="403">
        <v>0.08</v>
      </c>
      <c r="I299" s="404"/>
      <c r="J299" s="405">
        <f>J297*H299</f>
        <v>17795.124160534073</v>
      </c>
      <c r="K299" s="387"/>
      <c r="M299" s="388"/>
      <c r="N299" s="388"/>
      <c r="P299" s="388"/>
      <c r="Q299" s="388"/>
    </row>
    <row r="300" spans="1:17" s="378" customFormat="1" ht="13.5" thickBot="1">
      <c r="D300" s="382"/>
      <c r="E300" s="382"/>
      <c r="F300" s="406"/>
      <c r="G300" s="407" t="s">
        <v>188</v>
      </c>
      <c r="H300" s="408"/>
      <c r="I300" s="409"/>
      <c r="J300" s="410">
        <f>J297+J299</f>
        <v>240234.17616720998</v>
      </c>
      <c r="K300" s="387"/>
      <c r="M300" s="388"/>
      <c r="N300" s="388"/>
      <c r="P300" s="388"/>
      <c r="Q300" s="388"/>
    </row>
    <row r="301" spans="1:17" s="378" customFormat="1" ht="13.5" thickBot="1">
      <c r="D301" s="382"/>
      <c r="E301" s="382"/>
      <c r="F301" s="411"/>
      <c r="G301" s="412"/>
      <c r="H301" s="413"/>
      <c r="I301" s="414"/>
      <c r="J301" s="415"/>
      <c r="K301" s="387"/>
      <c r="M301" s="388"/>
      <c r="N301" s="388"/>
      <c r="P301" s="388"/>
      <c r="Q301" s="388"/>
    </row>
    <row r="302" spans="1:17" s="378" customFormat="1">
      <c r="D302" s="382"/>
      <c r="E302" s="382"/>
      <c r="F302" s="416"/>
      <c r="G302" s="402" t="s">
        <v>189</v>
      </c>
      <c r="H302" s="403">
        <v>0.08</v>
      </c>
      <c r="I302" s="404"/>
      <c r="J302" s="405">
        <f>J300*H302</f>
        <v>19218.734093376799</v>
      </c>
      <c r="K302" s="387"/>
      <c r="M302" s="388"/>
      <c r="N302" s="388"/>
      <c r="P302" s="388"/>
      <c r="Q302" s="388"/>
    </row>
    <row r="303" spans="1:17" s="378" customFormat="1" ht="13.5" thickBot="1">
      <c r="D303" s="382"/>
      <c r="E303" s="382"/>
      <c r="F303" s="406"/>
      <c r="G303" s="407" t="s">
        <v>188</v>
      </c>
      <c r="H303" s="408"/>
      <c r="I303" s="409"/>
      <c r="J303" s="410">
        <f>J300+J302</f>
        <v>259452.91026058677</v>
      </c>
      <c r="K303" s="387"/>
      <c r="M303" s="388"/>
      <c r="N303" s="388"/>
      <c r="P303" s="388"/>
      <c r="Q303" s="388"/>
    </row>
    <row r="304" spans="1:17" s="378" customFormat="1" ht="13.5" thickBot="1">
      <c r="D304" s="382"/>
      <c r="E304" s="382"/>
      <c r="F304" s="411"/>
      <c r="G304" s="412"/>
      <c r="H304" s="413"/>
      <c r="I304" s="414"/>
      <c r="J304" s="415"/>
      <c r="K304" s="387"/>
      <c r="M304" s="388"/>
      <c r="N304" s="388"/>
      <c r="P304" s="388"/>
      <c r="Q304" s="388"/>
    </row>
    <row r="305" spans="4:17" s="378" customFormat="1">
      <c r="D305" s="382"/>
      <c r="E305" s="382"/>
      <c r="F305" s="416"/>
      <c r="G305" s="417" t="s">
        <v>190</v>
      </c>
      <c r="H305" s="403">
        <v>0.18</v>
      </c>
      <c r="I305" s="404"/>
      <c r="J305" s="418">
        <f>J303*H305</f>
        <v>46701.523846905613</v>
      </c>
      <c r="K305" s="387"/>
      <c r="M305" s="388"/>
      <c r="N305" s="388"/>
      <c r="P305" s="388"/>
      <c r="Q305" s="388"/>
    </row>
    <row r="306" spans="4:17" s="378" customFormat="1" ht="13.5" thickBot="1">
      <c r="D306" s="382"/>
      <c r="E306" s="382"/>
      <c r="F306" s="406"/>
      <c r="G306" s="419" t="s">
        <v>191</v>
      </c>
      <c r="H306" s="420" t="s">
        <v>11</v>
      </c>
      <c r="I306" s="421"/>
      <c r="J306" s="422">
        <f>J303+J305</f>
        <v>306154.43410749239</v>
      </c>
      <c r="K306" s="387"/>
      <c r="M306" s="388"/>
      <c r="N306" s="388"/>
      <c r="P306" s="388"/>
      <c r="Q306" s="388"/>
    </row>
    <row r="307" spans="4:17" s="378" customFormat="1">
      <c r="D307" s="382"/>
      <c r="E307" s="382"/>
      <c r="K307" s="387"/>
      <c r="M307" s="388"/>
      <c r="N307" s="388"/>
    </row>
    <row r="308" spans="4:17">
      <c r="M308" s="189"/>
      <c r="N308" s="189"/>
    </row>
    <row r="309" spans="4:17">
      <c r="J309" s="223"/>
      <c r="M309" s="189"/>
      <c r="N309" s="189"/>
    </row>
    <row r="310" spans="4:17">
      <c r="M310" s="189"/>
      <c r="N310" s="189"/>
    </row>
  </sheetData>
  <mergeCells count="20">
    <mergeCell ref="Q7:Q8"/>
    <mergeCell ref="A11:C11"/>
    <mergeCell ref="B12:D12"/>
    <mergeCell ref="H7:I7"/>
    <mergeCell ref="J7:J8"/>
    <mergeCell ref="K7:K8"/>
    <mergeCell ref="M7:M8"/>
    <mergeCell ref="N7:N8"/>
    <mergeCell ref="P7:P8"/>
    <mergeCell ref="A6:F6"/>
    <mergeCell ref="A7:A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1"/>
  <sheetViews>
    <sheetView showGridLines="0" topLeftCell="B1" zoomScale="91" zoomScaleNormal="91" workbookViewId="0">
      <pane ySplit="10" topLeftCell="A134" activePane="bottomLeft" state="frozen"/>
      <selection activeCell="A292" sqref="A292:XFD292"/>
      <selection pane="bottomLeft" activeCell="E28" sqref="E28"/>
    </sheetView>
  </sheetViews>
  <sheetFormatPr defaultColWidth="9" defaultRowHeight="12.75"/>
  <cols>
    <col min="1" max="1" width="3.875" style="244" bestFit="1" customWidth="1"/>
    <col min="2" max="2" width="55.125" style="255" customWidth="1"/>
    <col min="3" max="3" width="10.875" style="244" customWidth="1"/>
    <col min="4" max="4" width="8.875" style="244" customWidth="1"/>
    <col min="5" max="5" width="8.625" style="244" bestFit="1" customWidth="1"/>
    <col min="6" max="6" width="10.5" style="244" bestFit="1" customWidth="1"/>
    <col min="7" max="7" width="12.25" style="244" customWidth="1"/>
    <col min="8" max="8" width="11.375" style="244" bestFit="1" customWidth="1"/>
    <col min="9" max="9" width="13.75" style="244" bestFit="1" customWidth="1"/>
    <col min="10" max="10" width="11.375" style="244" bestFit="1" customWidth="1"/>
    <col min="11" max="11" width="9.5" style="252" bestFit="1" customWidth="1"/>
    <col min="12" max="12" width="2.75" style="244" customWidth="1"/>
    <col min="13" max="13" width="12.625" style="244" bestFit="1" customWidth="1"/>
    <col min="14" max="14" width="10.25" style="244" bestFit="1" customWidth="1"/>
    <col min="15" max="15" width="2.75" style="244" customWidth="1"/>
    <col min="16" max="16" width="13.125" style="244" bestFit="1" customWidth="1"/>
    <col min="17" max="17" width="18.375" style="244" bestFit="1" customWidth="1"/>
    <col min="18" max="18" width="6.625" style="244" customWidth="1"/>
    <col min="19" max="16384" width="9" style="244"/>
  </cols>
  <sheetData>
    <row r="1" spans="1:17" ht="13.5" thickBot="1">
      <c r="A1" s="242"/>
      <c r="B1" s="494"/>
      <c r="C1" s="494"/>
      <c r="D1" s="494"/>
      <c r="E1" s="121"/>
      <c r="F1" s="122"/>
      <c r="G1" s="121"/>
      <c r="H1" s="123"/>
      <c r="I1" s="124"/>
      <c r="J1" s="123"/>
      <c r="K1" s="243"/>
      <c r="M1" s="126"/>
      <c r="N1" s="126"/>
    </row>
    <row r="2" spans="1:17" ht="13.5" thickBot="1">
      <c r="A2" s="467" t="s">
        <v>192</v>
      </c>
      <c r="B2" s="495"/>
      <c r="C2" s="128"/>
      <c r="D2" s="122"/>
      <c r="E2" s="121"/>
      <c r="F2" s="122"/>
      <c r="G2" s="129"/>
      <c r="H2" s="469" t="s">
        <v>9</v>
      </c>
      <c r="I2" s="470"/>
      <c r="J2" s="471"/>
      <c r="K2" s="245"/>
      <c r="M2" s="126"/>
      <c r="N2" s="131"/>
    </row>
    <row r="3" spans="1:17" ht="16.5" customHeight="1" thickBot="1">
      <c r="A3" s="496"/>
      <c r="B3" s="496"/>
      <c r="C3" s="496"/>
      <c r="D3" s="496"/>
      <c r="E3" s="496"/>
      <c r="F3" s="496"/>
      <c r="G3" s="246"/>
      <c r="H3" s="133" t="s">
        <v>11</v>
      </c>
      <c r="I3" s="134" t="s">
        <v>10</v>
      </c>
      <c r="J3" s="135" t="s">
        <v>12</v>
      </c>
      <c r="K3" s="245"/>
      <c r="M3" s="126"/>
      <c r="N3" s="131"/>
    </row>
    <row r="4" spans="1:17" ht="13.5" thickBot="1">
      <c r="A4" s="496"/>
      <c r="B4" s="496"/>
      <c r="C4" s="496"/>
      <c r="D4" s="496"/>
      <c r="E4" s="496"/>
      <c r="F4" s="496"/>
      <c r="G4" s="132"/>
      <c r="H4" s="136">
        <f>J157</f>
        <v>223127.49492217455</v>
      </c>
      <c r="I4" s="137">
        <f>H4*J4</f>
        <v>546662.36255932774</v>
      </c>
      <c r="J4" s="138">
        <f>'1. ელექტროობა'!J4</f>
        <v>2.4500000000000002</v>
      </c>
      <c r="K4" s="245"/>
      <c r="M4" s="126"/>
      <c r="N4" s="131"/>
    </row>
    <row r="5" spans="1:17">
      <c r="A5" s="465"/>
      <c r="B5" s="465"/>
      <c r="C5" s="465"/>
      <c r="D5" s="465"/>
      <c r="E5" s="465"/>
      <c r="F5" s="465"/>
      <c r="G5" s="139"/>
      <c r="H5" s="140"/>
      <c r="I5" s="141"/>
      <c r="J5" s="142"/>
      <c r="K5" s="245"/>
      <c r="M5" s="126"/>
      <c r="N5" s="131"/>
    </row>
    <row r="6" spans="1:17" ht="13.5" thickBot="1">
      <c r="A6" s="497"/>
      <c r="B6" s="497"/>
      <c r="C6" s="498"/>
      <c r="D6" s="498"/>
      <c r="E6" s="498"/>
      <c r="F6" s="497"/>
      <c r="G6" s="143"/>
      <c r="H6" s="128"/>
      <c r="I6" s="121"/>
      <c r="J6" s="144"/>
      <c r="K6" s="247"/>
      <c r="M6" s="146"/>
      <c r="N6" s="146"/>
    </row>
    <row r="7" spans="1:17" ht="16.149999999999999" customHeight="1" thickBot="1">
      <c r="A7" s="474" t="s">
        <v>608</v>
      </c>
      <c r="B7" s="147" t="s">
        <v>31</v>
      </c>
      <c r="C7" s="476" t="s">
        <v>32</v>
      </c>
      <c r="D7" s="478" t="s">
        <v>33</v>
      </c>
      <c r="E7" s="479"/>
      <c r="F7" s="480" t="s">
        <v>34</v>
      </c>
      <c r="G7" s="481"/>
      <c r="H7" s="487" t="s">
        <v>35</v>
      </c>
      <c r="I7" s="481"/>
      <c r="J7" s="488" t="s">
        <v>704</v>
      </c>
      <c r="K7" s="490" t="s">
        <v>703</v>
      </c>
      <c r="M7" s="482" t="s">
        <v>702</v>
      </c>
      <c r="N7" s="482" t="s">
        <v>701</v>
      </c>
      <c r="P7" s="492" t="s">
        <v>700</v>
      </c>
      <c r="Q7" s="482" t="s">
        <v>41</v>
      </c>
    </row>
    <row r="8" spans="1:17" ht="38.25" customHeight="1" thickBot="1">
      <c r="A8" s="475"/>
      <c r="B8" s="148"/>
      <c r="C8" s="477"/>
      <c r="D8" s="226" t="s">
        <v>42</v>
      </c>
      <c r="E8" s="227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89"/>
      <c r="K8" s="491"/>
      <c r="M8" s="483"/>
      <c r="N8" s="483"/>
      <c r="P8" s="493"/>
      <c r="Q8" s="483"/>
    </row>
    <row r="9" spans="1:17" ht="13.5" thickBot="1">
      <c r="A9" s="152" t="s">
        <v>0</v>
      </c>
      <c r="B9" s="153" t="s">
        <v>1</v>
      </c>
      <c r="C9" s="154" t="s">
        <v>2</v>
      </c>
      <c r="D9" s="228" t="s">
        <v>13</v>
      </c>
      <c r="E9" s="229" t="s">
        <v>3</v>
      </c>
      <c r="F9" s="156" t="s">
        <v>4</v>
      </c>
      <c r="G9" s="156" t="s">
        <v>5</v>
      </c>
      <c r="H9" s="157" t="s">
        <v>6</v>
      </c>
      <c r="I9" s="156" t="s">
        <v>7</v>
      </c>
      <c r="J9" s="158" t="s">
        <v>8</v>
      </c>
      <c r="K9" s="159" t="s">
        <v>15</v>
      </c>
      <c r="M9" s="160" t="s">
        <v>14</v>
      </c>
      <c r="N9" s="155" t="s">
        <v>16</v>
      </c>
      <c r="P9" s="160" t="s">
        <v>45</v>
      </c>
      <c r="Q9" s="155" t="s">
        <v>46</v>
      </c>
    </row>
    <row r="10" spans="1:17" ht="13.5" thickBot="1">
      <c r="A10" s="277"/>
      <c r="B10" s="278"/>
      <c r="C10" s="279"/>
      <c r="D10" s="280"/>
      <c r="E10" s="281"/>
      <c r="F10" s="282"/>
      <c r="G10" s="282"/>
      <c r="H10" s="283"/>
      <c r="I10" s="282"/>
      <c r="J10" s="282"/>
      <c r="K10" s="284"/>
      <c r="M10" s="167"/>
      <c r="N10" s="168"/>
      <c r="P10" s="167"/>
      <c r="Q10" s="168"/>
    </row>
    <row r="11" spans="1:17">
      <c r="A11" s="500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M11" s="238"/>
      <c r="N11" s="238"/>
      <c r="P11" s="238"/>
      <c r="Q11" s="240"/>
    </row>
    <row r="12" spans="1:17" s="98" customFormat="1">
      <c r="A12" s="501"/>
      <c r="B12" s="502"/>
      <c r="C12" s="502"/>
      <c r="D12" s="502"/>
      <c r="E12" s="502"/>
      <c r="F12" s="502"/>
      <c r="G12" s="502"/>
      <c r="H12" s="502"/>
      <c r="I12" s="502"/>
      <c r="J12" s="502"/>
      <c r="K12" s="503"/>
      <c r="M12" s="504"/>
      <c r="N12" s="505"/>
      <c r="P12" s="504"/>
      <c r="Q12" s="505"/>
    </row>
    <row r="13" spans="1:17" s="98" customFormat="1" ht="30.6" customHeight="1">
      <c r="A13" s="499" t="s">
        <v>193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M13" s="272"/>
      <c r="N13" s="272"/>
      <c r="P13" s="272"/>
      <c r="Q13" s="272"/>
    </row>
    <row r="14" spans="1:17" ht="76.5">
      <c r="A14" s="174">
        <v>1</v>
      </c>
      <c r="B14" s="265" t="s">
        <v>194</v>
      </c>
      <c r="C14" s="263" t="s">
        <v>195</v>
      </c>
      <c r="D14" s="177">
        <v>1</v>
      </c>
      <c r="E14" s="177">
        <v>1</v>
      </c>
      <c r="F14" s="178">
        <f t="shared" ref="F14:F144" si="0">M14/$J$4</f>
        <v>15214.808163265305</v>
      </c>
      <c r="G14" s="179">
        <f t="shared" ref="G14:G144" si="1">F14*E14</f>
        <v>15214.808163265305</v>
      </c>
      <c r="H14" s="180">
        <f t="shared" ref="H14:H144" si="2">N14/$J$4</f>
        <v>346.93877551020404</v>
      </c>
      <c r="I14" s="179">
        <f t="shared" ref="I14:I144" si="3">H14*E14</f>
        <v>346.93877551020404</v>
      </c>
      <c r="J14" s="181">
        <f t="shared" ref="J14:J144" si="4">G14+I14</f>
        <v>15561.746938775508</v>
      </c>
      <c r="K14" s="264">
        <f t="shared" ref="K14:K144" si="5">J14/E14</f>
        <v>15561.746938775508</v>
      </c>
      <c r="M14" s="241">
        <v>37276.28</v>
      </c>
      <c r="N14" s="241">
        <v>850</v>
      </c>
      <c r="P14" s="274" t="s">
        <v>683</v>
      </c>
      <c r="Q14" s="241"/>
    </row>
    <row r="15" spans="1:17" ht="76.5">
      <c r="A15" s="174">
        <f t="shared" ref="A15:A60" si="6">A14+1</f>
        <v>2</v>
      </c>
      <c r="B15" s="265" t="s">
        <v>196</v>
      </c>
      <c r="C15" s="263" t="s">
        <v>195</v>
      </c>
      <c r="D15" s="177">
        <v>1</v>
      </c>
      <c r="E15" s="177">
        <v>1</v>
      </c>
      <c r="F15" s="178">
        <f t="shared" si="0"/>
        <v>8799.7265306122445</v>
      </c>
      <c r="G15" s="179">
        <f t="shared" si="1"/>
        <v>8799.7265306122445</v>
      </c>
      <c r="H15" s="180">
        <f t="shared" si="2"/>
        <v>346.93877551020404</v>
      </c>
      <c r="I15" s="179">
        <f t="shared" si="3"/>
        <v>346.93877551020404</v>
      </c>
      <c r="J15" s="181">
        <f t="shared" si="4"/>
        <v>9146.6653061224479</v>
      </c>
      <c r="K15" s="264">
        <f t="shared" si="5"/>
        <v>9146.6653061224479</v>
      </c>
      <c r="M15" s="241">
        <v>21559.33</v>
      </c>
      <c r="N15" s="241">
        <v>850</v>
      </c>
      <c r="P15" s="274" t="s">
        <v>683</v>
      </c>
      <c r="Q15" s="241"/>
    </row>
    <row r="16" spans="1:17" s="288" customFormat="1" ht="76.5">
      <c r="A16" s="174">
        <f t="shared" si="6"/>
        <v>3</v>
      </c>
      <c r="B16" s="265" t="s">
        <v>197</v>
      </c>
      <c r="C16" s="295" t="s">
        <v>195</v>
      </c>
      <c r="D16" s="182">
        <v>1</v>
      </c>
      <c r="E16" s="182">
        <v>1</v>
      </c>
      <c r="F16" s="270">
        <f t="shared" si="0"/>
        <v>40.816326530612244</v>
      </c>
      <c r="G16" s="296">
        <f t="shared" si="1"/>
        <v>40.816326530612244</v>
      </c>
      <c r="H16" s="297">
        <f t="shared" si="2"/>
        <v>40.816326530612244</v>
      </c>
      <c r="I16" s="296">
        <f t="shared" si="3"/>
        <v>40.816326530612244</v>
      </c>
      <c r="J16" s="298">
        <f t="shared" si="4"/>
        <v>81.632653061224488</v>
      </c>
      <c r="K16" s="299">
        <f t="shared" si="5"/>
        <v>81.632653061224488</v>
      </c>
      <c r="M16" s="273">
        <v>100</v>
      </c>
      <c r="N16" s="273">
        <v>100</v>
      </c>
      <c r="P16" s="275" t="s">
        <v>683</v>
      </c>
      <c r="Q16" s="273"/>
    </row>
    <row r="17" spans="1:17" s="288" customFormat="1" ht="76.5">
      <c r="A17" s="174">
        <f t="shared" si="6"/>
        <v>4</v>
      </c>
      <c r="B17" s="265" t="s">
        <v>709</v>
      </c>
      <c r="C17" s="295" t="s">
        <v>195</v>
      </c>
      <c r="D17" s="182">
        <v>1</v>
      </c>
      <c r="E17" s="182">
        <v>1</v>
      </c>
      <c r="F17" s="270">
        <f t="shared" si="0"/>
        <v>11750</v>
      </c>
      <c r="G17" s="296">
        <f t="shared" si="1"/>
        <v>11750</v>
      </c>
      <c r="H17" s="297">
        <f t="shared" si="2"/>
        <v>346.93877551020404</v>
      </c>
      <c r="I17" s="296">
        <f t="shared" si="3"/>
        <v>346.93877551020404</v>
      </c>
      <c r="J17" s="298">
        <f t="shared" si="4"/>
        <v>12096.938775510203</v>
      </c>
      <c r="K17" s="299">
        <f t="shared" si="5"/>
        <v>12096.938775510203</v>
      </c>
      <c r="M17" s="273">
        <f>11750*2.45</f>
        <v>28787.500000000004</v>
      </c>
      <c r="N17" s="273">
        <v>850</v>
      </c>
      <c r="P17" s="275" t="s">
        <v>683</v>
      </c>
      <c r="Q17" s="273"/>
    </row>
    <row r="18" spans="1:17" s="288" customFormat="1" ht="76.5">
      <c r="A18" s="174">
        <f t="shared" si="6"/>
        <v>5</v>
      </c>
      <c r="B18" s="265" t="s">
        <v>198</v>
      </c>
      <c r="C18" s="295" t="s">
        <v>195</v>
      </c>
      <c r="D18" s="182">
        <v>1</v>
      </c>
      <c r="E18" s="182">
        <v>1</v>
      </c>
      <c r="F18" s="270">
        <f t="shared" si="0"/>
        <v>40.816326530612244</v>
      </c>
      <c r="G18" s="296">
        <f t="shared" si="1"/>
        <v>40.816326530612244</v>
      </c>
      <c r="H18" s="297">
        <f t="shared" si="2"/>
        <v>40.816326530612244</v>
      </c>
      <c r="I18" s="296">
        <f t="shared" si="3"/>
        <v>40.816326530612244</v>
      </c>
      <c r="J18" s="298">
        <f t="shared" si="4"/>
        <v>81.632653061224488</v>
      </c>
      <c r="K18" s="299">
        <f t="shared" si="5"/>
        <v>81.632653061224488</v>
      </c>
      <c r="M18" s="273">
        <v>100</v>
      </c>
      <c r="N18" s="273">
        <v>100</v>
      </c>
      <c r="P18" s="275" t="s">
        <v>683</v>
      </c>
      <c r="Q18" s="273"/>
    </row>
    <row r="19" spans="1:17" ht="76.5">
      <c r="A19" s="174">
        <f t="shared" si="6"/>
        <v>6</v>
      </c>
      <c r="B19" s="265" t="s">
        <v>199</v>
      </c>
      <c r="C19" s="263" t="s">
        <v>195</v>
      </c>
      <c r="D19" s="177">
        <v>1</v>
      </c>
      <c r="E19" s="177">
        <v>1</v>
      </c>
      <c r="F19" s="178">
        <f t="shared" si="0"/>
        <v>8454.1714285714279</v>
      </c>
      <c r="G19" s="179">
        <f t="shared" si="1"/>
        <v>8454.1714285714279</v>
      </c>
      <c r="H19" s="180">
        <f t="shared" si="2"/>
        <v>346.93877551020404</v>
      </c>
      <c r="I19" s="179">
        <f t="shared" si="3"/>
        <v>346.93877551020404</v>
      </c>
      <c r="J19" s="181">
        <f t="shared" si="4"/>
        <v>8801.1102040816313</v>
      </c>
      <c r="K19" s="264">
        <f t="shared" si="5"/>
        <v>8801.1102040816313</v>
      </c>
      <c r="M19" s="241">
        <v>20712.72</v>
      </c>
      <c r="N19" s="241">
        <v>850</v>
      </c>
      <c r="P19" s="274" t="s">
        <v>683</v>
      </c>
      <c r="Q19" s="241"/>
    </row>
    <row r="20" spans="1:17" s="288" customFormat="1" ht="99" customHeight="1">
      <c r="A20" s="174">
        <f t="shared" si="6"/>
        <v>7</v>
      </c>
      <c r="B20" s="265" t="s">
        <v>200</v>
      </c>
      <c r="C20" s="295" t="s">
        <v>195</v>
      </c>
      <c r="D20" s="182">
        <v>1</v>
      </c>
      <c r="E20" s="182">
        <v>1</v>
      </c>
      <c r="F20" s="270">
        <f t="shared" si="0"/>
        <v>40.816326530612244</v>
      </c>
      <c r="G20" s="296">
        <f t="shared" si="1"/>
        <v>40.816326530612244</v>
      </c>
      <c r="H20" s="297">
        <f t="shared" si="2"/>
        <v>40.816326530612244</v>
      </c>
      <c r="I20" s="296">
        <f t="shared" si="3"/>
        <v>40.816326530612244</v>
      </c>
      <c r="J20" s="298">
        <f t="shared" si="4"/>
        <v>81.632653061224488</v>
      </c>
      <c r="K20" s="299">
        <f t="shared" si="5"/>
        <v>81.632653061224488</v>
      </c>
      <c r="M20" s="273">
        <v>100</v>
      </c>
      <c r="N20" s="273">
        <v>100</v>
      </c>
      <c r="P20" s="275" t="s">
        <v>683</v>
      </c>
      <c r="Q20" s="273"/>
    </row>
    <row r="21" spans="1:17" ht="76.5">
      <c r="A21" s="174">
        <f t="shared" si="6"/>
        <v>8</v>
      </c>
      <c r="B21" s="265" t="s">
        <v>201</v>
      </c>
      <c r="C21" s="263" t="s">
        <v>195</v>
      </c>
      <c r="D21" s="177">
        <v>1</v>
      </c>
      <c r="E21" s="177">
        <v>1</v>
      </c>
      <c r="F21" s="178">
        <f t="shared" si="0"/>
        <v>12764.791836734694</v>
      </c>
      <c r="G21" s="179">
        <f t="shared" si="1"/>
        <v>12764.791836734694</v>
      </c>
      <c r="H21" s="180">
        <f t="shared" si="2"/>
        <v>346.93877551020404</v>
      </c>
      <c r="I21" s="179">
        <f t="shared" si="3"/>
        <v>346.93877551020404</v>
      </c>
      <c r="J21" s="181">
        <f t="shared" si="4"/>
        <v>13111.730612244897</v>
      </c>
      <c r="K21" s="264">
        <f t="shared" si="5"/>
        <v>13111.730612244897</v>
      </c>
      <c r="M21" s="241">
        <v>31273.74</v>
      </c>
      <c r="N21" s="241">
        <v>850</v>
      </c>
      <c r="P21" s="274" t="s">
        <v>683</v>
      </c>
      <c r="Q21" s="241"/>
    </row>
    <row r="22" spans="1:17" ht="76.5">
      <c r="A22" s="174">
        <f t="shared" si="6"/>
        <v>9</v>
      </c>
      <c r="B22" s="265" t="s">
        <v>202</v>
      </c>
      <c r="C22" s="263" t="s">
        <v>195</v>
      </c>
      <c r="D22" s="177">
        <v>1</v>
      </c>
      <c r="E22" s="177">
        <v>1</v>
      </c>
      <c r="F22" s="178">
        <f t="shared" si="0"/>
        <v>12954.689795918368</v>
      </c>
      <c r="G22" s="179">
        <f t="shared" si="1"/>
        <v>12954.689795918368</v>
      </c>
      <c r="H22" s="180">
        <f t="shared" si="2"/>
        <v>346.93877551020404</v>
      </c>
      <c r="I22" s="179">
        <f t="shared" si="3"/>
        <v>346.93877551020404</v>
      </c>
      <c r="J22" s="181">
        <f t="shared" si="4"/>
        <v>13301.628571428571</v>
      </c>
      <c r="K22" s="264">
        <f t="shared" si="5"/>
        <v>13301.628571428571</v>
      </c>
      <c r="M22" s="241">
        <v>31738.99</v>
      </c>
      <c r="N22" s="241">
        <v>850</v>
      </c>
      <c r="P22" s="274" t="s">
        <v>683</v>
      </c>
      <c r="Q22" s="241"/>
    </row>
    <row r="23" spans="1:17" ht="76.5">
      <c r="A23" s="174">
        <f t="shared" si="6"/>
        <v>10</v>
      </c>
      <c r="B23" s="265" t="s">
        <v>203</v>
      </c>
      <c r="C23" s="263" t="s">
        <v>195</v>
      </c>
      <c r="D23" s="177">
        <v>1</v>
      </c>
      <c r="E23" s="177">
        <v>1</v>
      </c>
      <c r="F23" s="178">
        <f t="shared" si="0"/>
        <v>8756.1428571428569</v>
      </c>
      <c r="G23" s="179">
        <f t="shared" si="1"/>
        <v>8756.1428571428569</v>
      </c>
      <c r="H23" s="180">
        <f t="shared" si="2"/>
        <v>346.93877551020404</v>
      </c>
      <c r="I23" s="179">
        <f t="shared" si="3"/>
        <v>346.93877551020404</v>
      </c>
      <c r="J23" s="181">
        <f t="shared" si="4"/>
        <v>9103.0816326530603</v>
      </c>
      <c r="K23" s="264">
        <f t="shared" si="5"/>
        <v>9103.0816326530603</v>
      </c>
      <c r="M23" s="241">
        <v>21452.55</v>
      </c>
      <c r="N23" s="241">
        <v>850</v>
      </c>
      <c r="P23" s="274" t="s">
        <v>683</v>
      </c>
      <c r="Q23" s="241"/>
    </row>
    <row r="24" spans="1:17" s="288" customFormat="1" ht="76.5">
      <c r="A24" s="174">
        <f t="shared" si="6"/>
        <v>11</v>
      </c>
      <c r="B24" s="265" t="s">
        <v>204</v>
      </c>
      <c r="C24" s="295" t="s">
        <v>195</v>
      </c>
      <c r="D24" s="182">
        <v>1</v>
      </c>
      <c r="E24" s="182">
        <v>1</v>
      </c>
      <c r="F24" s="270">
        <f t="shared" si="0"/>
        <v>40.816326530612244</v>
      </c>
      <c r="G24" s="296">
        <f t="shared" si="1"/>
        <v>40.816326530612244</v>
      </c>
      <c r="H24" s="297">
        <f t="shared" si="2"/>
        <v>40.816326530612244</v>
      </c>
      <c r="I24" s="296">
        <f t="shared" si="3"/>
        <v>40.816326530612244</v>
      </c>
      <c r="J24" s="298">
        <f t="shared" si="4"/>
        <v>81.632653061224488</v>
      </c>
      <c r="K24" s="299">
        <f t="shared" si="5"/>
        <v>81.632653061224488</v>
      </c>
      <c r="M24" s="273">
        <v>100</v>
      </c>
      <c r="N24" s="273">
        <v>100</v>
      </c>
      <c r="P24" s="275" t="s">
        <v>683</v>
      </c>
      <c r="Q24" s="273"/>
    </row>
    <row r="25" spans="1:17" ht="76.5">
      <c r="A25" s="174">
        <f t="shared" si="6"/>
        <v>12</v>
      </c>
      <c r="B25" s="265" t="s">
        <v>205</v>
      </c>
      <c r="C25" s="263" t="s">
        <v>195</v>
      </c>
      <c r="D25" s="177">
        <v>1</v>
      </c>
      <c r="E25" s="177">
        <v>1</v>
      </c>
      <c r="F25" s="178">
        <f t="shared" si="0"/>
        <v>10028.367346938774</v>
      </c>
      <c r="G25" s="179">
        <f t="shared" si="1"/>
        <v>10028.367346938774</v>
      </c>
      <c r="H25" s="180">
        <f t="shared" si="2"/>
        <v>346.93877551020404</v>
      </c>
      <c r="I25" s="179">
        <f t="shared" si="3"/>
        <v>346.93877551020404</v>
      </c>
      <c r="J25" s="181">
        <f t="shared" si="4"/>
        <v>10375.306122448977</v>
      </c>
      <c r="K25" s="264">
        <f t="shared" si="5"/>
        <v>10375.306122448977</v>
      </c>
      <c r="M25" s="241">
        <v>24569.5</v>
      </c>
      <c r="N25" s="241">
        <v>850</v>
      </c>
      <c r="P25" s="274" t="s">
        <v>683</v>
      </c>
      <c r="Q25" s="241"/>
    </row>
    <row r="26" spans="1:17" ht="25.5">
      <c r="A26" s="174">
        <f>A23+1</f>
        <v>11</v>
      </c>
      <c r="B26" s="265" t="s">
        <v>594</v>
      </c>
      <c r="C26" s="263" t="s">
        <v>195</v>
      </c>
      <c r="D26" s="177">
        <v>1</v>
      </c>
      <c r="E26" s="182">
        <v>1</v>
      </c>
      <c r="F26" s="178">
        <f>M26/$J$4</f>
        <v>354.55102040816325</v>
      </c>
      <c r="G26" s="179">
        <f>F26*E26</f>
        <v>354.55102040816325</v>
      </c>
      <c r="H26" s="180">
        <f>N26/$J$4</f>
        <v>51.020408163265301</v>
      </c>
      <c r="I26" s="179">
        <f>H26*E26</f>
        <v>51.020408163265301</v>
      </c>
      <c r="J26" s="181">
        <f>G26+I26</f>
        <v>405.57142857142856</v>
      </c>
      <c r="K26" s="264">
        <f>J26/E26</f>
        <v>405.57142857142856</v>
      </c>
      <c r="M26" s="241">
        <v>868.65</v>
      </c>
      <c r="N26" s="241">
        <v>125</v>
      </c>
      <c r="P26" s="274" t="s">
        <v>665</v>
      </c>
      <c r="Q26" s="177"/>
    </row>
    <row r="27" spans="1:17" ht="48.75" customHeight="1">
      <c r="A27" s="174">
        <f t="shared" si="6"/>
        <v>12</v>
      </c>
      <c r="B27" s="265" t="s">
        <v>595</v>
      </c>
      <c r="C27" s="266" t="s">
        <v>195</v>
      </c>
      <c r="D27" s="177">
        <v>1</v>
      </c>
      <c r="E27" s="177">
        <v>1</v>
      </c>
      <c r="F27" s="178">
        <f t="shared" ref="F27" si="7">M27/$J$4</f>
        <v>622.0408163265306</v>
      </c>
      <c r="G27" s="179">
        <f t="shared" ref="G27" si="8">F27*E27</f>
        <v>622.0408163265306</v>
      </c>
      <c r="H27" s="180">
        <f t="shared" ref="H27" si="9">N27/$J$4</f>
        <v>51.020408163265301</v>
      </c>
      <c r="I27" s="179">
        <f t="shared" ref="I27" si="10">H27*E27</f>
        <v>51.020408163265301</v>
      </c>
      <c r="J27" s="181">
        <f t="shared" ref="J27" si="11">G27+I27</f>
        <v>673.0612244897959</v>
      </c>
      <c r="K27" s="264">
        <f t="shared" ref="K27" si="12">J27/E27</f>
        <v>673.0612244897959</v>
      </c>
      <c r="M27" s="241">
        <v>1524</v>
      </c>
      <c r="N27" s="241">
        <v>125</v>
      </c>
      <c r="P27" s="341" t="s">
        <v>647</v>
      </c>
      <c r="Q27" s="274"/>
    </row>
    <row r="28" spans="1:17" ht="14.25">
      <c r="A28" s="174">
        <f>A27+1</f>
        <v>13</v>
      </c>
      <c r="B28" s="348" t="s">
        <v>588</v>
      </c>
      <c r="C28" s="263" t="s">
        <v>629</v>
      </c>
      <c r="D28" s="177">
        <v>1</v>
      </c>
      <c r="E28" s="350">
        <v>1220</v>
      </c>
      <c r="F28" s="178">
        <f>M28/$J$4</f>
        <v>9.6857142857142851</v>
      </c>
      <c r="G28" s="179">
        <f>F28*E28</f>
        <v>11816.571428571428</v>
      </c>
      <c r="H28" s="180">
        <f>N28/$J$4</f>
        <v>5.7142857142857135</v>
      </c>
      <c r="I28" s="179">
        <f>H28*E28</f>
        <v>6971.4285714285706</v>
      </c>
      <c r="J28" s="181">
        <f>G28+I28</f>
        <v>18788</v>
      </c>
      <c r="K28" s="264">
        <f>J28/E28</f>
        <v>15.4</v>
      </c>
      <c r="M28" s="273">
        <v>23.73</v>
      </c>
      <c r="N28" s="273">
        <v>14</v>
      </c>
      <c r="P28" s="274"/>
      <c r="Q28" s="182"/>
    </row>
    <row r="29" spans="1:17" ht="13.5">
      <c r="A29" s="174">
        <f>A28+1</f>
        <v>14</v>
      </c>
      <c r="B29" s="248" t="s">
        <v>206</v>
      </c>
      <c r="C29" s="266" t="s">
        <v>20</v>
      </c>
      <c r="D29" s="177">
        <v>1</v>
      </c>
      <c r="E29" s="182">
        <v>22</v>
      </c>
      <c r="F29" s="178">
        <f t="shared" ref="F29:F60" si="13">M29/$J$4</f>
        <v>5.8816326530612244</v>
      </c>
      <c r="G29" s="179">
        <f t="shared" ref="G29:G60" si="14">F29*E29</f>
        <v>129.39591836734695</v>
      </c>
      <c r="H29" s="180">
        <f t="shared" ref="H29:H60" si="15">N29/$J$4</f>
        <v>7.6530612244897958</v>
      </c>
      <c r="I29" s="179">
        <f t="shared" ref="I29:I60" si="16">H29*E29</f>
        <v>168.36734693877551</v>
      </c>
      <c r="J29" s="181">
        <f t="shared" ref="J29:J60" si="17">G29+I29</f>
        <v>297.76326530612243</v>
      </c>
      <c r="K29" s="264">
        <f t="shared" ref="K29:K60" si="18">J29/E29</f>
        <v>13.534693877551019</v>
      </c>
      <c r="M29" s="241">
        <v>14.41</v>
      </c>
      <c r="N29" s="241">
        <v>18.75</v>
      </c>
      <c r="P29" s="274" t="s">
        <v>667</v>
      </c>
      <c r="Q29" s="182"/>
    </row>
    <row r="30" spans="1:17" ht="13.5">
      <c r="A30" s="174">
        <f t="shared" si="6"/>
        <v>15</v>
      </c>
      <c r="B30" s="248" t="s">
        <v>207</v>
      </c>
      <c r="C30" s="266" t="s">
        <v>20</v>
      </c>
      <c r="D30" s="177">
        <v>1</v>
      </c>
      <c r="E30" s="182">
        <v>40</v>
      </c>
      <c r="F30" s="178">
        <f t="shared" si="13"/>
        <v>6.9183673469387745</v>
      </c>
      <c r="G30" s="179">
        <f t="shared" si="14"/>
        <v>276.73469387755097</v>
      </c>
      <c r="H30" s="180">
        <f t="shared" si="15"/>
        <v>7.6530612244897958</v>
      </c>
      <c r="I30" s="179">
        <f t="shared" si="16"/>
        <v>306.12244897959181</v>
      </c>
      <c r="J30" s="181">
        <f t="shared" si="17"/>
        <v>582.85714285714278</v>
      </c>
      <c r="K30" s="264">
        <f t="shared" si="18"/>
        <v>14.571428571428569</v>
      </c>
      <c r="M30" s="241">
        <v>16.95</v>
      </c>
      <c r="N30" s="241">
        <v>18.75</v>
      </c>
      <c r="P30" s="274" t="s">
        <v>667</v>
      </c>
      <c r="Q30" s="182"/>
    </row>
    <row r="31" spans="1:17">
      <c r="A31" s="174">
        <f>A28+1</f>
        <v>14</v>
      </c>
      <c r="B31" s="248" t="s">
        <v>208</v>
      </c>
      <c r="C31" s="263" t="s">
        <v>20</v>
      </c>
      <c r="D31" s="177">
        <v>1</v>
      </c>
      <c r="E31" s="177">
        <v>30</v>
      </c>
      <c r="F31" s="178">
        <f t="shared" si="13"/>
        <v>7.9591836734693873</v>
      </c>
      <c r="G31" s="179">
        <f t="shared" si="14"/>
        <v>238.77551020408163</v>
      </c>
      <c r="H31" s="180">
        <f t="shared" si="15"/>
        <v>7.6530612244897958</v>
      </c>
      <c r="I31" s="179">
        <f t="shared" si="16"/>
        <v>229.59183673469389</v>
      </c>
      <c r="J31" s="181">
        <f t="shared" si="17"/>
        <v>468.36734693877554</v>
      </c>
      <c r="K31" s="264">
        <f t="shared" si="18"/>
        <v>15.612244897959185</v>
      </c>
      <c r="M31" s="241">
        <v>19.5</v>
      </c>
      <c r="N31" s="241">
        <v>18.75</v>
      </c>
      <c r="P31" s="274" t="s">
        <v>667</v>
      </c>
      <c r="Q31" s="274"/>
    </row>
    <row r="32" spans="1:17">
      <c r="A32" s="174">
        <f t="shared" si="6"/>
        <v>15</v>
      </c>
      <c r="B32" s="248" t="s">
        <v>209</v>
      </c>
      <c r="C32" s="263" t="s">
        <v>20</v>
      </c>
      <c r="D32" s="177">
        <v>1</v>
      </c>
      <c r="E32" s="177">
        <v>13</v>
      </c>
      <c r="F32" s="178">
        <f t="shared" si="13"/>
        <v>11.06938775510204</v>
      </c>
      <c r="G32" s="179">
        <f t="shared" si="14"/>
        <v>143.90204081632652</v>
      </c>
      <c r="H32" s="180">
        <f t="shared" si="15"/>
        <v>7.6530612244897958</v>
      </c>
      <c r="I32" s="179">
        <f t="shared" si="16"/>
        <v>99.489795918367349</v>
      </c>
      <c r="J32" s="181">
        <f t="shared" si="17"/>
        <v>243.39183673469387</v>
      </c>
      <c r="K32" s="264">
        <f t="shared" si="18"/>
        <v>18.722448979591835</v>
      </c>
      <c r="M32" s="241">
        <v>27.12</v>
      </c>
      <c r="N32" s="241">
        <v>18.75</v>
      </c>
      <c r="P32" s="274" t="s">
        <v>667</v>
      </c>
      <c r="Q32" s="274"/>
    </row>
    <row r="33" spans="1:17">
      <c r="A33" s="174">
        <f t="shared" si="6"/>
        <v>16</v>
      </c>
      <c r="B33" s="267" t="s">
        <v>210</v>
      </c>
      <c r="C33" s="268" t="s">
        <v>20</v>
      </c>
      <c r="D33" s="177">
        <v>1</v>
      </c>
      <c r="E33" s="177">
        <v>14</v>
      </c>
      <c r="F33" s="178">
        <f t="shared" si="13"/>
        <v>12.110204081632652</v>
      </c>
      <c r="G33" s="179">
        <f t="shared" si="14"/>
        <v>169.54285714285714</v>
      </c>
      <c r="H33" s="180">
        <f t="shared" si="15"/>
        <v>7.6530612244897958</v>
      </c>
      <c r="I33" s="179">
        <f t="shared" si="16"/>
        <v>107.14285714285714</v>
      </c>
      <c r="J33" s="181">
        <f t="shared" si="17"/>
        <v>276.68571428571431</v>
      </c>
      <c r="K33" s="264">
        <f t="shared" si="18"/>
        <v>19.763265306122452</v>
      </c>
      <c r="M33" s="241">
        <v>29.67</v>
      </c>
      <c r="N33" s="241">
        <v>18.75</v>
      </c>
      <c r="P33" s="274" t="s">
        <v>667</v>
      </c>
      <c r="Q33" s="274"/>
    </row>
    <row r="34" spans="1:17">
      <c r="A34" s="174">
        <f>A31+1</f>
        <v>15</v>
      </c>
      <c r="B34" s="248" t="s">
        <v>211</v>
      </c>
      <c r="C34" s="263" t="s">
        <v>20</v>
      </c>
      <c r="D34" s="177">
        <v>1</v>
      </c>
      <c r="E34" s="177">
        <v>3</v>
      </c>
      <c r="F34" s="178">
        <f t="shared" si="13"/>
        <v>26.289795918367343</v>
      </c>
      <c r="G34" s="179">
        <f t="shared" si="14"/>
        <v>78.869387755102025</v>
      </c>
      <c r="H34" s="180">
        <f t="shared" si="15"/>
        <v>7.6530612244897958</v>
      </c>
      <c r="I34" s="179">
        <f t="shared" si="16"/>
        <v>22.959183673469386</v>
      </c>
      <c r="J34" s="181">
        <f t="shared" si="17"/>
        <v>101.82857142857141</v>
      </c>
      <c r="K34" s="264">
        <f t="shared" si="18"/>
        <v>33.942857142857136</v>
      </c>
      <c r="M34" s="241">
        <v>64.41</v>
      </c>
      <c r="N34" s="241">
        <v>18.75</v>
      </c>
      <c r="P34" s="274" t="s">
        <v>667</v>
      </c>
      <c r="Q34" s="274"/>
    </row>
    <row r="35" spans="1:17">
      <c r="A35" s="174">
        <f t="shared" si="6"/>
        <v>16</v>
      </c>
      <c r="B35" s="248" t="s">
        <v>212</v>
      </c>
      <c r="C35" s="263" t="s">
        <v>20</v>
      </c>
      <c r="D35" s="177">
        <v>1</v>
      </c>
      <c r="E35" s="177">
        <v>1</v>
      </c>
      <c r="F35" s="178">
        <f t="shared" si="13"/>
        <v>29.40408163265306</v>
      </c>
      <c r="G35" s="179">
        <f t="shared" si="14"/>
        <v>29.40408163265306</v>
      </c>
      <c r="H35" s="180">
        <f t="shared" si="15"/>
        <v>7.6530612244897958</v>
      </c>
      <c r="I35" s="179">
        <f t="shared" si="16"/>
        <v>7.6530612244897958</v>
      </c>
      <c r="J35" s="181">
        <f t="shared" si="17"/>
        <v>37.057142857142857</v>
      </c>
      <c r="K35" s="264">
        <f t="shared" si="18"/>
        <v>37.057142857142857</v>
      </c>
      <c r="M35" s="241">
        <v>72.040000000000006</v>
      </c>
      <c r="N35" s="241">
        <v>18.75</v>
      </c>
      <c r="P35" s="274" t="s">
        <v>667</v>
      </c>
      <c r="Q35" s="274"/>
    </row>
    <row r="36" spans="1:17">
      <c r="A36" s="174">
        <f t="shared" si="6"/>
        <v>17</v>
      </c>
      <c r="B36" s="267" t="s">
        <v>213</v>
      </c>
      <c r="C36" s="268" t="s">
        <v>20</v>
      </c>
      <c r="D36" s="177">
        <v>1</v>
      </c>
      <c r="E36" s="177">
        <v>2</v>
      </c>
      <c r="F36" s="178">
        <f t="shared" si="13"/>
        <v>10.379591836734694</v>
      </c>
      <c r="G36" s="179">
        <f t="shared" si="14"/>
        <v>20.759183673469387</v>
      </c>
      <c r="H36" s="180">
        <f t="shared" si="15"/>
        <v>7.6530612244897958</v>
      </c>
      <c r="I36" s="179">
        <f t="shared" si="16"/>
        <v>15.306122448979592</v>
      </c>
      <c r="J36" s="181">
        <f t="shared" si="17"/>
        <v>36.06530612244898</v>
      </c>
      <c r="K36" s="264">
        <f t="shared" si="18"/>
        <v>18.03265306122449</v>
      </c>
      <c r="M36" s="241">
        <v>25.43</v>
      </c>
      <c r="N36" s="241">
        <v>18.75</v>
      </c>
      <c r="P36" s="274" t="s">
        <v>667</v>
      </c>
      <c r="Q36" s="274"/>
    </row>
    <row r="37" spans="1:17">
      <c r="A37" s="174">
        <f t="shared" si="6"/>
        <v>18</v>
      </c>
      <c r="B37" s="267" t="s">
        <v>214</v>
      </c>
      <c r="C37" s="268" t="s">
        <v>20</v>
      </c>
      <c r="D37" s="177">
        <v>1</v>
      </c>
      <c r="E37" s="177">
        <v>10</v>
      </c>
      <c r="F37" s="178">
        <f t="shared" si="13"/>
        <v>15.567346938775509</v>
      </c>
      <c r="G37" s="179">
        <f t="shared" si="14"/>
        <v>155.67346938775509</v>
      </c>
      <c r="H37" s="180">
        <f t="shared" si="15"/>
        <v>7.6530612244897958</v>
      </c>
      <c r="I37" s="179">
        <f t="shared" si="16"/>
        <v>76.530612244897952</v>
      </c>
      <c r="J37" s="181">
        <f t="shared" si="17"/>
        <v>232.20408163265304</v>
      </c>
      <c r="K37" s="264">
        <f t="shared" si="18"/>
        <v>23.220408163265304</v>
      </c>
      <c r="M37" s="241">
        <v>38.14</v>
      </c>
      <c r="N37" s="241">
        <v>18.75</v>
      </c>
      <c r="P37" s="274" t="s">
        <v>667</v>
      </c>
      <c r="Q37" s="274"/>
    </row>
    <row r="38" spans="1:17">
      <c r="A38" s="174">
        <f t="shared" si="6"/>
        <v>19</v>
      </c>
      <c r="B38" s="267" t="s">
        <v>215</v>
      </c>
      <c r="C38" s="268" t="s">
        <v>20</v>
      </c>
      <c r="D38" s="177">
        <v>0</v>
      </c>
      <c r="E38" s="177">
        <v>4</v>
      </c>
      <c r="F38" s="178">
        <f t="shared" si="13"/>
        <v>142.85714285714283</v>
      </c>
      <c r="G38" s="179">
        <f t="shared" si="14"/>
        <v>571.42857142857133</v>
      </c>
      <c r="H38" s="180">
        <f t="shared" si="15"/>
        <v>12.755102040816325</v>
      </c>
      <c r="I38" s="179">
        <f t="shared" si="16"/>
        <v>51.020408163265301</v>
      </c>
      <c r="J38" s="181">
        <f t="shared" si="17"/>
        <v>622.44897959183663</v>
      </c>
      <c r="K38" s="264">
        <f t="shared" si="18"/>
        <v>155.61224489795916</v>
      </c>
      <c r="M38" s="273">
        <v>350</v>
      </c>
      <c r="N38" s="273">
        <v>31.25</v>
      </c>
      <c r="P38" s="274" t="s">
        <v>669</v>
      </c>
      <c r="Q38" s="274"/>
    </row>
    <row r="39" spans="1:17" ht="13.5">
      <c r="A39" s="174">
        <f t="shared" si="6"/>
        <v>20</v>
      </c>
      <c r="B39" s="269" t="s">
        <v>216</v>
      </c>
      <c r="C39" s="266" t="s">
        <v>20</v>
      </c>
      <c r="D39" s="177">
        <v>1</v>
      </c>
      <c r="E39" s="177">
        <v>13</v>
      </c>
      <c r="F39" s="178">
        <f t="shared" si="13"/>
        <v>13.836734693877549</v>
      </c>
      <c r="G39" s="179">
        <f t="shared" si="14"/>
        <v>179.87755102040813</v>
      </c>
      <c r="H39" s="180">
        <f t="shared" si="15"/>
        <v>7.6530612244897958</v>
      </c>
      <c r="I39" s="179">
        <f t="shared" si="16"/>
        <v>99.489795918367349</v>
      </c>
      <c r="J39" s="181">
        <f t="shared" si="17"/>
        <v>279.36734693877548</v>
      </c>
      <c r="K39" s="264">
        <f t="shared" si="18"/>
        <v>21.489795918367346</v>
      </c>
      <c r="M39" s="241">
        <v>33.9</v>
      </c>
      <c r="N39" s="241">
        <v>18.75</v>
      </c>
      <c r="P39" s="274" t="s">
        <v>667</v>
      </c>
      <c r="Q39" s="274"/>
    </row>
    <row r="40" spans="1:17" ht="13.5">
      <c r="A40" s="174">
        <f t="shared" si="6"/>
        <v>21</v>
      </c>
      <c r="B40" s="269" t="s">
        <v>217</v>
      </c>
      <c r="C40" s="266" t="s">
        <v>20</v>
      </c>
      <c r="D40" s="177">
        <v>1</v>
      </c>
      <c r="E40" s="177">
        <v>13</v>
      </c>
      <c r="F40" s="178">
        <f t="shared" si="13"/>
        <v>14.530612244897959</v>
      </c>
      <c r="G40" s="179">
        <f t="shared" si="14"/>
        <v>188.89795918367346</v>
      </c>
      <c r="H40" s="180">
        <f t="shared" si="15"/>
        <v>7.6530612244897958</v>
      </c>
      <c r="I40" s="179">
        <f t="shared" si="16"/>
        <v>99.489795918367349</v>
      </c>
      <c r="J40" s="181">
        <f t="shared" si="17"/>
        <v>288.38775510204084</v>
      </c>
      <c r="K40" s="264">
        <f t="shared" si="18"/>
        <v>22.183673469387756</v>
      </c>
      <c r="M40" s="241">
        <v>35.6</v>
      </c>
      <c r="N40" s="241">
        <v>18.75</v>
      </c>
      <c r="P40" s="274" t="s">
        <v>667</v>
      </c>
      <c r="Q40" s="274"/>
    </row>
    <row r="41" spans="1:17" ht="13.5">
      <c r="A41" s="174">
        <f t="shared" si="6"/>
        <v>22</v>
      </c>
      <c r="B41" s="269" t="s">
        <v>218</v>
      </c>
      <c r="C41" s="266" t="s">
        <v>20</v>
      </c>
      <c r="D41" s="177">
        <v>1</v>
      </c>
      <c r="E41" s="177">
        <v>19</v>
      </c>
      <c r="F41" s="178">
        <f t="shared" si="13"/>
        <v>15.567346938775509</v>
      </c>
      <c r="G41" s="179">
        <f t="shared" si="14"/>
        <v>295.77959183673465</v>
      </c>
      <c r="H41" s="180">
        <f t="shared" si="15"/>
        <v>7.6530612244897958</v>
      </c>
      <c r="I41" s="179">
        <f t="shared" si="16"/>
        <v>145.40816326530611</v>
      </c>
      <c r="J41" s="181">
        <f t="shared" si="17"/>
        <v>441.1877551020408</v>
      </c>
      <c r="K41" s="264">
        <f t="shared" si="18"/>
        <v>23.220408163265304</v>
      </c>
      <c r="M41" s="241">
        <v>38.14</v>
      </c>
      <c r="N41" s="241">
        <v>18.75</v>
      </c>
      <c r="P41" s="274" t="s">
        <v>667</v>
      </c>
      <c r="Q41" s="274"/>
    </row>
    <row r="42" spans="1:17" ht="13.5">
      <c r="A42" s="174">
        <f t="shared" si="6"/>
        <v>23</v>
      </c>
      <c r="B42" s="269" t="s">
        <v>219</v>
      </c>
      <c r="C42" s="266" t="s">
        <v>20</v>
      </c>
      <c r="D42" s="177">
        <v>1</v>
      </c>
      <c r="E42" s="177">
        <v>19</v>
      </c>
      <c r="F42" s="178">
        <f t="shared" si="13"/>
        <v>16.60408163265306</v>
      </c>
      <c r="G42" s="179">
        <f t="shared" si="14"/>
        <v>315.47755102040816</v>
      </c>
      <c r="H42" s="180">
        <f t="shared" si="15"/>
        <v>7.6530612244897958</v>
      </c>
      <c r="I42" s="179">
        <f t="shared" si="16"/>
        <v>145.40816326530611</v>
      </c>
      <c r="J42" s="181">
        <f t="shared" si="17"/>
        <v>460.88571428571424</v>
      </c>
      <c r="K42" s="264">
        <f t="shared" si="18"/>
        <v>24.257142857142856</v>
      </c>
      <c r="M42" s="241">
        <v>40.68</v>
      </c>
      <c r="N42" s="241">
        <v>18.75</v>
      </c>
      <c r="P42" s="274" t="s">
        <v>667</v>
      </c>
      <c r="Q42" s="274"/>
    </row>
    <row r="43" spans="1:17" ht="13.5">
      <c r="A43" s="174">
        <f t="shared" si="6"/>
        <v>24</v>
      </c>
      <c r="B43" s="269" t="s">
        <v>220</v>
      </c>
      <c r="C43" s="266" t="s">
        <v>20</v>
      </c>
      <c r="D43" s="177">
        <v>1</v>
      </c>
      <c r="E43" s="177">
        <v>20</v>
      </c>
      <c r="F43" s="178">
        <f t="shared" si="13"/>
        <v>21.795918367346935</v>
      </c>
      <c r="G43" s="179">
        <f t="shared" si="14"/>
        <v>435.91836734693868</v>
      </c>
      <c r="H43" s="180">
        <f t="shared" si="15"/>
        <v>7.6530612244897958</v>
      </c>
      <c r="I43" s="179">
        <f t="shared" si="16"/>
        <v>153.0612244897959</v>
      </c>
      <c r="J43" s="181">
        <f t="shared" si="17"/>
        <v>588.97959183673458</v>
      </c>
      <c r="K43" s="264">
        <f t="shared" si="18"/>
        <v>29.448979591836729</v>
      </c>
      <c r="M43" s="241">
        <v>53.4</v>
      </c>
      <c r="N43" s="241">
        <v>18.75</v>
      </c>
      <c r="P43" s="274" t="s">
        <v>667</v>
      </c>
      <c r="Q43" s="274"/>
    </row>
    <row r="44" spans="1:17" ht="13.5">
      <c r="A44" s="174">
        <f t="shared" si="6"/>
        <v>25</v>
      </c>
      <c r="B44" s="269" t="s">
        <v>221</v>
      </c>
      <c r="C44" s="266" t="s">
        <v>20</v>
      </c>
      <c r="D44" s="177">
        <v>1</v>
      </c>
      <c r="E44" s="177">
        <v>4</v>
      </c>
      <c r="F44" s="178">
        <f t="shared" si="13"/>
        <v>23.530612244897956</v>
      </c>
      <c r="G44" s="179">
        <f t="shared" si="14"/>
        <v>94.122448979591823</v>
      </c>
      <c r="H44" s="180">
        <f t="shared" si="15"/>
        <v>7.6530612244897958</v>
      </c>
      <c r="I44" s="179">
        <f t="shared" si="16"/>
        <v>30.612244897959183</v>
      </c>
      <c r="J44" s="181">
        <f t="shared" si="17"/>
        <v>124.73469387755101</v>
      </c>
      <c r="K44" s="264">
        <f t="shared" si="18"/>
        <v>31.183673469387752</v>
      </c>
      <c r="M44" s="241">
        <v>57.65</v>
      </c>
      <c r="N44" s="241">
        <v>18.75</v>
      </c>
      <c r="P44" s="274" t="s">
        <v>667</v>
      </c>
      <c r="Q44" s="274"/>
    </row>
    <row r="45" spans="1:17" ht="13.5">
      <c r="A45" s="174">
        <f t="shared" si="6"/>
        <v>26</v>
      </c>
      <c r="B45" s="269" t="s">
        <v>222</v>
      </c>
      <c r="C45" s="266" t="s">
        <v>20</v>
      </c>
      <c r="D45" s="177">
        <v>1</v>
      </c>
      <c r="E45" s="177">
        <v>2</v>
      </c>
      <c r="F45" s="270">
        <f t="shared" si="13"/>
        <v>25.253061224489795</v>
      </c>
      <c r="G45" s="179">
        <f t="shared" si="14"/>
        <v>50.506122448979589</v>
      </c>
      <c r="H45" s="180">
        <f t="shared" si="15"/>
        <v>7.6530612244897958</v>
      </c>
      <c r="I45" s="179">
        <f t="shared" si="16"/>
        <v>15.306122448979592</v>
      </c>
      <c r="J45" s="181">
        <f t="shared" si="17"/>
        <v>65.812244897959175</v>
      </c>
      <c r="K45" s="264">
        <f t="shared" si="18"/>
        <v>32.906122448979588</v>
      </c>
      <c r="M45" s="241">
        <v>61.87</v>
      </c>
      <c r="N45" s="241">
        <v>18.75</v>
      </c>
      <c r="P45" s="274" t="s">
        <v>667</v>
      </c>
      <c r="Q45" s="274"/>
    </row>
    <row r="46" spans="1:17" ht="13.5">
      <c r="A46" s="174">
        <f t="shared" si="6"/>
        <v>27</v>
      </c>
      <c r="B46" s="269" t="s">
        <v>223</v>
      </c>
      <c r="C46" s="266" t="s">
        <v>20</v>
      </c>
      <c r="D46" s="177">
        <v>1</v>
      </c>
      <c r="E46" s="177">
        <v>5</v>
      </c>
      <c r="F46" s="178">
        <f t="shared" si="13"/>
        <v>25.942857142857143</v>
      </c>
      <c r="G46" s="179">
        <f t="shared" si="14"/>
        <v>129.71428571428572</v>
      </c>
      <c r="H46" s="180">
        <f t="shared" si="15"/>
        <v>7.6530612244897958</v>
      </c>
      <c r="I46" s="179">
        <f t="shared" si="16"/>
        <v>38.265306122448976</v>
      </c>
      <c r="J46" s="181">
        <f t="shared" si="17"/>
        <v>167.9795918367347</v>
      </c>
      <c r="K46" s="264">
        <f t="shared" si="18"/>
        <v>33.59591836734694</v>
      </c>
      <c r="M46" s="241">
        <v>63.56</v>
      </c>
      <c r="N46" s="241">
        <v>18.75</v>
      </c>
      <c r="P46" s="274" t="s">
        <v>667</v>
      </c>
      <c r="Q46" s="274"/>
    </row>
    <row r="47" spans="1:17" ht="13.5">
      <c r="A47" s="174">
        <f t="shared" si="6"/>
        <v>28</v>
      </c>
      <c r="B47" s="269" t="s">
        <v>224</v>
      </c>
      <c r="C47" s="266" t="s">
        <v>20</v>
      </c>
      <c r="D47" s="177">
        <v>1</v>
      </c>
      <c r="E47" s="177">
        <v>8</v>
      </c>
      <c r="F47" s="178">
        <f t="shared" si="13"/>
        <v>29.40408163265306</v>
      </c>
      <c r="G47" s="179">
        <f t="shared" si="14"/>
        <v>235.23265306122448</v>
      </c>
      <c r="H47" s="180">
        <f t="shared" si="15"/>
        <v>7.6530612244897958</v>
      </c>
      <c r="I47" s="179">
        <f t="shared" si="16"/>
        <v>61.224489795918366</v>
      </c>
      <c r="J47" s="181">
        <f t="shared" si="17"/>
        <v>296.45714285714286</v>
      </c>
      <c r="K47" s="264">
        <f t="shared" si="18"/>
        <v>37.057142857142857</v>
      </c>
      <c r="M47" s="241">
        <v>72.040000000000006</v>
      </c>
      <c r="N47" s="241">
        <v>18.75</v>
      </c>
      <c r="P47" s="274" t="s">
        <v>667</v>
      </c>
      <c r="Q47" s="274"/>
    </row>
    <row r="48" spans="1:17" ht="13.5">
      <c r="A48" s="174">
        <f t="shared" si="6"/>
        <v>29</v>
      </c>
      <c r="B48" s="269" t="s">
        <v>225</v>
      </c>
      <c r="C48" s="266" t="s">
        <v>20</v>
      </c>
      <c r="D48" s="177">
        <v>1</v>
      </c>
      <c r="E48" s="177">
        <v>4</v>
      </c>
      <c r="F48" s="178">
        <f t="shared" si="13"/>
        <v>31.477551020408164</v>
      </c>
      <c r="G48" s="179">
        <f t="shared" si="14"/>
        <v>125.91020408163266</v>
      </c>
      <c r="H48" s="180">
        <f t="shared" si="15"/>
        <v>7.6530612244897958</v>
      </c>
      <c r="I48" s="179">
        <f t="shared" si="16"/>
        <v>30.612244897959183</v>
      </c>
      <c r="J48" s="181">
        <f t="shared" si="17"/>
        <v>156.52244897959184</v>
      </c>
      <c r="K48" s="264">
        <f t="shared" si="18"/>
        <v>39.130612244897961</v>
      </c>
      <c r="M48" s="241">
        <v>77.12</v>
      </c>
      <c r="N48" s="241">
        <v>18.75</v>
      </c>
      <c r="P48" s="274" t="s">
        <v>667</v>
      </c>
      <c r="Q48" s="274"/>
    </row>
    <row r="49" spans="1:17" ht="13.5">
      <c r="A49" s="174">
        <f t="shared" si="6"/>
        <v>30</v>
      </c>
      <c r="B49" s="269" t="s">
        <v>226</v>
      </c>
      <c r="C49" s="266" t="s">
        <v>20</v>
      </c>
      <c r="D49" s="177">
        <v>1</v>
      </c>
      <c r="E49" s="177">
        <v>3</v>
      </c>
      <c r="F49" s="270">
        <f t="shared" si="13"/>
        <v>25.253061224489795</v>
      </c>
      <c r="G49" s="179">
        <f t="shared" si="14"/>
        <v>75.75918367346938</v>
      </c>
      <c r="H49" s="180">
        <f t="shared" si="15"/>
        <v>7.6530612244897958</v>
      </c>
      <c r="I49" s="179">
        <f t="shared" si="16"/>
        <v>22.959183673469386</v>
      </c>
      <c r="J49" s="181">
        <f t="shared" si="17"/>
        <v>98.718367346938763</v>
      </c>
      <c r="K49" s="264">
        <f t="shared" si="18"/>
        <v>32.906122448979588</v>
      </c>
      <c r="M49" s="241">
        <v>61.87</v>
      </c>
      <c r="N49" s="241">
        <v>18.75</v>
      </c>
      <c r="P49" s="274" t="s">
        <v>667</v>
      </c>
      <c r="Q49" s="274"/>
    </row>
    <row r="50" spans="1:17" ht="13.5">
      <c r="A50" s="174">
        <f t="shared" si="6"/>
        <v>31</v>
      </c>
      <c r="B50" s="269" t="s">
        <v>227</v>
      </c>
      <c r="C50" s="266" t="s">
        <v>20</v>
      </c>
      <c r="D50" s="177">
        <v>1</v>
      </c>
      <c r="E50" s="177">
        <v>4</v>
      </c>
      <c r="F50" s="178">
        <f t="shared" si="13"/>
        <v>21.448979591836732</v>
      </c>
      <c r="G50" s="179">
        <f t="shared" si="14"/>
        <v>85.795918367346928</v>
      </c>
      <c r="H50" s="180">
        <f t="shared" si="15"/>
        <v>7.6530612244897958</v>
      </c>
      <c r="I50" s="179">
        <f t="shared" si="16"/>
        <v>30.612244897959183</v>
      </c>
      <c r="J50" s="181">
        <f t="shared" si="17"/>
        <v>116.40816326530611</v>
      </c>
      <c r="K50" s="264">
        <f t="shared" si="18"/>
        <v>29.102040816326529</v>
      </c>
      <c r="M50" s="241">
        <v>52.55</v>
      </c>
      <c r="N50" s="241">
        <v>18.75</v>
      </c>
      <c r="P50" s="274" t="s">
        <v>667</v>
      </c>
      <c r="Q50" s="274"/>
    </row>
    <row r="51" spans="1:17" ht="13.5">
      <c r="A51" s="174">
        <f t="shared" si="6"/>
        <v>32</v>
      </c>
      <c r="B51" s="269" t="s">
        <v>228</v>
      </c>
      <c r="C51" s="266" t="s">
        <v>20</v>
      </c>
      <c r="D51" s="177">
        <v>1</v>
      </c>
      <c r="E51" s="177">
        <v>1</v>
      </c>
      <c r="F51" s="178">
        <f t="shared" si="13"/>
        <v>32.183673469387749</v>
      </c>
      <c r="G51" s="179">
        <f t="shared" si="14"/>
        <v>32.183673469387749</v>
      </c>
      <c r="H51" s="180">
        <f t="shared" si="15"/>
        <v>7.6530612244897958</v>
      </c>
      <c r="I51" s="179">
        <f t="shared" si="16"/>
        <v>7.6530612244897958</v>
      </c>
      <c r="J51" s="181">
        <f t="shared" si="17"/>
        <v>39.836734693877546</v>
      </c>
      <c r="K51" s="264">
        <f t="shared" si="18"/>
        <v>39.836734693877546</v>
      </c>
      <c r="M51" s="241">
        <v>78.849999999999994</v>
      </c>
      <c r="N51" s="241">
        <v>18.75</v>
      </c>
      <c r="P51" s="274" t="s">
        <v>667</v>
      </c>
      <c r="Q51" s="274"/>
    </row>
    <row r="52" spans="1:17">
      <c r="A52" s="174">
        <f>A49+1</f>
        <v>31</v>
      </c>
      <c r="B52" s="248" t="s">
        <v>229</v>
      </c>
      <c r="C52" s="263" t="s">
        <v>20</v>
      </c>
      <c r="D52" s="177">
        <v>1</v>
      </c>
      <c r="E52" s="177">
        <v>1</v>
      </c>
      <c r="F52" s="178">
        <f t="shared" si="13"/>
        <v>15.567346938775509</v>
      </c>
      <c r="G52" s="179">
        <f t="shared" si="14"/>
        <v>15.567346938775509</v>
      </c>
      <c r="H52" s="180">
        <f t="shared" si="15"/>
        <v>7.6530612244897958</v>
      </c>
      <c r="I52" s="179">
        <f t="shared" si="16"/>
        <v>7.6530612244897958</v>
      </c>
      <c r="J52" s="181">
        <f t="shared" si="17"/>
        <v>23.220408163265304</v>
      </c>
      <c r="K52" s="264">
        <f t="shared" si="18"/>
        <v>23.220408163265304</v>
      </c>
      <c r="M52" s="241">
        <v>38.14</v>
      </c>
      <c r="N52" s="241">
        <v>18.75</v>
      </c>
      <c r="P52" s="274" t="s">
        <v>667</v>
      </c>
      <c r="Q52" s="274"/>
    </row>
    <row r="53" spans="1:17">
      <c r="A53" s="174">
        <f t="shared" si="6"/>
        <v>32</v>
      </c>
      <c r="B53" s="248" t="s">
        <v>230</v>
      </c>
      <c r="C53" s="263" t="s">
        <v>20</v>
      </c>
      <c r="D53" s="177">
        <v>1</v>
      </c>
      <c r="E53" s="177">
        <v>2</v>
      </c>
      <c r="F53" s="178">
        <f t="shared" si="13"/>
        <v>18.424489795918365</v>
      </c>
      <c r="G53" s="179">
        <f t="shared" si="14"/>
        <v>36.848979591836731</v>
      </c>
      <c r="H53" s="180">
        <f t="shared" si="15"/>
        <v>7.6530612244897958</v>
      </c>
      <c r="I53" s="179">
        <f t="shared" si="16"/>
        <v>15.306122448979592</v>
      </c>
      <c r="J53" s="181">
        <f t="shared" si="17"/>
        <v>52.155102040816324</v>
      </c>
      <c r="K53" s="264">
        <f t="shared" si="18"/>
        <v>26.077551020408162</v>
      </c>
      <c r="M53" s="273">
        <v>45.14</v>
      </c>
      <c r="N53" s="273">
        <v>18.75</v>
      </c>
      <c r="P53" s="274" t="s">
        <v>667</v>
      </c>
      <c r="Q53" s="274"/>
    </row>
    <row r="54" spans="1:17">
      <c r="A54" s="174">
        <f t="shared" si="6"/>
        <v>33</v>
      </c>
      <c r="B54" s="267" t="s">
        <v>231</v>
      </c>
      <c r="C54" s="268" t="s">
        <v>20</v>
      </c>
      <c r="D54" s="177">
        <v>1</v>
      </c>
      <c r="E54" s="177">
        <v>5</v>
      </c>
      <c r="F54" s="178">
        <f t="shared" si="13"/>
        <v>24.248979591836733</v>
      </c>
      <c r="G54" s="179">
        <f t="shared" si="14"/>
        <v>121.24489795918366</v>
      </c>
      <c r="H54" s="180">
        <f t="shared" si="15"/>
        <v>7.6530612244897958</v>
      </c>
      <c r="I54" s="179">
        <f t="shared" si="16"/>
        <v>38.265306122448976</v>
      </c>
      <c r="J54" s="181">
        <f t="shared" si="17"/>
        <v>159.51020408163265</v>
      </c>
      <c r="K54" s="264">
        <f t="shared" si="18"/>
        <v>31.902040816326529</v>
      </c>
      <c r="M54" s="273">
        <v>59.41</v>
      </c>
      <c r="N54" s="273">
        <v>18.75</v>
      </c>
      <c r="P54" s="274" t="s">
        <v>667</v>
      </c>
      <c r="Q54" s="274"/>
    </row>
    <row r="55" spans="1:17">
      <c r="A55" s="174">
        <f>A52+1</f>
        <v>32</v>
      </c>
      <c r="B55" s="248" t="s">
        <v>232</v>
      </c>
      <c r="C55" s="263" t="s">
        <v>20</v>
      </c>
      <c r="D55" s="177">
        <v>1</v>
      </c>
      <c r="E55" s="177">
        <v>2</v>
      </c>
      <c r="F55" s="178">
        <f t="shared" si="13"/>
        <v>26.289795918367343</v>
      </c>
      <c r="G55" s="179">
        <f t="shared" si="14"/>
        <v>52.579591836734686</v>
      </c>
      <c r="H55" s="180">
        <f t="shared" si="15"/>
        <v>7.6530612244897958</v>
      </c>
      <c r="I55" s="179">
        <f t="shared" si="16"/>
        <v>15.306122448979592</v>
      </c>
      <c r="J55" s="181">
        <f t="shared" si="17"/>
        <v>67.885714285714272</v>
      </c>
      <c r="K55" s="264">
        <f t="shared" si="18"/>
        <v>33.942857142857136</v>
      </c>
      <c r="M55" s="273">
        <v>64.41</v>
      </c>
      <c r="N55" s="273">
        <v>18.75</v>
      </c>
      <c r="P55" s="274" t="s">
        <v>667</v>
      </c>
      <c r="Q55" s="274"/>
    </row>
    <row r="56" spans="1:17">
      <c r="A56" s="174">
        <f t="shared" si="6"/>
        <v>33</v>
      </c>
      <c r="B56" s="248" t="s">
        <v>233</v>
      </c>
      <c r="C56" s="263" t="s">
        <v>20</v>
      </c>
      <c r="D56" s="177">
        <v>1</v>
      </c>
      <c r="E56" s="177">
        <v>1</v>
      </c>
      <c r="F56" s="178">
        <f t="shared" si="13"/>
        <v>27.771428571428572</v>
      </c>
      <c r="G56" s="179">
        <f t="shared" si="14"/>
        <v>27.771428571428572</v>
      </c>
      <c r="H56" s="180">
        <f t="shared" si="15"/>
        <v>7.6530612244897958</v>
      </c>
      <c r="I56" s="179">
        <f t="shared" si="16"/>
        <v>7.6530612244897958</v>
      </c>
      <c r="J56" s="181">
        <f t="shared" si="17"/>
        <v>35.424489795918369</v>
      </c>
      <c r="K56" s="264">
        <f t="shared" si="18"/>
        <v>35.424489795918369</v>
      </c>
      <c r="M56" s="273">
        <v>68.040000000000006</v>
      </c>
      <c r="N56" s="273">
        <v>18.75</v>
      </c>
      <c r="P56" s="274" t="s">
        <v>667</v>
      </c>
      <c r="Q56" s="274"/>
    </row>
    <row r="57" spans="1:17">
      <c r="A57" s="174">
        <f>A54+1</f>
        <v>34</v>
      </c>
      <c r="B57" s="248" t="s">
        <v>234</v>
      </c>
      <c r="C57" s="263" t="s">
        <v>20</v>
      </c>
      <c r="D57" s="177">
        <v>1</v>
      </c>
      <c r="E57" s="177">
        <v>2</v>
      </c>
      <c r="F57" s="178">
        <f t="shared" si="13"/>
        <v>29.40408163265306</v>
      </c>
      <c r="G57" s="179">
        <f t="shared" si="14"/>
        <v>58.808163265306121</v>
      </c>
      <c r="H57" s="180">
        <f t="shared" si="15"/>
        <v>7.6530612244897958</v>
      </c>
      <c r="I57" s="179">
        <f t="shared" si="16"/>
        <v>15.306122448979592</v>
      </c>
      <c r="J57" s="181">
        <f t="shared" si="17"/>
        <v>74.114285714285714</v>
      </c>
      <c r="K57" s="264">
        <f t="shared" si="18"/>
        <v>37.057142857142857</v>
      </c>
      <c r="M57" s="273">
        <v>72.040000000000006</v>
      </c>
      <c r="N57" s="273">
        <v>18.75</v>
      </c>
      <c r="P57" s="274" t="s">
        <v>667</v>
      </c>
      <c r="Q57" s="274"/>
    </row>
    <row r="58" spans="1:17">
      <c r="A58" s="174">
        <f t="shared" si="6"/>
        <v>35</v>
      </c>
      <c r="B58" s="265" t="s">
        <v>235</v>
      </c>
      <c r="C58" s="295" t="s">
        <v>20</v>
      </c>
      <c r="D58" s="182">
        <v>1</v>
      </c>
      <c r="E58" s="182">
        <v>1</v>
      </c>
      <c r="F58" s="270">
        <f t="shared" si="13"/>
        <v>26.289795918367343</v>
      </c>
      <c r="G58" s="179">
        <f t="shared" si="14"/>
        <v>26.289795918367343</v>
      </c>
      <c r="H58" s="180">
        <f t="shared" si="15"/>
        <v>7.6530612244897958</v>
      </c>
      <c r="I58" s="179">
        <f t="shared" si="16"/>
        <v>7.6530612244897958</v>
      </c>
      <c r="J58" s="181">
        <f t="shared" si="17"/>
        <v>33.942857142857136</v>
      </c>
      <c r="K58" s="264">
        <f t="shared" si="18"/>
        <v>33.942857142857136</v>
      </c>
      <c r="M58" s="273">
        <v>64.41</v>
      </c>
      <c r="N58" s="273">
        <v>18.75</v>
      </c>
      <c r="P58" s="274" t="s">
        <v>667</v>
      </c>
      <c r="Q58" s="274"/>
    </row>
    <row r="59" spans="1:17">
      <c r="A59" s="174">
        <f t="shared" si="6"/>
        <v>36</v>
      </c>
      <c r="B59" s="265" t="s">
        <v>236</v>
      </c>
      <c r="C59" s="295" t="s">
        <v>20</v>
      </c>
      <c r="D59" s="182">
        <v>1</v>
      </c>
      <c r="E59" s="182">
        <v>1</v>
      </c>
      <c r="F59" s="270">
        <f t="shared" si="13"/>
        <v>7.9591836734693873</v>
      </c>
      <c r="G59" s="179">
        <f t="shared" si="14"/>
        <v>7.9591836734693873</v>
      </c>
      <c r="H59" s="180">
        <f t="shared" si="15"/>
        <v>7.6530612244897958</v>
      </c>
      <c r="I59" s="179">
        <f t="shared" si="16"/>
        <v>7.6530612244897958</v>
      </c>
      <c r="J59" s="181">
        <f t="shared" si="17"/>
        <v>15.612244897959183</v>
      </c>
      <c r="K59" s="264">
        <f t="shared" si="18"/>
        <v>15.612244897959183</v>
      </c>
      <c r="M59" s="273">
        <v>19.5</v>
      </c>
      <c r="N59" s="273">
        <v>18.75</v>
      </c>
      <c r="P59" s="274" t="s">
        <v>667</v>
      </c>
      <c r="Q59" s="274"/>
    </row>
    <row r="60" spans="1:17" ht="25.5">
      <c r="A60" s="174">
        <f t="shared" si="6"/>
        <v>37</v>
      </c>
      <c r="B60" s="265" t="s">
        <v>237</v>
      </c>
      <c r="C60" s="295" t="s">
        <v>629</v>
      </c>
      <c r="D60" s="182">
        <v>1</v>
      </c>
      <c r="E60" s="182">
        <v>1220</v>
      </c>
      <c r="F60" s="270">
        <f t="shared" si="13"/>
        <v>6.9183673469387745</v>
      </c>
      <c r="G60" s="296">
        <f t="shared" si="14"/>
        <v>8440.4081632653051</v>
      </c>
      <c r="H60" s="297">
        <f t="shared" si="15"/>
        <v>1.0204081632653061</v>
      </c>
      <c r="I60" s="296">
        <f t="shared" si="16"/>
        <v>1244.8979591836735</v>
      </c>
      <c r="J60" s="298">
        <f t="shared" si="17"/>
        <v>9685.3061224489793</v>
      </c>
      <c r="K60" s="299">
        <f t="shared" si="18"/>
        <v>7.9387755102040813</v>
      </c>
      <c r="L60" s="288"/>
      <c r="M60" s="273">
        <v>16.95</v>
      </c>
      <c r="N60" s="273">
        <v>2.5</v>
      </c>
      <c r="P60" s="275" t="s">
        <v>662</v>
      </c>
      <c r="Q60" s="274"/>
    </row>
    <row r="61" spans="1:17">
      <c r="A61" s="271"/>
      <c r="B61" s="271" t="s">
        <v>589</v>
      </c>
      <c r="C61" s="271"/>
      <c r="D61" s="271"/>
      <c r="E61" s="271"/>
      <c r="F61" s="271"/>
      <c r="G61" s="271"/>
      <c r="H61" s="271"/>
      <c r="I61" s="271"/>
      <c r="J61" s="271"/>
      <c r="K61" s="271"/>
      <c r="M61" s="271"/>
      <c r="N61" s="271"/>
      <c r="P61" s="274"/>
      <c r="Q61" s="274"/>
    </row>
    <row r="62" spans="1:17" ht="15.75">
      <c r="A62" s="174">
        <f>A60+1</f>
        <v>38</v>
      </c>
      <c r="B62" s="248" t="s">
        <v>238</v>
      </c>
      <c r="C62" s="263" t="s">
        <v>20</v>
      </c>
      <c r="D62" s="177">
        <v>1</v>
      </c>
      <c r="E62" s="177">
        <v>2</v>
      </c>
      <c r="F62" s="178">
        <f t="shared" si="0"/>
        <v>401.2489795918367</v>
      </c>
      <c r="G62" s="179">
        <f t="shared" si="1"/>
        <v>802.4979591836734</v>
      </c>
      <c r="H62" s="180">
        <f t="shared" si="2"/>
        <v>51.020408163265301</v>
      </c>
      <c r="I62" s="179">
        <f t="shared" si="3"/>
        <v>102.0408163265306</v>
      </c>
      <c r="J62" s="181">
        <f t="shared" si="4"/>
        <v>904.538775510204</v>
      </c>
      <c r="K62" s="264">
        <f t="shared" si="5"/>
        <v>452.269387755102</v>
      </c>
      <c r="M62" s="241">
        <v>983.06</v>
      </c>
      <c r="N62" s="241">
        <v>125</v>
      </c>
      <c r="P62" s="341" t="s">
        <v>647</v>
      </c>
      <c r="Q62" s="274" t="s">
        <v>638</v>
      </c>
    </row>
    <row r="63" spans="1:17" ht="15.75">
      <c r="A63" s="174">
        <f t="shared" ref="A63:A95" si="19">A62+1</f>
        <v>39</v>
      </c>
      <c r="B63" s="248" t="s">
        <v>239</v>
      </c>
      <c r="C63" s="263" t="s">
        <v>20</v>
      </c>
      <c r="D63" s="177">
        <v>1</v>
      </c>
      <c r="E63" s="177">
        <v>1</v>
      </c>
      <c r="F63" s="178">
        <f t="shared" si="0"/>
        <v>328.60816326530613</v>
      </c>
      <c r="G63" s="179">
        <f t="shared" si="1"/>
        <v>328.60816326530613</v>
      </c>
      <c r="H63" s="180">
        <f t="shared" si="2"/>
        <v>51.020408163265301</v>
      </c>
      <c r="I63" s="179">
        <f t="shared" si="3"/>
        <v>51.020408163265301</v>
      </c>
      <c r="J63" s="181">
        <f t="shared" si="4"/>
        <v>379.62857142857143</v>
      </c>
      <c r="K63" s="264">
        <f t="shared" si="5"/>
        <v>379.62857142857143</v>
      </c>
      <c r="M63" s="241">
        <v>805.09</v>
      </c>
      <c r="N63" s="241">
        <v>125</v>
      </c>
      <c r="P63" s="341" t="s">
        <v>647</v>
      </c>
      <c r="Q63" s="274" t="s">
        <v>639</v>
      </c>
    </row>
    <row r="64" spans="1:17" ht="15.75">
      <c r="A64" s="174">
        <f>A63+1</f>
        <v>40</v>
      </c>
      <c r="B64" s="265" t="s">
        <v>240</v>
      </c>
      <c r="C64" s="263" t="s">
        <v>20</v>
      </c>
      <c r="D64" s="177">
        <v>1</v>
      </c>
      <c r="E64" s="182">
        <v>3</v>
      </c>
      <c r="F64" s="178">
        <f t="shared" si="0"/>
        <v>307.85306122448975</v>
      </c>
      <c r="G64" s="179">
        <f t="shared" si="1"/>
        <v>923.55918367346931</v>
      </c>
      <c r="H64" s="180">
        <f t="shared" si="2"/>
        <v>51.020408163265301</v>
      </c>
      <c r="I64" s="179">
        <f t="shared" si="3"/>
        <v>153.0612244897959</v>
      </c>
      <c r="J64" s="181">
        <f t="shared" si="4"/>
        <v>1076.6204081632652</v>
      </c>
      <c r="K64" s="264">
        <f t="shared" si="5"/>
        <v>358.87346938775505</v>
      </c>
      <c r="M64" s="241">
        <v>754.24</v>
      </c>
      <c r="N64" s="241">
        <v>125</v>
      </c>
      <c r="P64" s="341" t="s">
        <v>647</v>
      </c>
      <c r="Q64" s="340" t="s">
        <v>640</v>
      </c>
    </row>
    <row r="65" spans="1:17" ht="15.75">
      <c r="A65" s="174">
        <f t="shared" si="19"/>
        <v>41</v>
      </c>
      <c r="B65" s="265" t="s">
        <v>241</v>
      </c>
      <c r="C65" s="295" t="s">
        <v>20</v>
      </c>
      <c r="D65" s="182">
        <v>1</v>
      </c>
      <c r="E65" s="182">
        <v>3</v>
      </c>
      <c r="F65" s="270">
        <f t="shared" si="0"/>
        <v>307.85306122448975</v>
      </c>
      <c r="G65" s="179">
        <f t="shared" si="1"/>
        <v>923.55918367346931</v>
      </c>
      <c r="H65" s="180">
        <f t="shared" si="2"/>
        <v>25.510204081632651</v>
      </c>
      <c r="I65" s="179">
        <f t="shared" si="3"/>
        <v>76.530612244897952</v>
      </c>
      <c r="J65" s="181">
        <f t="shared" si="4"/>
        <v>1000.0897959183673</v>
      </c>
      <c r="K65" s="264">
        <f t="shared" si="5"/>
        <v>333.3632653061224</v>
      </c>
      <c r="M65" s="241">
        <v>754.24</v>
      </c>
      <c r="N65" s="241">
        <v>62.5</v>
      </c>
      <c r="P65" s="341" t="s">
        <v>647</v>
      </c>
      <c r="Q65" s="340" t="s">
        <v>640</v>
      </c>
    </row>
    <row r="66" spans="1:17" ht="15.75">
      <c r="A66" s="174">
        <f>A65+1</f>
        <v>42</v>
      </c>
      <c r="B66" s="265" t="s">
        <v>242</v>
      </c>
      <c r="C66" s="295" t="s">
        <v>20</v>
      </c>
      <c r="D66" s="182">
        <v>1</v>
      </c>
      <c r="E66" s="182">
        <v>1</v>
      </c>
      <c r="F66" s="270">
        <f t="shared" si="0"/>
        <v>138.36326530612243</v>
      </c>
      <c r="G66" s="179">
        <f t="shared" si="1"/>
        <v>138.36326530612243</v>
      </c>
      <c r="H66" s="180">
        <f t="shared" si="2"/>
        <v>25.510204081632651</v>
      </c>
      <c r="I66" s="179">
        <f t="shared" si="3"/>
        <v>25.510204081632651</v>
      </c>
      <c r="J66" s="181">
        <f t="shared" si="4"/>
        <v>163.87346938775508</v>
      </c>
      <c r="K66" s="264">
        <f t="shared" si="5"/>
        <v>163.87346938775508</v>
      </c>
      <c r="M66" s="241">
        <v>338.99</v>
      </c>
      <c r="N66" s="241">
        <v>62.5</v>
      </c>
      <c r="P66" s="341" t="s">
        <v>647</v>
      </c>
      <c r="Q66" s="274" t="s">
        <v>641</v>
      </c>
    </row>
    <row r="67" spans="1:17" ht="15.75">
      <c r="A67" s="174">
        <f t="shared" si="19"/>
        <v>43</v>
      </c>
      <c r="B67" s="265" t="s">
        <v>596</v>
      </c>
      <c r="C67" s="295" t="s">
        <v>20</v>
      </c>
      <c r="D67" s="182">
        <v>1</v>
      </c>
      <c r="E67" s="182">
        <v>19</v>
      </c>
      <c r="F67" s="270">
        <f t="shared" si="0"/>
        <v>138.36326530612243</v>
      </c>
      <c r="G67" s="179">
        <f t="shared" si="1"/>
        <v>2628.902040816326</v>
      </c>
      <c r="H67" s="180">
        <f t="shared" si="2"/>
        <v>25.510204081632651</v>
      </c>
      <c r="I67" s="179">
        <f t="shared" si="3"/>
        <v>484.69387755102036</v>
      </c>
      <c r="J67" s="181">
        <f t="shared" si="4"/>
        <v>3113.5959183673463</v>
      </c>
      <c r="K67" s="264">
        <f t="shared" si="5"/>
        <v>163.87346938775508</v>
      </c>
      <c r="M67" s="241">
        <v>338.99</v>
      </c>
      <c r="N67" s="241">
        <v>62.5</v>
      </c>
      <c r="P67" s="341" t="s">
        <v>647</v>
      </c>
      <c r="Q67" s="274" t="s">
        <v>641</v>
      </c>
    </row>
    <row r="68" spans="1:17" ht="15.75">
      <c r="A68" s="174">
        <f>A67+1</f>
        <v>44</v>
      </c>
      <c r="B68" s="265" t="s">
        <v>597</v>
      </c>
      <c r="C68" s="295" t="s">
        <v>20</v>
      </c>
      <c r="D68" s="182">
        <v>1</v>
      </c>
      <c r="E68" s="182">
        <v>1</v>
      </c>
      <c r="F68" s="270">
        <f t="shared" si="0"/>
        <v>76.102040816326522</v>
      </c>
      <c r="G68" s="179">
        <f t="shared" si="1"/>
        <v>76.102040816326522</v>
      </c>
      <c r="H68" s="180">
        <f t="shared" si="2"/>
        <v>25.510204081632651</v>
      </c>
      <c r="I68" s="179">
        <f t="shared" si="3"/>
        <v>25.510204081632651</v>
      </c>
      <c r="J68" s="181">
        <f t="shared" si="4"/>
        <v>101.61224489795917</v>
      </c>
      <c r="K68" s="264">
        <f t="shared" si="5"/>
        <v>101.61224489795917</v>
      </c>
      <c r="M68" s="241">
        <v>186.45</v>
      </c>
      <c r="N68" s="241">
        <v>62.5</v>
      </c>
      <c r="P68" s="341" t="s">
        <v>647</v>
      </c>
      <c r="Q68" s="274" t="s">
        <v>642</v>
      </c>
    </row>
    <row r="69" spans="1:17" ht="15.75">
      <c r="A69" s="174">
        <f t="shared" si="19"/>
        <v>45</v>
      </c>
      <c r="B69" s="265" t="s">
        <v>598</v>
      </c>
      <c r="C69" s="295" t="s">
        <v>20</v>
      </c>
      <c r="D69" s="182">
        <v>1</v>
      </c>
      <c r="E69" s="182">
        <v>3</v>
      </c>
      <c r="F69" s="270">
        <f t="shared" si="0"/>
        <v>86.477551020408157</v>
      </c>
      <c r="G69" s="179">
        <f t="shared" si="1"/>
        <v>259.43265306122447</v>
      </c>
      <c r="H69" s="180">
        <f t="shared" si="2"/>
        <v>25.510204081632651</v>
      </c>
      <c r="I69" s="179">
        <f t="shared" si="3"/>
        <v>76.530612244897952</v>
      </c>
      <c r="J69" s="181">
        <f t="shared" si="4"/>
        <v>335.96326530612242</v>
      </c>
      <c r="K69" s="264">
        <f t="shared" si="5"/>
        <v>111.98775510204081</v>
      </c>
      <c r="M69" s="241">
        <v>211.87</v>
      </c>
      <c r="N69" s="241">
        <v>62.5</v>
      </c>
      <c r="P69" s="341" t="s">
        <v>647</v>
      </c>
      <c r="Q69" s="182" t="s">
        <v>643</v>
      </c>
    </row>
    <row r="70" spans="1:17" ht="27.75" customHeight="1">
      <c r="A70" s="174">
        <f t="shared" si="19"/>
        <v>46</v>
      </c>
      <c r="B70" s="248" t="s">
        <v>599</v>
      </c>
      <c r="C70" s="263" t="s">
        <v>20</v>
      </c>
      <c r="D70" s="177">
        <v>1</v>
      </c>
      <c r="E70" s="182">
        <v>1</v>
      </c>
      <c r="F70" s="178">
        <f t="shared" si="0"/>
        <v>311.31428571428569</v>
      </c>
      <c r="G70" s="179">
        <f t="shared" si="1"/>
        <v>311.31428571428569</v>
      </c>
      <c r="H70" s="180">
        <f t="shared" si="2"/>
        <v>25.510204081632651</v>
      </c>
      <c r="I70" s="179">
        <f t="shared" si="3"/>
        <v>25.510204081632651</v>
      </c>
      <c r="J70" s="181">
        <f t="shared" si="4"/>
        <v>336.82448979591834</v>
      </c>
      <c r="K70" s="264">
        <f t="shared" si="5"/>
        <v>336.82448979591834</v>
      </c>
      <c r="M70" s="273">
        <v>762.72</v>
      </c>
      <c r="N70" s="273">
        <v>62.5</v>
      </c>
      <c r="P70" s="341" t="s">
        <v>647</v>
      </c>
      <c r="Q70" s="274" t="s">
        <v>644</v>
      </c>
    </row>
    <row r="71" spans="1:17" ht="15.75">
      <c r="A71" s="174">
        <f>A70+1</f>
        <v>47</v>
      </c>
      <c r="B71" s="248" t="s">
        <v>600</v>
      </c>
      <c r="C71" s="263" t="s">
        <v>20</v>
      </c>
      <c r="D71" s="177">
        <v>1</v>
      </c>
      <c r="E71" s="182">
        <v>2</v>
      </c>
      <c r="F71" s="178">
        <f t="shared" si="0"/>
        <v>58.804081632653052</v>
      </c>
      <c r="G71" s="179">
        <f t="shared" si="1"/>
        <v>117.6081632653061</v>
      </c>
      <c r="H71" s="180">
        <f t="shared" si="2"/>
        <v>25.510204081632651</v>
      </c>
      <c r="I71" s="179">
        <f t="shared" si="3"/>
        <v>51.020408163265301</v>
      </c>
      <c r="J71" s="181">
        <f t="shared" si="4"/>
        <v>168.62857142857141</v>
      </c>
      <c r="K71" s="264">
        <f t="shared" si="5"/>
        <v>84.314285714285703</v>
      </c>
      <c r="M71" s="273">
        <v>144.07</v>
      </c>
      <c r="N71" s="273">
        <v>62.5</v>
      </c>
      <c r="P71" s="341" t="s">
        <v>647</v>
      </c>
      <c r="Q71" s="274" t="s">
        <v>645</v>
      </c>
    </row>
    <row r="72" spans="1:17" ht="15.75">
      <c r="A72" s="174">
        <f t="shared" si="19"/>
        <v>48</v>
      </c>
      <c r="B72" s="248" t="s">
        <v>243</v>
      </c>
      <c r="C72" s="263" t="s">
        <v>20</v>
      </c>
      <c r="D72" s="177">
        <v>1</v>
      </c>
      <c r="E72" s="182">
        <v>1</v>
      </c>
      <c r="F72" s="178">
        <f t="shared" si="0"/>
        <v>159.12244897959184</v>
      </c>
      <c r="G72" s="179">
        <f t="shared" si="1"/>
        <v>159.12244897959184</v>
      </c>
      <c r="H72" s="180">
        <f t="shared" si="2"/>
        <v>25.510204081632651</v>
      </c>
      <c r="I72" s="179">
        <f t="shared" si="3"/>
        <v>25.510204081632651</v>
      </c>
      <c r="J72" s="181">
        <f t="shared" si="4"/>
        <v>184.63265306122449</v>
      </c>
      <c r="K72" s="264">
        <f t="shared" si="5"/>
        <v>184.63265306122449</v>
      </c>
      <c r="M72" s="273">
        <v>389.85</v>
      </c>
      <c r="N72" s="273">
        <v>62.5</v>
      </c>
      <c r="P72" s="341" t="s">
        <v>647</v>
      </c>
      <c r="Q72" s="274" t="s">
        <v>646</v>
      </c>
    </row>
    <row r="73" spans="1:17" ht="14.25">
      <c r="A73" s="174">
        <f>A72+1</f>
        <v>49</v>
      </c>
      <c r="B73" s="265" t="s">
        <v>588</v>
      </c>
      <c r="C73" s="295" t="s">
        <v>629</v>
      </c>
      <c r="D73" s="177">
        <v>1</v>
      </c>
      <c r="E73" s="182">
        <v>657</v>
      </c>
      <c r="F73" s="178">
        <f>M73/$J$4</f>
        <v>9.6857142857142851</v>
      </c>
      <c r="G73" s="179">
        <f>F73*E73</f>
        <v>6363.5142857142855</v>
      </c>
      <c r="H73" s="180">
        <f>N73/$J$4</f>
        <v>5.7142857142857135</v>
      </c>
      <c r="I73" s="179">
        <f>H73*E73</f>
        <v>3754.2857142857138</v>
      </c>
      <c r="J73" s="181">
        <f>G73+I73</f>
        <v>10117.799999999999</v>
      </c>
      <c r="K73" s="264">
        <f>J73/E73</f>
        <v>15.399999999999999</v>
      </c>
      <c r="M73" s="273">
        <v>23.73</v>
      </c>
      <c r="N73" s="273">
        <v>14</v>
      </c>
      <c r="P73" s="274"/>
      <c r="Q73" s="182"/>
    </row>
    <row r="74" spans="1:17">
      <c r="A74" s="174"/>
      <c r="B74" s="265" t="s">
        <v>710</v>
      </c>
      <c r="C74" s="295" t="s">
        <v>22</v>
      </c>
      <c r="D74" s="177">
        <v>1</v>
      </c>
      <c r="E74" s="182">
        <v>30</v>
      </c>
      <c r="F74" s="178">
        <f>M74/$J$4</f>
        <v>36.734693877551017</v>
      </c>
      <c r="G74" s="179">
        <f>F74*E74</f>
        <v>1102.0408163265306</v>
      </c>
      <c r="H74" s="180">
        <f>N74/$J$4</f>
        <v>10.204081632653061</v>
      </c>
      <c r="I74" s="179">
        <f>H74*E74</f>
        <v>306.12244897959181</v>
      </c>
      <c r="J74" s="181">
        <f>G74+I74</f>
        <v>1408.1632653061224</v>
      </c>
      <c r="K74" s="264">
        <f>J74/E74</f>
        <v>46.938775510204081</v>
      </c>
      <c r="M74" s="273">
        <v>90</v>
      </c>
      <c r="N74" s="273">
        <v>25</v>
      </c>
      <c r="P74" s="274"/>
      <c r="Q74" s="182"/>
    </row>
    <row r="75" spans="1:17">
      <c r="A75" s="174">
        <f>A63+1</f>
        <v>40</v>
      </c>
      <c r="B75" s="309" t="s">
        <v>244</v>
      </c>
      <c r="C75" s="346" t="s">
        <v>20</v>
      </c>
      <c r="D75" s="177">
        <v>1</v>
      </c>
      <c r="E75" s="182">
        <v>2</v>
      </c>
      <c r="F75" s="178">
        <f t="shared" si="0"/>
        <v>142.85714285714283</v>
      </c>
      <c r="G75" s="179">
        <f t="shared" si="1"/>
        <v>285.71428571428567</v>
      </c>
      <c r="H75" s="180">
        <f t="shared" si="2"/>
        <v>12.755102040816325</v>
      </c>
      <c r="I75" s="179">
        <f t="shared" si="3"/>
        <v>25.510204081632651</v>
      </c>
      <c r="J75" s="181">
        <f t="shared" si="4"/>
        <v>311.22448979591832</v>
      </c>
      <c r="K75" s="264">
        <f t="shared" si="5"/>
        <v>155.61224489795916</v>
      </c>
      <c r="M75" s="273">
        <v>350</v>
      </c>
      <c r="N75" s="273">
        <v>31.25</v>
      </c>
      <c r="P75" s="274" t="s">
        <v>669</v>
      </c>
      <c r="Q75" s="274"/>
    </row>
    <row r="76" spans="1:17">
      <c r="A76" s="174">
        <f t="shared" si="19"/>
        <v>41</v>
      </c>
      <c r="B76" s="309" t="s">
        <v>245</v>
      </c>
      <c r="C76" s="346" t="s">
        <v>20</v>
      </c>
      <c r="D76" s="177">
        <v>1</v>
      </c>
      <c r="E76" s="182">
        <v>1</v>
      </c>
      <c r="F76" s="178">
        <f t="shared" si="0"/>
        <v>20.408163265306122</v>
      </c>
      <c r="G76" s="179">
        <f t="shared" si="1"/>
        <v>20.408163265306122</v>
      </c>
      <c r="H76" s="180">
        <f t="shared" si="2"/>
        <v>10.204081632653061</v>
      </c>
      <c r="I76" s="179">
        <f t="shared" si="3"/>
        <v>10.204081632653061</v>
      </c>
      <c r="J76" s="181">
        <f t="shared" si="4"/>
        <v>30.612244897959183</v>
      </c>
      <c r="K76" s="264">
        <f t="shared" si="5"/>
        <v>30.612244897959183</v>
      </c>
      <c r="M76" s="273">
        <v>50</v>
      </c>
      <c r="N76" s="273">
        <v>25</v>
      </c>
      <c r="P76" s="274" t="s">
        <v>669</v>
      </c>
      <c r="Q76" s="274"/>
    </row>
    <row r="77" spans="1:17" ht="13.5">
      <c r="A77" s="174">
        <f t="shared" si="19"/>
        <v>42</v>
      </c>
      <c r="B77" s="248" t="s">
        <v>206</v>
      </c>
      <c r="C77" s="266" t="s">
        <v>20</v>
      </c>
      <c r="D77" s="177">
        <v>1</v>
      </c>
      <c r="E77" s="182">
        <v>17</v>
      </c>
      <c r="F77" s="178">
        <f t="shared" si="0"/>
        <v>5.8816326530612244</v>
      </c>
      <c r="G77" s="179">
        <f t="shared" si="1"/>
        <v>99.987755102040808</v>
      </c>
      <c r="H77" s="180">
        <f t="shared" si="2"/>
        <v>7.6530612244897958</v>
      </c>
      <c r="I77" s="179">
        <f t="shared" si="3"/>
        <v>130.10204081632654</v>
      </c>
      <c r="J77" s="181">
        <f t="shared" si="4"/>
        <v>230.08979591836734</v>
      </c>
      <c r="K77" s="264">
        <f t="shared" si="5"/>
        <v>13.534693877551021</v>
      </c>
      <c r="M77" s="273">
        <v>14.41</v>
      </c>
      <c r="N77" s="273">
        <v>18.75</v>
      </c>
      <c r="P77" s="274" t="s">
        <v>667</v>
      </c>
      <c r="Q77" s="274"/>
    </row>
    <row r="78" spans="1:17" ht="13.5">
      <c r="A78" s="174">
        <f t="shared" si="19"/>
        <v>43</v>
      </c>
      <c r="B78" s="248" t="s">
        <v>207</v>
      </c>
      <c r="C78" s="266" t="s">
        <v>20</v>
      </c>
      <c r="D78" s="177">
        <v>1</v>
      </c>
      <c r="E78" s="182">
        <v>17</v>
      </c>
      <c r="F78" s="178">
        <f t="shared" si="0"/>
        <v>6.9183673469387745</v>
      </c>
      <c r="G78" s="179">
        <f t="shared" si="1"/>
        <v>117.61224489795917</v>
      </c>
      <c r="H78" s="180">
        <f t="shared" si="2"/>
        <v>7.6530612244897958</v>
      </c>
      <c r="I78" s="179">
        <f t="shared" si="3"/>
        <v>130.10204081632654</v>
      </c>
      <c r="J78" s="181">
        <f t="shared" si="4"/>
        <v>247.71428571428572</v>
      </c>
      <c r="K78" s="264">
        <f t="shared" si="5"/>
        <v>14.571428571428571</v>
      </c>
      <c r="M78" s="273">
        <v>16.95</v>
      </c>
      <c r="N78" s="273">
        <v>18.75</v>
      </c>
      <c r="P78" s="274" t="s">
        <v>667</v>
      </c>
      <c r="Q78" s="182"/>
    </row>
    <row r="79" spans="1:17" ht="13.5">
      <c r="A79" s="174">
        <f t="shared" si="19"/>
        <v>44</v>
      </c>
      <c r="B79" s="248" t="s">
        <v>246</v>
      </c>
      <c r="C79" s="266" t="s">
        <v>20</v>
      </c>
      <c r="D79" s="177">
        <v>1</v>
      </c>
      <c r="E79" s="177">
        <v>22</v>
      </c>
      <c r="F79" s="178">
        <f t="shared" si="0"/>
        <v>6.2285714285714278</v>
      </c>
      <c r="G79" s="179">
        <f t="shared" si="1"/>
        <v>137.02857142857141</v>
      </c>
      <c r="H79" s="180">
        <f t="shared" si="2"/>
        <v>7.6530612244897958</v>
      </c>
      <c r="I79" s="179">
        <f t="shared" si="3"/>
        <v>168.36734693877551</v>
      </c>
      <c r="J79" s="181">
        <f t="shared" si="4"/>
        <v>305.39591836734689</v>
      </c>
      <c r="K79" s="264">
        <f t="shared" si="5"/>
        <v>13.881632653061223</v>
      </c>
      <c r="M79" s="273">
        <v>15.26</v>
      </c>
      <c r="N79" s="273">
        <v>18.75</v>
      </c>
      <c r="P79" s="274" t="s">
        <v>667</v>
      </c>
      <c r="Q79" s="274"/>
    </row>
    <row r="80" spans="1:17">
      <c r="A80" s="174">
        <f>A76+1</f>
        <v>42</v>
      </c>
      <c r="B80" s="248" t="s">
        <v>208</v>
      </c>
      <c r="C80" s="263" t="s">
        <v>20</v>
      </c>
      <c r="D80" s="177">
        <v>1</v>
      </c>
      <c r="E80" s="177">
        <v>12</v>
      </c>
      <c r="F80" s="178">
        <f t="shared" si="0"/>
        <v>7.9591836734693873</v>
      </c>
      <c r="G80" s="179">
        <f t="shared" si="1"/>
        <v>95.510204081632651</v>
      </c>
      <c r="H80" s="180">
        <f t="shared" si="2"/>
        <v>7.6530612244897958</v>
      </c>
      <c r="I80" s="179">
        <f t="shared" si="3"/>
        <v>91.836734693877546</v>
      </c>
      <c r="J80" s="181">
        <f t="shared" si="4"/>
        <v>187.34693877551018</v>
      </c>
      <c r="K80" s="264">
        <f t="shared" si="5"/>
        <v>15.612244897959181</v>
      </c>
      <c r="M80" s="241">
        <v>19.5</v>
      </c>
      <c r="N80" s="241">
        <v>18.75</v>
      </c>
      <c r="P80" s="274" t="s">
        <v>667</v>
      </c>
      <c r="Q80" s="274"/>
    </row>
    <row r="81" spans="1:17">
      <c r="A81" s="174">
        <f t="shared" si="19"/>
        <v>43</v>
      </c>
      <c r="B81" s="248" t="s">
        <v>209</v>
      </c>
      <c r="C81" s="263" t="s">
        <v>20</v>
      </c>
      <c r="D81" s="177">
        <v>1</v>
      </c>
      <c r="E81" s="177">
        <v>3</v>
      </c>
      <c r="F81" s="178">
        <f t="shared" si="0"/>
        <v>11.06938775510204</v>
      </c>
      <c r="G81" s="179">
        <f t="shared" si="1"/>
        <v>33.208163265306119</v>
      </c>
      <c r="H81" s="180">
        <f t="shared" si="2"/>
        <v>7.6530612244897958</v>
      </c>
      <c r="I81" s="179">
        <f t="shared" si="3"/>
        <v>22.959183673469386</v>
      </c>
      <c r="J81" s="181">
        <f t="shared" si="4"/>
        <v>56.167346938775509</v>
      </c>
      <c r="K81" s="264">
        <f t="shared" si="5"/>
        <v>18.722448979591835</v>
      </c>
      <c r="M81" s="241">
        <v>27.12</v>
      </c>
      <c r="N81" s="241">
        <v>18.75</v>
      </c>
      <c r="P81" s="274" t="s">
        <v>667</v>
      </c>
      <c r="Q81" s="274"/>
    </row>
    <row r="82" spans="1:17">
      <c r="A82" s="174">
        <f t="shared" si="19"/>
        <v>44</v>
      </c>
      <c r="B82" s="267" t="s">
        <v>214</v>
      </c>
      <c r="C82" s="268" t="s">
        <v>20</v>
      </c>
      <c r="D82" s="177">
        <v>1</v>
      </c>
      <c r="E82" s="177">
        <v>3</v>
      </c>
      <c r="F82" s="178">
        <f t="shared" si="0"/>
        <v>15.567346938775509</v>
      </c>
      <c r="G82" s="179">
        <f t="shared" si="1"/>
        <v>46.70204081632653</v>
      </c>
      <c r="H82" s="180">
        <f t="shared" si="2"/>
        <v>7.6530612244897958</v>
      </c>
      <c r="I82" s="179">
        <f t="shared" si="3"/>
        <v>22.959183673469386</v>
      </c>
      <c r="J82" s="181">
        <f t="shared" si="4"/>
        <v>69.661224489795913</v>
      </c>
      <c r="K82" s="264">
        <f t="shared" si="5"/>
        <v>23.220408163265304</v>
      </c>
      <c r="M82" s="241">
        <v>38.14</v>
      </c>
      <c r="N82" s="241">
        <v>18.75</v>
      </c>
      <c r="P82" s="274" t="s">
        <v>667</v>
      </c>
      <c r="Q82" s="274"/>
    </row>
    <row r="83" spans="1:17">
      <c r="A83" s="174">
        <f>A80+1</f>
        <v>43</v>
      </c>
      <c r="B83" s="248" t="s">
        <v>247</v>
      </c>
      <c r="C83" s="263" t="s">
        <v>20</v>
      </c>
      <c r="D83" s="177">
        <v>1</v>
      </c>
      <c r="E83" s="177">
        <v>2</v>
      </c>
      <c r="F83" s="178">
        <f t="shared" si="0"/>
        <v>20.755102040816325</v>
      </c>
      <c r="G83" s="179">
        <f t="shared" si="1"/>
        <v>41.510204081632651</v>
      </c>
      <c r="H83" s="180">
        <f t="shared" si="2"/>
        <v>7.6530612244897958</v>
      </c>
      <c r="I83" s="179">
        <f t="shared" si="3"/>
        <v>15.306122448979592</v>
      </c>
      <c r="J83" s="181">
        <f t="shared" si="4"/>
        <v>56.816326530612244</v>
      </c>
      <c r="K83" s="264">
        <f t="shared" si="5"/>
        <v>28.408163265306122</v>
      </c>
      <c r="M83" s="241">
        <v>50.85</v>
      </c>
      <c r="N83" s="241">
        <v>18.75</v>
      </c>
      <c r="P83" s="274" t="s">
        <v>667</v>
      </c>
      <c r="Q83" s="274"/>
    </row>
    <row r="84" spans="1:17">
      <c r="A84" s="174">
        <f t="shared" si="19"/>
        <v>44</v>
      </c>
      <c r="B84" s="248" t="s">
        <v>248</v>
      </c>
      <c r="C84" s="263" t="s">
        <v>20</v>
      </c>
      <c r="D84" s="177">
        <v>1</v>
      </c>
      <c r="E84" s="177">
        <v>5</v>
      </c>
      <c r="F84" s="178">
        <f t="shared" si="0"/>
        <v>6.9183673469387745</v>
      </c>
      <c r="G84" s="179">
        <f t="shared" si="1"/>
        <v>34.591836734693871</v>
      </c>
      <c r="H84" s="180">
        <f t="shared" si="2"/>
        <v>7.6530612244897958</v>
      </c>
      <c r="I84" s="179">
        <f t="shared" si="3"/>
        <v>38.265306122448976</v>
      </c>
      <c r="J84" s="181">
        <f t="shared" si="4"/>
        <v>72.857142857142847</v>
      </c>
      <c r="K84" s="264">
        <f t="shared" si="5"/>
        <v>14.571428571428569</v>
      </c>
      <c r="M84" s="241">
        <v>16.95</v>
      </c>
      <c r="N84" s="241">
        <v>18.75</v>
      </c>
      <c r="P84" s="274" t="s">
        <v>667</v>
      </c>
      <c r="Q84" s="274"/>
    </row>
    <row r="85" spans="1:17">
      <c r="A85" s="174">
        <f t="shared" si="19"/>
        <v>45</v>
      </c>
      <c r="B85" s="267" t="s">
        <v>249</v>
      </c>
      <c r="C85" s="268" t="s">
        <v>20</v>
      </c>
      <c r="D85" s="177">
        <v>1</v>
      </c>
      <c r="E85" s="177">
        <v>7</v>
      </c>
      <c r="F85" s="178">
        <f t="shared" si="0"/>
        <v>7.9591836734693873</v>
      </c>
      <c r="G85" s="179">
        <f t="shared" si="1"/>
        <v>55.714285714285708</v>
      </c>
      <c r="H85" s="180">
        <f t="shared" si="2"/>
        <v>7.6530612244897958</v>
      </c>
      <c r="I85" s="179">
        <f t="shared" si="3"/>
        <v>53.571428571428569</v>
      </c>
      <c r="J85" s="181">
        <f t="shared" si="4"/>
        <v>109.28571428571428</v>
      </c>
      <c r="K85" s="264">
        <f t="shared" si="5"/>
        <v>15.612244897959183</v>
      </c>
      <c r="M85" s="241">
        <v>19.5</v>
      </c>
      <c r="N85" s="241">
        <v>18.75</v>
      </c>
      <c r="P85" s="274" t="s">
        <v>667</v>
      </c>
      <c r="Q85" s="274"/>
    </row>
    <row r="86" spans="1:17">
      <c r="A86" s="174">
        <f t="shared" si="19"/>
        <v>46</v>
      </c>
      <c r="B86" s="267" t="s">
        <v>250</v>
      </c>
      <c r="C86" s="268" t="s">
        <v>20</v>
      </c>
      <c r="D86" s="177">
        <v>1</v>
      </c>
      <c r="E86" s="177">
        <v>3</v>
      </c>
      <c r="F86" s="178">
        <f t="shared" si="0"/>
        <v>12.110204081632652</v>
      </c>
      <c r="G86" s="179">
        <f t="shared" si="1"/>
        <v>36.330612244897956</v>
      </c>
      <c r="H86" s="180">
        <f t="shared" si="2"/>
        <v>7.6530612244897958</v>
      </c>
      <c r="I86" s="179">
        <f t="shared" si="3"/>
        <v>22.959183673469386</v>
      </c>
      <c r="J86" s="181">
        <f t="shared" si="4"/>
        <v>59.289795918367346</v>
      </c>
      <c r="K86" s="264">
        <f t="shared" si="5"/>
        <v>19.763265306122449</v>
      </c>
      <c r="M86" s="241">
        <v>29.67</v>
      </c>
      <c r="N86" s="241">
        <v>18.75</v>
      </c>
      <c r="P86" s="274" t="s">
        <v>667</v>
      </c>
      <c r="Q86" s="274"/>
    </row>
    <row r="87" spans="1:17" ht="13.5">
      <c r="A87" s="174">
        <f t="shared" si="19"/>
        <v>47</v>
      </c>
      <c r="B87" s="269" t="s">
        <v>216</v>
      </c>
      <c r="C87" s="266" t="s">
        <v>20</v>
      </c>
      <c r="D87" s="177">
        <v>1</v>
      </c>
      <c r="E87" s="177">
        <v>25</v>
      </c>
      <c r="F87" s="178">
        <f t="shared" si="0"/>
        <v>13.836734693877549</v>
      </c>
      <c r="G87" s="179">
        <f t="shared" si="1"/>
        <v>345.91836734693874</v>
      </c>
      <c r="H87" s="180">
        <f t="shared" si="2"/>
        <v>7.6530612244897958</v>
      </c>
      <c r="I87" s="179">
        <f t="shared" si="3"/>
        <v>191.32653061224488</v>
      </c>
      <c r="J87" s="181">
        <f t="shared" si="4"/>
        <v>537.24489795918362</v>
      </c>
      <c r="K87" s="264">
        <f t="shared" si="5"/>
        <v>21.489795918367346</v>
      </c>
      <c r="M87" s="241">
        <v>33.9</v>
      </c>
      <c r="N87" s="241">
        <v>18.75</v>
      </c>
      <c r="P87" s="274" t="s">
        <v>667</v>
      </c>
      <c r="Q87" s="274"/>
    </row>
    <row r="88" spans="1:17" ht="13.5">
      <c r="A88" s="174">
        <f t="shared" si="19"/>
        <v>48</v>
      </c>
      <c r="B88" s="269" t="s">
        <v>217</v>
      </c>
      <c r="C88" s="266" t="s">
        <v>20</v>
      </c>
      <c r="D88" s="177">
        <v>1</v>
      </c>
      <c r="E88" s="177">
        <v>9</v>
      </c>
      <c r="F88" s="178">
        <f t="shared" si="0"/>
        <v>14.530612244897959</v>
      </c>
      <c r="G88" s="179">
        <f t="shared" si="1"/>
        <v>130.77551020408163</v>
      </c>
      <c r="H88" s="180">
        <f t="shared" si="2"/>
        <v>7.6530612244897958</v>
      </c>
      <c r="I88" s="179">
        <f t="shared" si="3"/>
        <v>68.877551020408163</v>
      </c>
      <c r="J88" s="181">
        <f t="shared" si="4"/>
        <v>199.65306122448979</v>
      </c>
      <c r="K88" s="264">
        <f t="shared" si="5"/>
        <v>22.183673469387756</v>
      </c>
      <c r="M88" s="241">
        <v>35.6</v>
      </c>
      <c r="N88" s="241">
        <v>18.75</v>
      </c>
      <c r="P88" s="274" t="s">
        <v>667</v>
      </c>
      <c r="Q88" s="274"/>
    </row>
    <row r="89" spans="1:17" ht="13.5">
      <c r="A89" s="174">
        <f t="shared" si="19"/>
        <v>49</v>
      </c>
      <c r="B89" s="269" t="s">
        <v>218</v>
      </c>
      <c r="C89" s="266" t="s">
        <v>20</v>
      </c>
      <c r="D89" s="177">
        <v>1</v>
      </c>
      <c r="E89" s="177">
        <v>11</v>
      </c>
      <c r="F89" s="178">
        <f t="shared" si="0"/>
        <v>15.567346938775509</v>
      </c>
      <c r="G89" s="179">
        <f t="shared" si="1"/>
        <v>171.24081632653059</v>
      </c>
      <c r="H89" s="180">
        <f t="shared" si="2"/>
        <v>7.6530612244897958</v>
      </c>
      <c r="I89" s="179">
        <f t="shared" si="3"/>
        <v>84.183673469387756</v>
      </c>
      <c r="J89" s="181">
        <f t="shared" si="4"/>
        <v>255.42448979591836</v>
      </c>
      <c r="K89" s="264">
        <f t="shared" si="5"/>
        <v>23.220408163265304</v>
      </c>
      <c r="M89" s="241">
        <v>38.14</v>
      </c>
      <c r="N89" s="241">
        <v>18.75</v>
      </c>
      <c r="P89" s="274" t="s">
        <v>667</v>
      </c>
      <c r="Q89" s="274"/>
    </row>
    <row r="90" spans="1:17" ht="13.5">
      <c r="A90" s="174">
        <f t="shared" si="19"/>
        <v>50</v>
      </c>
      <c r="B90" s="269" t="s">
        <v>219</v>
      </c>
      <c r="C90" s="266" t="s">
        <v>20</v>
      </c>
      <c r="D90" s="177">
        <v>1</v>
      </c>
      <c r="E90" s="177">
        <v>10</v>
      </c>
      <c r="F90" s="178">
        <f t="shared" si="0"/>
        <v>16.60408163265306</v>
      </c>
      <c r="G90" s="179">
        <f t="shared" si="1"/>
        <v>166.0408163265306</v>
      </c>
      <c r="H90" s="180">
        <f t="shared" si="2"/>
        <v>7.6530612244897958</v>
      </c>
      <c r="I90" s="179">
        <f t="shared" si="3"/>
        <v>76.530612244897952</v>
      </c>
      <c r="J90" s="181">
        <f t="shared" si="4"/>
        <v>242.57142857142856</v>
      </c>
      <c r="K90" s="264">
        <f t="shared" si="5"/>
        <v>24.257142857142856</v>
      </c>
      <c r="M90" s="241">
        <v>40.68</v>
      </c>
      <c r="N90" s="241">
        <v>18.75</v>
      </c>
      <c r="P90" s="274" t="s">
        <v>667</v>
      </c>
      <c r="Q90" s="274"/>
    </row>
    <row r="91" spans="1:17" ht="13.5">
      <c r="A91" s="174">
        <f t="shared" si="19"/>
        <v>51</v>
      </c>
      <c r="B91" s="269" t="s">
        <v>220</v>
      </c>
      <c r="C91" s="266" t="s">
        <v>20</v>
      </c>
      <c r="D91" s="177">
        <v>1</v>
      </c>
      <c r="E91" s="177">
        <v>5</v>
      </c>
      <c r="F91" s="178">
        <f t="shared" si="0"/>
        <v>21.795918367346935</v>
      </c>
      <c r="G91" s="179">
        <f t="shared" si="1"/>
        <v>108.97959183673467</v>
      </c>
      <c r="H91" s="180">
        <f t="shared" si="2"/>
        <v>7.6530612244897958</v>
      </c>
      <c r="I91" s="179">
        <f t="shared" si="3"/>
        <v>38.265306122448976</v>
      </c>
      <c r="J91" s="181">
        <f t="shared" si="4"/>
        <v>147.24489795918365</v>
      </c>
      <c r="K91" s="264">
        <f t="shared" si="5"/>
        <v>29.448979591836729</v>
      </c>
      <c r="M91" s="241">
        <v>53.4</v>
      </c>
      <c r="N91" s="241">
        <v>18.75</v>
      </c>
      <c r="P91" s="274" t="s">
        <v>667</v>
      </c>
      <c r="Q91" s="274"/>
    </row>
    <row r="92" spans="1:17" ht="13.5">
      <c r="A92" s="174">
        <f t="shared" si="19"/>
        <v>52</v>
      </c>
      <c r="B92" s="269" t="s">
        <v>221</v>
      </c>
      <c r="C92" s="266" t="s">
        <v>20</v>
      </c>
      <c r="D92" s="177">
        <v>1</v>
      </c>
      <c r="E92" s="177">
        <v>2</v>
      </c>
      <c r="F92" s="178">
        <f t="shared" si="0"/>
        <v>23.530612244897956</v>
      </c>
      <c r="G92" s="179">
        <f t="shared" si="1"/>
        <v>47.061224489795912</v>
      </c>
      <c r="H92" s="180">
        <f t="shared" si="2"/>
        <v>7.6530612244897958</v>
      </c>
      <c r="I92" s="179">
        <f t="shared" si="3"/>
        <v>15.306122448979592</v>
      </c>
      <c r="J92" s="181">
        <f t="shared" si="4"/>
        <v>62.367346938775505</v>
      </c>
      <c r="K92" s="264">
        <f t="shared" si="5"/>
        <v>31.183673469387752</v>
      </c>
      <c r="M92" s="241">
        <v>57.65</v>
      </c>
      <c r="N92" s="241">
        <v>18.75</v>
      </c>
      <c r="P92" s="274" t="s">
        <v>667</v>
      </c>
      <c r="Q92" s="274"/>
    </row>
    <row r="93" spans="1:17" ht="13.5">
      <c r="A93" s="174">
        <f t="shared" si="19"/>
        <v>53</v>
      </c>
      <c r="B93" s="269" t="s">
        <v>227</v>
      </c>
      <c r="C93" s="266" t="s">
        <v>20</v>
      </c>
      <c r="D93" s="177">
        <v>1</v>
      </c>
      <c r="E93" s="177">
        <v>1</v>
      </c>
      <c r="F93" s="270">
        <f t="shared" si="0"/>
        <v>24.559183673469388</v>
      </c>
      <c r="G93" s="179">
        <f t="shared" si="1"/>
        <v>24.559183673469388</v>
      </c>
      <c r="H93" s="180">
        <f t="shared" si="2"/>
        <v>7.6530612244897958</v>
      </c>
      <c r="I93" s="179">
        <f t="shared" si="3"/>
        <v>7.6530612244897958</v>
      </c>
      <c r="J93" s="181">
        <f t="shared" si="4"/>
        <v>32.212244897959181</v>
      </c>
      <c r="K93" s="264">
        <f t="shared" si="5"/>
        <v>32.212244897959181</v>
      </c>
      <c r="M93" s="241">
        <v>60.17</v>
      </c>
      <c r="N93" s="241">
        <v>18.75</v>
      </c>
      <c r="P93" s="274" t="s">
        <v>667</v>
      </c>
      <c r="Q93" s="274"/>
    </row>
    <row r="94" spans="1:17" ht="13.5">
      <c r="A94" s="174">
        <f t="shared" si="19"/>
        <v>54</v>
      </c>
      <c r="B94" s="269" t="s">
        <v>222</v>
      </c>
      <c r="C94" s="266" t="s">
        <v>20</v>
      </c>
      <c r="D94" s="177">
        <v>1</v>
      </c>
      <c r="E94" s="177">
        <v>2</v>
      </c>
      <c r="F94" s="178">
        <f t="shared" si="0"/>
        <v>25.253061224489795</v>
      </c>
      <c r="G94" s="179">
        <f t="shared" si="1"/>
        <v>50.506122448979589</v>
      </c>
      <c r="H94" s="180">
        <f t="shared" si="2"/>
        <v>7.6530612244897958</v>
      </c>
      <c r="I94" s="179">
        <f t="shared" si="3"/>
        <v>15.306122448979592</v>
      </c>
      <c r="J94" s="181">
        <f t="shared" si="4"/>
        <v>65.812244897959175</v>
      </c>
      <c r="K94" s="264">
        <f t="shared" si="5"/>
        <v>32.906122448979588</v>
      </c>
      <c r="M94" s="241">
        <v>61.87</v>
      </c>
      <c r="N94" s="241">
        <v>18.75</v>
      </c>
      <c r="P94" s="274" t="s">
        <v>667</v>
      </c>
      <c r="Q94" s="274"/>
    </row>
    <row r="95" spans="1:17" ht="13.5">
      <c r="A95" s="174">
        <f t="shared" si="19"/>
        <v>55</v>
      </c>
      <c r="B95" s="269" t="s">
        <v>223</v>
      </c>
      <c r="C95" s="266" t="s">
        <v>20</v>
      </c>
      <c r="D95" s="177">
        <v>1</v>
      </c>
      <c r="E95" s="177">
        <v>1</v>
      </c>
      <c r="F95" s="178">
        <f t="shared" si="0"/>
        <v>25.942857142857143</v>
      </c>
      <c r="G95" s="179">
        <f t="shared" si="1"/>
        <v>25.942857142857143</v>
      </c>
      <c r="H95" s="180">
        <f t="shared" si="2"/>
        <v>7.6530612244897958</v>
      </c>
      <c r="I95" s="179">
        <f t="shared" si="3"/>
        <v>7.6530612244897958</v>
      </c>
      <c r="J95" s="181">
        <f t="shared" si="4"/>
        <v>33.59591836734694</v>
      </c>
      <c r="K95" s="264">
        <f t="shared" si="5"/>
        <v>33.59591836734694</v>
      </c>
      <c r="M95" s="241">
        <v>63.56</v>
      </c>
      <c r="N95" s="241">
        <v>18.75</v>
      </c>
      <c r="P95" s="274" t="s">
        <v>667</v>
      </c>
      <c r="Q95" s="274"/>
    </row>
    <row r="96" spans="1:17" ht="13.5">
      <c r="A96" s="174">
        <f>A95+1</f>
        <v>56</v>
      </c>
      <c r="B96" s="269" t="s">
        <v>251</v>
      </c>
      <c r="C96" s="266" t="s">
        <v>20</v>
      </c>
      <c r="D96" s="177">
        <v>1</v>
      </c>
      <c r="E96" s="177">
        <v>1</v>
      </c>
      <c r="F96" s="178">
        <f t="shared" si="0"/>
        <v>31.134693877551019</v>
      </c>
      <c r="G96" s="179">
        <f t="shared" si="1"/>
        <v>31.134693877551019</v>
      </c>
      <c r="H96" s="180">
        <f t="shared" si="2"/>
        <v>7.6530612244897958</v>
      </c>
      <c r="I96" s="179">
        <f t="shared" si="3"/>
        <v>7.6530612244897958</v>
      </c>
      <c r="J96" s="181">
        <f t="shared" si="4"/>
        <v>38.787755102040812</v>
      </c>
      <c r="K96" s="264">
        <f t="shared" si="5"/>
        <v>38.787755102040812</v>
      </c>
      <c r="M96" s="241">
        <v>76.28</v>
      </c>
      <c r="N96" s="241">
        <v>18.75</v>
      </c>
      <c r="P96" s="274" t="s">
        <v>667</v>
      </c>
      <c r="Q96" s="274"/>
    </row>
    <row r="97" spans="1:17">
      <c r="A97" s="174">
        <f>A96+1</f>
        <v>57</v>
      </c>
      <c r="B97" s="248" t="s">
        <v>252</v>
      </c>
      <c r="C97" s="263" t="s">
        <v>20</v>
      </c>
      <c r="D97" s="177">
        <v>1</v>
      </c>
      <c r="E97" s="177">
        <v>2</v>
      </c>
      <c r="F97" s="178">
        <f t="shared" si="0"/>
        <v>7.9591836734693873</v>
      </c>
      <c r="G97" s="179">
        <f t="shared" si="1"/>
        <v>15.918367346938775</v>
      </c>
      <c r="H97" s="180">
        <f t="shared" si="2"/>
        <v>7.6530612244897958</v>
      </c>
      <c r="I97" s="179">
        <f t="shared" si="3"/>
        <v>15.306122448979592</v>
      </c>
      <c r="J97" s="181">
        <f t="shared" si="4"/>
        <v>31.224489795918366</v>
      </c>
      <c r="K97" s="264">
        <f t="shared" si="5"/>
        <v>15.612244897959183</v>
      </c>
      <c r="M97" s="273">
        <v>19.5</v>
      </c>
      <c r="N97" s="241">
        <v>18.75</v>
      </c>
      <c r="P97" s="274" t="s">
        <v>667</v>
      </c>
      <c r="Q97" s="274"/>
    </row>
    <row r="98" spans="1:17">
      <c r="A98" s="174">
        <f t="shared" ref="A98:A101" si="20">A97+1</f>
        <v>58</v>
      </c>
      <c r="B98" s="248" t="s">
        <v>253</v>
      </c>
      <c r="C98" s="263" t="s">
        <v>20</v>
      </c>
      <c r="D98" s="177">
        <v>1</v>
      </c>
      <c r="E98" s="177">
        <v>1</v>
      </c>
      <c r="F98" s="178">
        <f t="shared" si="0"/>
        <v>15.567346938775509</v>
      </c>
      <c r="G98" s="179">
        <f t="shared" si="1"/>
        <v>15.567346938775509</v>
      </c>
      <c r="H98" s="180">
        <f t="shared" si="2"/>
        <v>7.6530612244897958</v>
      </c>
      <c r="I98" s="179">
        <f t="shared" si="3"/>
        <v>7.6530612244897958</v>
      </c>
      <c r="J98" s="181">
        <f t="shared" si="4"/>
        <v>23.220408163265304</v>
      </c>
      <c r="K98" s="264">
        <f t="shared" si="5"/>
        <v>23.220408163265304</v>
      </c>
      <c r="M98" s="241">
        <v>38.14</v>
      </c>
      <c r="N98" s="241">
        <v>18.75</v>
      </c>
      <c r="P98" s="274" t="s">
        <v>667</v>
      </c>
      <c r="Q98" s="274"/>
    </row>
    <row r="99" spans="1:17">
      <c r="A99" s="174">
        <f t="shared" si="20"/>
        <v>59</v>
      </c>
      <c r="B99" s="267" t="s">
        <v>254</v>
      </c>
      <c r="C99" s="268" t="s">
        <v>20</v>
      </c>
      <c r="D99" s="177">
        <v>1</v>
      </c>
      <c r="E99" s="177">
        <v>1</v>
      </c>
      <c r="F99" s="178">
        <f t="shared" si="0"/>
        <v>17.379591836734694</v>
      </c>
      <c r="G99" s="179">
        <f t="shared" si="1"/>
        <v>17.379591836734694</v>
      </c>
      <c r="H99" s="180">
        <f t="shared" si="2"/>
        <v>7.6530612244897958</v>
      </c>
      <c r="I99" s="179">
        <f t="shared" si="3"/>
        <v>7.6530612244897958</v>
      </c>
      <c r="J99" s="181">
        <f t="shared" si="4"/>
        <v>25.03265306122449</v>
      </c>
      <c r="K99" s="264">
        <f t="shared" si="5"/>
        <v>25.03265306122449</v>
      </c>
      <c r="M99" s="273">
        <v>42.58</v>
      </c>
      <c r="N99" s="273">
        <v>18.75</v>
      </c>
      <c r="P99" s="274" t="s">
        <v>667</v>
      </c>
      <c r="Q99" s="274"/>
    </row>
    <row r="100" spans="1:17">
      <c r="A100" s="174">
        <f>A99+1</f>
        <v>60</v>
      </c>
      <c r="B100" s="248" t="s">
        <v>230</v>
      </c>
      <c r="C100" s="263" t="s">
        <v>20</v>
      </c>
      <c r="D100" s="177">
        <v>1</v>
      </c>
      <c r="E100" s="177">
        <v>6</v>
      </c>
      <c r="F100" s="178">
        <f t="shared" si="0"/>
        <v>18.424489795918365</v>
      </c>
      <c r="G100" s="179">
        <f t="shared" si="1"/>
        <v>110.5469387755102</v>
      </c>
      <c r="H100" s="180">
        <f t="shared" si="2"/>
        <v>7.6530612244897958</v>
      </c>
      <c r="I100" s="179">
        <f t="shared" si="3"/>
        <v>45.918367346938773</v>
      </c>
      <c r="J100" s="181">
        <f t="shared" si="4"/>
        <v>156.46530612244896</v>
      </c>
      <c r="K100" s="264">
        <f t="shared" si="5"/>
        <v>26.077551020408162</v>
      </c>
      <c r="M100" s="273">
        <v>45.14</v>
      </c>
      <c r="N100" s="273">
        <v>18.75</v>
      </c>
      <c r="P100" s="274" t="s">
        <v>667</v>
      </c>
      <c r="Q100" s="274"/>
    </row>
    <row r="101" spans="1:17">
      <c r="A101" s="174">
        <f t="shared" si="20"/>
        <v>61</v>
      </c>
      <c r="B101" s="248" t="s">
        <v>255</v>
      </c>
      <c r="C101" s="263" t="s">
        <v>20</v>
      </c>
      <c r="D101" s="177">
        <v>1</v>
      </c>
      <c r="E101" s="177">
        <v>1</v>
      </c>
      <c r="F101" s="178">
        <f t="shared" si="0"/>
        <v>15.567346938775509</v>
      </c>
      <c r="G101" s="179">
        <f t="shared" si="1"/>
        <v>15.567346938775509</v>
      </c>
      <c r="H101" s="180">
        <f t="shared" si="2"/>
        <v>7.6530612244897958</v>
      </c>
      <c r="I101" s="179">
        <f t="shared" si="3"/>
        <v>7.6530612244897958</v>
      </c>
      <c r="J101" s="181">
        <f t="shared" si="4"/>
        <v>23.220408163265304</v>
      </c>
      <c r="K101" s="264">
        <f t="shared" si="5"/>
        <v>23.220408163265304</v>
      </c>
      <c r="M101" s="273">
        <v>38.14</v>
      </c>
      <c r="N101" s="273">
        <v>18.75</v>
      </c>
      <c r="P101" s="274" t="s">
        <v>667</v>
      </c>
      <c r="Q101" s="274"/>
    </row>
    <row r="102" spans="1:17">
      <c r="A102" s="174">
        <f>A101+1</f>
        <v>62</v>
      </c>
      <c r="B102" s="267" t="s">
        <v>256</v>
      </c>
      <c r="C102" s="268" t="s">
        <v>20</v>
      </c>
      <c r="D102" s="177">
        <v>1</v>
      </c>
      <c r="E102" s="177">
        <v>2</v>
      </c>
      <c r="F102" s="178">
        <f t="shared" si="0"/>
        <v>20.408163265306122</v>
      </c>
      <c r="G102" s="179">
        <f t="shared" si="1"/>
        <v>40.816326530612244</v>
      </c>
      <c r="H102" s="180">
        <f t="shared" si="2"/>
        <v>7.6530612244897958</v>
      </c>
      <c r="I102" s="179">
        <f t="shared" si="3"/>
        <v>15.306122448979592</v>
      </c>
      <c r="J102" s="181">
        <f t="shared" si="4"/>
        <v>56.122448979591837</v>
      </c>
      <c r="K102" s="264">
        <f t="shared" si="5"/>
        <v>28.061224489795919</v>
      </c>
      <c r="M102" s="273">
        <v>50</v>
      </c>
      <c r="N102" s="273">
        <v>18.75</v>
      </c>
      <c r="P102" s="274" t="s">
        <v>667</v>
      </c>
      <c r="Q102" s="274"/>
    </row>
    <row r="103" spans="1:17">
      <c r="A103" s="174">
        <f>A102+1</f>
        <v>63</v>
      </c>
      <c r="B103" s="267" t="s">
        <v>257</v>
      </c>
      <c r="C103" s="268" t="s">
        <v>20</v>
      </c>
      <c r="D103" s="177">
        <v>1</v>
      </c>
      <c r="E103" s="177">
        <v>2</v>
      </c>
      <c r="F103" s="178">
        <f t="shared" si="0"/>
        <v>32.653061224489797</v>
      </c>
      <c r="G103" s="179">
        <f t="shared" si="1"/>
        <v>65.306122448979593</v>
      </c>
      <c r="H103" s="180">
        <f t="shared" si="2"/>
        <v>7.6530612244897958</v>
      </c>
      <c r="I103" s="179">
        <f t="shared" si="3"/>
        <v>15.306122448979592</v>
      </c>
      <c r="J103" s="181">
        <f t="shared" si="4"/>
        <v>80.612244897959187</v>
      </c>
      <c r="K103" s="264">
        <f t="shared" si="5"/>
        <v>40.306122448979593</v>
      </c>
      <c r="M103" s="273">
        <v>80</v>
      </c>
      <c r="N103" s="273">
        <v>18.75</v>
      </c>
      <c r="P103" s="274" t="s">
        <v>667</v>
      </c>
      <c r="Q103" s="274"/>
    </row>
    <row r="104" spans="1:17">
      <c r="A104" s="174">
        <f>A103+1</f>
        <v>64</v>
      </c>
      <c r="B104" s="267" t="s">
        <v>258</v>
      </c>
      <c r="C104" s="268" t="s">
        <v>20</v>
      </c>
      <c r="D104" s="177">
        <v>1</v>
      </c>
      <c r="E104" s="177">
        <v>1</v>
      </c>
      <c r="F104" s="178">
        <f t="shared" si="0"/>
        <v>40.816326530612244</v>
      </c>
      <c r="G104" s="179">
        <f t="shared" si="1"/>
        <v>40.816326530612244</v>
      </c>
      <c r="H104" s="180">
        <f t="shared" si="2"/>
        <v>7.6530612244897958</v>
      </c>
      <c r="I104" s="179">
        <f t="shared" si="3"/>
        <v>7.6530612244897958</v>
      </c>
      <c r="J104" s="181">
        <f t="shared" si="4"/>
        <v>48.469387755102041</v>
      </c>
      <c r="K104" s="264">
        <f t="shared" si="5"/>
        <v>48.469387755102041</v>
      </c>
      <c r="M104" s="273">
        <v>100</v>
      </c>
      <c r="N104" s="273">
        <v>18.75</v>
      </c>
      <c r="P104" s="274" t="s">
        <v>667</v>
      </c>
      <c r="Q104" s="274"/>
    </row>
    <row r="105" spans="1:17">
      <c r="A105" s="271"/>
      <c r="B105" s="271" t="s">
        <v>590</v>
      </c>
      <c r="C105" s="271"/>
      <c r="D105" s="271"/>
      <c r="E105" s="271"/>
      <c r="F105" s="271"/>
      <c r="G105" s="271"/>
      <c r="H105" s="271"/>
      <c r="I105" s="271"/>
      <c r="J105" s="271"/>
      <c r="K105" s="271"/>
      <c r="M105" s="271"/>
      <c r="N105" s="271"/>
      <c r="P105" s="274"/>
      <c r="Q105" s="274"/>
    </row>
    <row r="106" spans="1:17">
      <c r="A106" s="174">
        <f>A104+1</f>
        <v>65</v>
      </c>
      <c r="B106" s="248" t="s">
        <v>259</v>
      </c>
      <c r="C106" s="263" t="s">
        <v>260</v>
      </c>
      <c r="D106" s="177">
        <v>1</v>
      </c>
      <c r="E106" s="182">
        <v>85</v>
      </c>
      <c r="F106" s="270">
        <f t="shared" si="0"/>
        <v>22.448979591836732</v>
      </c>
      <c r="G106" s="179">
        <f t="shared" si="1"/>
        <v>1908.1632653061222</v>
      </c>
      <c r="H106" s="180">
        <f t="shared" si="2"/>
        <v>5.1020408163265305</v>
      </c>
      <c r="I106" s="179">
        <f t="shared" si="3"/>
        <v>433.67346938775512</v>
      </c>
      <c r="J106" s="181">
        <f t="shared" si="4"/>
        <v>2341.8367346938771</v>
      </c>
      <c r="K106" s="264">
        <f t="shared" si="5"/>
        <v>27.551020408163261</v>
      </c>
      <c r="M106" s="273">
        <v>55</v>
      </c>
      <c r="N106" s="273">
        <v>12.5</v>
      </c>
      <c r="P106" s="274" t="s">
        <v>648</v>
      </c>
      <c r="Q106" s="276"/>
    </row>
    <row r="107" spans="1:17">
      <c r="A107" s="174">
        <f t="shared" ref="A107:A144" si="21">A106+1</f>
        <v>66</v>
      </c>
      <c r="B107" s="248" t="s">
        <v>261</v>
      </c>
      <c r="C107" s="263" t="s">
        <v>260</v>
      </c>
      <c r="D107" s="177">
        <v>1</v>
      </c>
      <c r="E107" s="182">
        <v>20</v>
      </c>
      <c r="F107" s="270">
        <f t="shared" si="0"/>
        <v>16.938775510204081</v>
      </c>
      <c r="G107" s="179">
        <f t="shared" si="1"/>
        <v>338.77551020408163</v>
      </c>
      <c r="H107" s="180">
        <f t="shared" si="2"/>
        <v>5.1020408163265305</v>
      </c>
      <c r="I107" s="179">
        <f t="shared" si="3"/>
        <v>102.0408163265306</v>
      </c>
      <c r="J107" s="181">
        <f t="shared" si="4"/>
        <v>440.81632653061223</v>
      </c>
      <c r="K107" s="264">
        <f t="shared" si="5"/>
        <v>22.04081632653061</v>
      </c>
      <c r="M107" s="241">
        <v>41.5</v>
      </c>
      <c r="N107" s="273">
        <v>12.5</v>
      </c>
      <c r="P107" s="274" t="s">
        <v>648</v>
      </c>
      <c r="Q107" s="276"/>
    </row>
    <row r="108" spans="1:17">
      <c r="A108" s="174">
        <f t="shared" si="21"/>
        <v>67</v>
      </c>
      <c r="B108" s="248" t="s">
        <v>262</v>
      </c>
      <c r="C108" s="263" t="s">
        <v>260</v>
      </c>
      <c r="D108" s="177">
        <v>1</v>
      </c>
      <c r="E108" s="182">
        <v>23</v>
      </c>
      <c r="F108" s="270">
        <f t="shared" si="0"/>
        <v>13.836734693877549</v>
      </c>
      <c r="G108" s="179">
        <f t="shared" si="1"/>
        <v>318.24489795918362</v>
      </c>
      <c r="H108" s="180">
        <f t="shared" si="2"/>
        <v>2.5510204081632653</v>
      </c>
      <c r="I108" s="179">
        <f t="shared" si="3"/>
        <v>58.673469387755098</v>
      </c>
      <c r="J108" s="181">
        <f t="shared" si="4"/>
        <v>376.91836734693874</v>
      </c>
      <c r="K108" s="264">
        <f t="shared" si="5"/>
        <v>16.387755102040813</v>
      </c>
      <c r="M108" s="241">
        <v>33.9</v>
      </c>
      <c r="N108" s="241">
        <v>6.25</v>
      </c>
      <c r="P108" s="274" t="s">
        <v>648</v>
      </c>
      <c r="Q108" s="276"/>
    </row>
    <row r="109" spans="1:17">
      <c r="A109" s="174">
        <f t="shared" si="21"/>
        <v>68</v>
      </c>
      <c r="B109" s="248" t="s">
        <v>263</v>
      </c>
      <c r="C109" s="263" t="s">
        <v>260</v>
      </c>
      <c r="D109" s="177">
        <v>1</v>
      </c>
      <c r="E109" s="182">
        <v>20</v>
      </c>
      <c r="F109" s="270">
        <f t="shared" si="0"/>
        <v>9.6857142857142851</v>
      </c>
      <c r="G109" s="179">
        <f t="shared" si="1"/>
        <v>193.71428571428569</v>
      </c>
      <c r="H109" s="180">
        <f t="shared" si="2"/>
        <v>2.5510204081632653</v>
      </c>
      <c r="I109" s="179">
        <f t="shared" si="3"/>
        <v>51.020408163265301</v>
      </c>
      <c r="J109" s="181">
        <f t="shared" si="4"/>
        <v>244.734693877551</v>
      </c>
      <c r="K109" s="264">
        <f t="shared" si="5"/>
        <v>12.236734693877549</v>
      </c>
      <c r="M109" s="241">
        <v>23.73</v>
      </c>
      <c r="N109" s="241">
        <v>6.25</v>
      </c>
      <c r="P109" s="274" t="s">
        <v>648</v>
      </c>
      <c r="Q109" s="276"/>
    </row>
    <row r="110" spans="1:17">
      <c r="A110" s="174">
        <f t="shared" si="21"/>
        <v>69</v>
      </c>
      <c r="B110" s="248" t="s">
        <v>264</v>
      </c>
      <c r="C110" s="263" t="s">
        <v>260</v>
      </c>
      <c r="D110" s="177">
        <v>1</v>
      </c>
      <c r="E110" s="182">
        <v>43</v>
      </c>
      <c r="F110" s="270">
        <f t="shared" si="0"/>
        <v>6.9183673469387745</v>
      </c>
      <c r="G110" s="179">
        <f t="shared" si="1"/>
        <v>297.48979591836729</v>
      </c>
      <c r="H110" s="180">
        <f t="shared" si="2"/>
        <v>2.0408163265306123</v>
      </c>
      <c r="I110" s="179">
        <f t="shared" si="3"/>
        <v>87.755102040816325</v>
      </c>
      <c r="J110" s="181">
        <f t="shared" si="4"/>
        <v>385.24489795918362</v>
      </c>
      <c r="K110" s="264">
        <f t="shared" si="5"/>
        <v>8.9591836734693864</v>
      </c>
      <c r="M110" s="241">
        <v>16.95</v>
      </c>
      <c r="N110" s="241">
        <v>5</v>
      </c>
      <c r="P110" s="274" t="s">
        <v>648</v>
      </c>
      <c r="Q110" s="276"/>
    </row>
    <row r="111" spans="1:17">
      <c r="A111" s="174">
        <f t="shared" si="21"/>
        <v>70</v>
      </c>
      <c r="B111" s="248" t="s">
        <v>265</v>
      </c>
      <c r="C111" s="263" t="s">
        <v>260</v>
      </c>
      <c r="D111" s="177">
        <v>1</v>
      </c>
      <c r="E111" s="182">
        <v>66</v>
      </c>
      <c r="F111" s="270">
        <f t="shared" si="0"/>
        <v>5.3306122448979592</v>
      </c>
      <c r="G111" s="179">
        <f t="shared" si="1"/>
        <v>351.82040816326531</v>
      </c>
      <c r="H111" s="180">
        <f t="shared" si="2"/>
        <v>2.0408163265306123</v>
      </c>
      <c r="I111" s="179">
        <f t="shared" si="3"/>
        <v>134.69387755102042</v>
      </c>
      <c r="J111" s="181">
        <f t="shared" si="4"/>
        <v>486.51428571428573</v>
      </c>
      <c r="K111" s="264">
        <f t="shared" si="5"/>
        <v>7.3714285714285719</v>
      </c>
      <c r="M111" s="241">
        <v>13.06</v>
      </c>
      <c r="N111" s="241">
        <v>5</v>
      </c>
      <c r="P111" s="274" t="s">
        <v>648</v>
      </c>
      <c r="Q111" s="276"/>
    </row>
    <row r="112" spans="1:17">
      <c r="A112" s="174">
        <f t="shared" si="21"/>
        <v>71</v>
      </c>
      <c r="B112" s="248" t="s">
        <v>266</v>
      </c>
      <c r="C112" s="263" t="s">
        <v>260</v>
      </c>
      <c r="D112" s="177">
        <v>1</v>
      </c>
      <c r="E112" s="182">
        <v>70</v>
      </c>
      <c r="F112" s="270">
        <f t="shared" si="0"/>
        <v>3.9591836734693873</v>
      </c>
      <c r="G112" s="179">
        <f t="shared" si="1"/>
        <v>277.14285714285711</v>
      </c>
      <c r="H112" s="180">
        <f t="shared" si="2"/>
        <v>2.0408163265306123</v>
      </c>
      <c r="I112" s="179">
        <f t="shared" si="3"/>
        <v>142.85714285714286</v>
      </c>
      <c r="J112" s="181">
        <f t="shared" si="4"/>
        <v>420</v>
      </c>
      <c r="K112" s="264">
        <f t="shared" si="5"/>
        <v>6</v>
      </c>
      <c r="M112" s="241">
        <v>9.6999999999999993</v>
      </c>
      <c r="N112" s="241">
        <v>5</v>
      </c>
      <c r="P112" s="274" t="s">
        <v>648</v>
      </c>
      <c r="Q112" s="276"/>
    </row>
    <row r="113" spans="1:17">
      <c r="A113" s="174">
        <f t="shared" si="21"/>
        <v>72</v>
      </c>
      <c r="B113" s="248" t="s">
        <v>267</v>
      </c>
      <c r="C113" s="263" t="s">
        <v>260</v>
      </c>
      <c r="D113" s="177">
        <v>1</v>
      </c>
      <c r="E113" s="182">
        <v>24</v>
      </c>
      <c r="F113" s="270">
        <f t="shared" si="0"/>
        <v>2.3387755102040817</v>
      </c>
      <c r="G113" s="179">
        <f t="shared" si="1"/>
        <v>56.130612244897961</v>
      </c>
      <c r="H113" s="180">
        <f t="shared" si="2"/>
        <v>1.5306122448979591</v>
      </c>
      <c r="I113" s="179">
        <f t="shared" si="3"/>
        <v>36.734693877551017</v>
      </c>
      <c r="J113" s="181">
        <f t="shared" si="4"/>
        <v>92.86530612244897</v>
      </c>
      <c r="K113" s="264">
        <f t="shared" si="5"/>
        <v>3.8693877551020406</v>
      </c>
      <c r="M113" s="241">
        <v>5.73</v>
      </c>
      <c r="N113" s="241">
        <v>3.75</v>
      </c>
      <c r="P113" s="274" t="s">
        <v>648</v>
      </c>
      <c r="Q113" s="276"/>
    </row>
    <row r="114" spans="1:17">
      <c r="A114" s="174">
        <f t="shared" si="21"/>
        <v>73</v>
      </c>
      <c r="B114" s="248" t="s">
        <v>268</v>
      </c>
      <c r="C114" s="263" t="s">
        <v>260</v>
      </c>
      <c r="D114" s="177">
        <v>1</v>
      </c>
      <c r="E114" s="182">
        <v>24</v>
      </c>
      <c r="F114" s="270">
        <f t="shared" si="0"/>
        <v>1.2122448979591838</v>
      </c>
      <c r="G114" s="179">
        <f t="shared" si="1"/>
        <v>29.093877551020412</v>
      </c>
      <c r="H114" s="180">
        <f t="shared" si="2"/>
        <v>1.5306122448979591</v>
      </c>
      <c r="I114" s="179">
        <f t="shared" si="3"/>
        <v>36.734693877551017</v>
      </c>
      <c r="J114" s="181">
        <f t="shared" si="4"/>
        <v>65.828571428571422</v>
      </c>
      <c r="K114" s="264">
        <f t="shared" si="5"/>
        <v>2.7428571428571424</v>
      </c>
      <c r="M114" s="241">
        <v>2.97</v>
      </c>
      <c r="N114" s="241">
        <v>3.75</v>
      </c>
      <c r="P114" s="274" t="s">
        <v>648</v>
      </c>
      <c r="Q114" s="276"/>
    </row>
    <row r="115" spans="1:17">
      <c r="A115" s="174">
        <f t="shared" si="21"/>
        <v>74</v>
      </c>
      <c r="B115" s="248" t="s">
        <v>269</v>
      </c>
      <c r="C115" s="263" t="s">
        <v>20</v>
      </c>
      <c r="D115" s="177">
        <v>1</v>
      </c>
      <c r="E115" s="182">
        <v>3</v>
      </c>
      <c r="F115" s="270">
        <f t="shared" si="0"/>
        <v>163.26530612244898</v>
      </c>
      <c r="G115" s="179">
        <f t="shared" si="1"/>
        <v>489.79591836734693</v>
      </c>
      <c r="H115" s="180">
        <f t="shared" si="2"/>
        <v>12.755102040816325</v>
      </c>
      <c r="I115" s="179">
        <f t="shared" si="3"/>
        <v>38.265306122448976</v>
      </c>
      <c r="J115" s="181">
        <f t="shared" si="4"/>
        <v>528.0612244897959</v>
      </c>
      <c r="K115" s="264">
        <f t="shared" si="5"/>
        <v>176.0204081632653</v>
      </c>
      <c r="M115" s="241">
        <v>400</v>
      </c>
      <c r="N115" s="241">
        <v>31.25</v>
      </c>
      <c r="P115" s="274" t="s">
        <v>670</v>
      </c>
      <c r="Q115" s="276"/>
    </row>
    <row r="116" spans="1:17">
      <c r="A116" s="174">
        <f t="shared" si="21"/>
        <v>75</v>
      </c>
      <c r="B116" s="248" t="s">
        <v>270</v>
      </c>
      <c r="C116" s="263" t="s">
        <v>20</v>
      </c>
      <c r="D116" s="177">
        <v>1</v>
      </c>
      <c r="E116" s="182">
        <v>2</v>
      </c>
      <c r="F116" s="270">
        <f t="shared" si="0"/>
        <v>77.551020408163254</v>
      </c>
      <c r="G116" s="179">
        <f t="shared" si="1"/>
        <v>155.10204081632651</v>
      </c>
      <c r="H116" s="180">
        <f t="shared" si="2"/>
        <v>12.755102040816325</v>
      </c>
      <c r="I116" s="179">
        <f t="shared" si="3"/>
        <v>25.510204081632651</v>
      </c>
      <c r="J116" s="181">
        <f t="shared" si="4"/>
        <v>180.61224489795916</v>
      </c>
      <c r="K116" s="264">
        <f t="shared" si="5"/>
        <v>90.306122448979579</v>
      </c>
      <c r="M116" s="241">
        <v>190</v>
      </c>
      <c r="N116" s="241">
        <v>31.25</v>
      </c>
      <c r="P116" s="274" t="s">
        <v>670</v>
      </c>
      <c r="Q116" s="276"/>
    </row>
    <row r="117" spans="1:17">
      <c r="A117" s="174">
        <f t="shared" si="21"/>
        <v>76</v>
      </c>
      <c r="B117" s="248" t="s">
        <v>271</v>
      </c>
      <c r="C117" s="263" t="s">
        <v>20</v>
      </c>
      <c r="D117" s="177">
        <v>1</v>
      </c>
      <c r="E117" s="182">
        <v>3</v>
      </c>
      <c r="F117" s="270">
        <f t="shared" si="0"/>
        <v>73.469387755102034</v>
      </c>
      <c r="G117" s="179">
        <f t="shared" si="1"/>
        <v>220.40816326530609</v>
      </c>
      <c r="H117" s="180">
        <f t="shared" si="2"/>
        <v>12.755102040816325</v>
      </c>
      <c r="I117" s="179">
        <f t="shared" si="3"/>
        <v>38.265306122448976</v>
      </c>
      <c r="J117" s="181">
        <f t="shared" si="4"/>
        <v>258.67346938775506</v>
      </c>
      <c r="K117" s="264">
        <f t="shared" si="5"/>
        <v>86.224489795918359</v>
      </c>
      <c r="M117" s="241">
        <v>180</v>
      </c>
      <c r="N117" s="241">
        <v>31.25</v>
      </c>
      <c r="P117" s="274" t="s">
        <v>670</v>
      </c>
      <c r="Q117" s="276"/>
    </row>
    <row r="118" spans="1:17">
      <c r="A118" s="174">
        <f t="shared" si="21"/>
        <v>77</v>
      </c>
      <c r="B118" s="248" t="s">
        <v>272</v>
      </c>
      <c r="C118" s="263" t="s">
        <v>20</v>
      </c>
      <c r="D118" s="177">
        <v>1</v>
      </c>
      <c r="E118" s="182">
        <v>12</v>
      </c>
      <c r="F118" s="270">
        <f t="shared" si="0"/>
        <v>65.306122448979593</v>
      </c>
      <c r="G118" s="179">
        <f t="shared" si="1"/>
        <v>783.67346938775518</v>
      </c>
      <c r="H118" s="180">
        <f t="shared" si="2"/>
        <v>7.6530612244897958</v>
      </c>
      <c r="I118" s="179">
        <f t="shared" si="3"/>
        <v>91.836734693877546</v>
      </c>
      <c r="J118" s="181">
        <f t="shared" si="4"/>
        <v>875.51020408163276</v>
      </c>
      <c r="K118" s="264">
        <f t="shared" si="5"/>
        <v>72.959183673469397</v>
      </c>
      <c r="M118" s="241">
        <v>160</v>
      </c>
      <c r="N118" s="241">
        <v>18.75</v>
      </c>
      <c r="P118" s="274" t="s">
        <v>670</v>
      </c>
      <c r="Q118" s="276"/>
    </row>
    <row r="119" spans="1:17">
      <c r="A119" s="174">
        <f t="shared" si="21"/>
        <v>78</v>
      </c>
      <c r="B119" s="248" t="s">
        <v>273</v>
      </c>
      <c r="C119" s="263" t="s">
        <v>20</v>
      </c>
      <c r="D119" s="177">
        <v>1</v>
      </c>
      <c r="E119" s="182">
        <v>11</v>
      </c>
      <c r="F119" s="270">
        <f t="shared" si="0"/>
        <v>61.224489795918366</v>
      </c>
      <c r="G119" s="179">
        <f t="shared" si="1"/>
        <v>673.46938775510205</v>
      </c>
      <c r="H119" s="180">
        <f t="shared" si="2"/>
        <v>7.6530612244897958</v>
      </c>
      <c r="I119" s="179">
        <f t="shared" si="3"/>
        <v>84.183673469387756</v>
      </c>
      <c r="J119" s="181">
        <f t="shared" si="4"/>
        <v>757.65306122448976</v>
      </c>
      <c r="K119" s="264">
        <f t="shared" si="5"/>
        <v>68.877551020408163</v>
      </c>
      <c r="M119" s="241">
        <v>150</v>
      </c>
      <c r="N119" s="241">
        <v>18.75</v>
      </c>
      <c r="P119" s="274" t="s">
        <v>670</v>
      </c>
      <c r="Q119" s="276"/>
    </row>
    <row r="120" spans="1:17">
      <c r="A120" s="174">
        <f t="shared" si="21"/>
        <v>79</v>
      </c>
      <c r="B120" s="248" t="s">
        <v>274</v>
      </c>
      <c r="C120" s="263" t="s">
        <v>20</v>
      </c>
      <c r="D120" s="177">
        <v>1</v>
      </c>
      <c r="E120" s="182">
        <v>7</v>
      </c>
      <c r="F120" s="270">
        <f t="shared" si="0"/>
        <v>10.722448979591835</v>
      </c>
      <c r="G120" s="179">
        <f t="shared" si="1"/>
        <v>75.05714285714285</v>
      </c>
      <c r="H120" s="180">
        <f t="shared" si="2"/>
        <v>2.5510204081632653</v>
      </c>
      <c r="I120" s="179">
        <f t="shared" si="3"/>
        <v>17.857142857142858</v>
      </c>
      <c r="J120" s="181">
        <f t="shared" si="4"/>
        <v>92.914285714285711</v>
      </c>
      <c r="K120" s="264">
        <f t="shared" si="5"/>
        <v>13.273469387755101</v>
      </c>
      <c r="M120" s="241">
        <v>26.27</v>
      </c>
      <c r="N120" s="241">
        <v>6.25</v>
      </c>
      <c r="P120" s="274" t="s">
        <v>648</v>
      </c>
      <c r="Q120" s="276"/>
    </row>
    <row r="121" spans="1:17">
      <c r="A121" s="174">
        <f t="shared" si="21"/>
        <v>80</v>
      </c>
      <c r="B121" s="248" t="s">
        <v>275</v>
      </c>
      <c r="C121" s="263" t="s">
        <v>20</v>
      </c>
      <c r="D121" s="177">
        <v>1</v>
      </c>
      <c r="E121" s="182">
        <v>4</v>
      </c>
      <c r="F121" s="270">
        <f t="shared" si="0"/>
        <v>4.444897959183673</v>
      </c>
      <c r="G121" s="179">
        <f t="shared" si="1"/>
        <v>17.779591836734692</v>
      </c>
      <c r="H121" s="180">
        <f t="shared" si="2"/>
        <v>2.5510204081632653</v>
      </c>
      <c r="I121" s="179">
        <f t="shared" si="3"/>
        <v>10.204081632653061</v>
      </c>
      <c r="J121" s="181">
        <f t="shared" si="4"/>
        <v>27.983673469387753</v>
      </c>
      <c r="K121" s="264">
        <f t="shared" si="5"/>
        <v>6.9959183673469383</v>
      </c>
      <c r="M121" s="241">
        <v>10.89</v>
      </c>
      <c r="N121" s="241">
        <v>6.25</v>
      </c>
      <c r="P121" s="274" t="s">
        <v>648</v>
      </c>
      <c r="Q121" s="276"/>
    </row>
    <row r="122" spans="1:17">
      <c r="A122" s="174">
        <f t="shared" si="21"/>
        <v>81</v>
      </c>
      <c r="B122" s="248" t="s">
        <v>276</v>
      </c>
      <c r="C122" s="263" t="s">
        <v>20</v>
      </c>
      <c r="D122" s="177">
        <v>1</v>
      </c>
      <c r="E122" s="182">
        <v>7</v>
      </c>
      <c r="F122" s="270">
        <f t="shared" si="0"/>
        <v>0.53061224489795922</v>
      </c>
      <c r="G122" s="179">
        <f t="shared" si="1"/>
        <v>3.7142857142857144</v>
      </c>
      <c r="H122" s="180">
        <f t="shared" si="2"/>
        <v>0</v>
      </c>
      <c r="I122" s="179">
        <f t="shared" si="3"/>
        <v>0</v>
      </c>
      <c r="J122" s="181">
        <f t="shared" si="4"/>
        <v>3.7142857142857144</v>
      </c>
      <c r="K122" s="264">
        <f t="shared" si="5"/>
        <v>0.53061224489795922</v>
      </c>
      <c r="M122" s="241">
        <v>1.3</v>
      </c>
      <c r="N122" s="241">
        <v>0</v>
      </c>
      <c r="P122" s="274"/>
      <c r="Q122" s="276"/>
    </row>
    <row r="123" spans="1:17">
      <c r="A123" s="174">
        <f t="shared" si="21"/>
        <v>82</v>
      </c>
      <c r="B123" s="248" t="s">
        <v>277</v>
      </c>
      <c r="C123" s="263" t="s">
        <v>20</v>
      </c>
      <c r="D123" s="177">
        <v>1</v>
      </c>
      <c r="E123" s="182">
        <v>8</v>
      </c>
      <c r="F123" s="270">
        <f t="shared" si="0"/>
        <v>0.5714285714285714</v>
      </c>
      <c r="G123" s="179">
        <f t="shared" si="1"/>
        <v>4.5714285714285712</v>
      </c>
      <c r="H123" s="180">
        <f t="shared" si="2"/>
        <v>0</v>
      </c>
      <c r="I123" s="179">
        <f t="shared" si="3"/>
        <v>0</v>
      </c>
      <c r="J123" s="181">
        <f t="shared" si="4"/>
        <v>4.5714285714285712</v>
      </c>
      <c r="K123" s="264">
        <f t="shared" si="5"/>
        <v>0.5714285714285714</v>
      </c>
      <c r="M123" s="241">
        <v>1.4</v>
      </c>
      <c r="N123" s="241">
        <v>0</v>
      </c>
      <c r="P123" s="274"/>
      <c r="Q123" s="276"/>
    </row>
    <row r="124" spans="1:17">
      <c r="A124" s="174">
        <f t="shared" si="21"/>
        <v>83</v>
      </c>
      <c r="B124" s="248" t="s">
        <v>278</v>
      </c>
      <c r="C124" s="263" t="s">
        <v>20</v>
      </c>
      <c r="D124" s="177">
        <v>1</v>
      </c>
      <c r="E124" s="182">
        <v>23</v>
      </c>
      <c r="F124" s="270">
        <f t="shared" si="0"/>
        <v>0.65306122448979587</v>
      </c>
      <c r="G124" s="179">
        <f t="shared" si="1"/>
        <v>15.020408163265305</v>
      </c>
      <c r="H124" s="180">
        <f t="shared" si="2"/>
        <v>0</v>
      </c>
      <c r="I124" s="179">
        <f t="shared" si="3"/>
        <v>0</v>
      </c>
      <c r="J124" s="181">
        <f t="shared" si="4"/>
        <v>15.020408163265305</v>
      </c>
      <c r="K124" s="264">
        <f t="shared" si="5"/>
        <v>0.65306122448979587</v>
      </c>
      <c r="M124" s="241">
        <v>1.6</v>
      </c>
      <c r="N124" s="241">
        <v>0</v>
      </c>
      <c r="P124" s="274"/>
      <c r="Q124" s="276"/>
    </row>
    <row r="125" spans="1:17">
      <c r="A125" s="174">
        <f t="shared" si="21"/>
        <v>84</v>
      </c>
      <c r="B125" s="248" t="s">
        <v>279</v>
      </c>
      <c r="C125" s="263" t="s">
        <v>20</v>
      </c>
      <c r="D125" s="177">
        <v>1</v>
      </c>
      <c r="E125" s="182">
        <v>22</v>
      </c>
      <c r="F125" s="270">
        <f t="shared" si="0"/>
        <v>0.81632653061224481</v>
      </c>
      <c r="G125" s="179">
        <f t="shared" si="1"/>
        <v>17.959183673469386</v>
      </c>
      <c r="H125" s="180">
        <f t="shared" si="2"/>
        <v>0</v>
      </c>
      <c r="I125" s="179">
        <f t="shared" si="3"/>
        <v>0</v>
      </c>
      <c r="J125" s="181">
        <f t="shared" si="4"/>
        <v>17.959183673469386</v>
      </c>
      <c r="K125" s="264">
        <f t="shared" si="5"/>
        <v>0.81632653061224481</v>
      </c>
      <c r="M125" s="241">
        <v>2</v>
      </c>
      <c r="N125" s="241">
        <v>0</v>
      </c>
      <c r="P125" s="274"/>
      <c r="Q125" s="276"/>
    </row>
    <row r="126" spans="1:17">
      <c r="A126" s="174">
        <f t="shared" si="21"/>
        <v>85</v>
      </c>
      <c r="B126" s="248" t="s">
        <v>280</v>
      </c>
      <c r="C126" s="263" t="s">
        <v>20</v>
      </c>
      <c r="D126" s="177">
        <v>1</v>
      </c>
      <c r="E126" s="182">
        <v>14</v>
      </c>
      <c r="F126" s="270">
        <f t="shared" si="0"/>
        <v>0.89795918367346939</v>
      </c>
      <c r="G126" s="179">
        <f t="shared" si="1"/>
        <v>12.571428571428571</v>
      </c>
      <c r="H126" s="180">
        <f t="shared" si="2"/>
        <v>0</v>
      </c>
      <c r="I126" s="179">
        <f t="shared" si="3"/>
        <v>0</v>
      </c>
      <c r="J126" s="181">
        <f t="shared" si="4"/>
        <v>12.571428571428571</v>
      </c>
      <c r="K126" s="264">
        <f t="shared" si="5"/>
        <v>0.89795918367346939</v>
      </c>
      <c r="M126" s="241">
        <v>2.2000000000000002</v>
      </c>
      <c r="N126" s="241">
        <v>0</v>
      </c>
      <c r="P126" s="274"/>
      <c r="Q126" s="276"/>
    </row>
    <row r="127" spans="1:17">
      <c r="A127" s="174">
        <f t="shared" si="21"/>
        <v>86</v>
      </c>
      <c r="B127" s="248" t="s">
        <v>281</v>
      </c>
      <c r="C127" s="263" t="s">
        <v>20</v>
      </c>
      <c r="D127" s="177">
        <v>1</v>
      </c>
      <c r="E127" s="182">
        <v>7</v>
      </c>
      <c r="F127" s="270">
        <f t="shared" si="0"/>
        <v>0.93877551020408145</v>
      </c>
      <c r="G127" s="179">
        <f t="shared" si="1"/>
        <v>6.5714285714285703</v>
      </c>
      <c r="H127" s="180">
        <f t="shared" si="2"/>
        <v>0</v>
      </c>
      <c r="I127" s="179">
        <f t="shared" si="3"/>
        <v>0</v>
      </c>
      <c r="J127" s="181">
        <f t="shared" si="4"/>
        <v>6.5714285714285703</v>
      </c>
      <c r="K127" s="264">
        <f t="shared" si="5"/>
        <v>0.93877551020408145</v>
      </c>
      <c r="M127" s="241">
        <v>2.2999999999999998</v>
      </c>
      <c r="N127" s="241">
        <v>0</v>
      </c>
      <c r="P127" s="274"/>
      <c r="Q127" s="276"/>
    </row>
    <row r="128" spans="1:17">
      <c r="A128" s="174">
        <f t="shared" si="21"/>
        <v>87</v>
      </c>
      <c r="B128" s="248" t="s">
        <v>282</v>
      </c>
      <c r="C128" s="263" t="s">
        <v>20</v>
      </c>
      <c r="D128" s="177">
        <v>1</v>
      </c>
      <c r="E128" s="182">
        <v>8</v>
      </c>
      <c r="F128" s="270">
        <f t="shared" si="0"/>
        <v>1.0204081632653061</v>
      </c>
      <c r="G128" s="179">
        <f t="shared" si="1"/>
        <v>8.1632653061224492</v>
      </c>
      <c r="H128" s="180">
        <f t="shared" si="2"/>
        <v>0</v>
      </c>
      <c r="I128" s="179">
        <f t="shared" si="3"/>
        <v>0</v>
      </c>
      <c r="J128" s="181">
        <f t="shared" si="4"/>
        <v>8.1632653061224492</v>
      </c>
      <c r="K128" s="264">
        <f t="shared" si="5"/>
        <v>1.0204081632653061</v>
      </c>
      <c r="M128" s="241">
        <v>2.5</v>
      </c>
      <c r="N128" s="241">
        <v>0</v>
      </c>
      <c r="P128" s="274"/>
      <c r="Q128" s="276"/>
    </row>
    <row r="129" spans="1:17">
      <c r="A129" s="174">
        <f t="shared" si="21"/>
        <v>88</v>
      </c>
      <c r="B129" s="248" t="s">
        <v>283</v>
      </c>
      <c r="C129" s="263" t="s">
        <v>20</v>
      </c>
      <c r="D129" s="177">
        <v>1</v>
      </c>
      <c r="E129" s="182">
        <v>7</v>
      </c>
      <c r="F129" s="270">
        <f t="shared" si="0"/>
        <v>1.1836734693877551</v>
      </c>
      <c r="G129" s="179">
        <f t="shared" si="1"/>
        <v>8.2857142857142847</v>
      </c>
      <c r="H129" s="180">
        <f t="shared" si="2"/>
        <v>0</v>
      </c>
      <c r="I129" s="179">
        <f t="shared" si="3"/>
        <v>0</v>
      </c>
      <c r="J129" s="181">
        <f t="shared" si="4"/>
        <v>8.2857142857142847</v>
      </c>
      <c r="K129" s="264">
        <f t="shared" si="5"/>
        <v>1.1836734693877549</v>
      </c>
      <c r="M129" s="273">
        <v>2.9</v>
      </c>
      <c r="N129" s="273">
        <v>0</v>
      </c>
      <c r="P129" s="274"/>
      <c r="Q129" s="276"/>
    </row>
    <row r="130" spans="1:17">
      <c r="A130" s="174">
        <f t="shared" si="21"/>
        <v>89</v>
      </c>
      <c r="B130" s="248" t="s">
        <v>284</v>
      </c>
      <c r="C130" s="263" t="s">
        <v>20</v>
      </c>
      <c r="D130" s="177">
        <v>1</v>
      </c>
      <c r="E130" s="182">
        <v>28</v>
      </c>
      <c r="F130" s="270">
        <f t="shared" si="0"/>
        <v>1.4285714285714284</v>
      </c>
      <c r="G130" s="179">
        <f t="shared" si="1"/>
        <v>39.999999999999993</v>
      </c>
      <c r="H130" s="180">
        <f t="shared" si="2"/>
        <v>0</v>
      </c>
      <c r="I130" s="179">
        <f t="shared" si="3"/>
        <v>0</v>
      </c>
      <c r="J130" s="181">
        <f t="shared" si="4"/>
        <v>39.999999999999993</v>
      </c>
      <c r="K130" s="264">
        <f t="shared" si="5"/>
        <v>1.4285714285714284</v>
      </c>
      <c r="M130" s="273">
        <v>3.5</v>
      </c>
      <c r="N130" s="273">
        <v>0</v>
      </c>
      <c r="P130" s="274"/>
      <c r="Q130" s="276"/>
    </row>
    <row r="131" spans="1:17" s="288" customFormat="1">
      <c r="A131" s="174">
        <f t="shared" si="21"/>
        <v>90</v>
      </c>
      <c r="B131" s="265" t="s">
        <v>285</v>
      </c>
      <c r="C131" s="295" t="s">
        <v>20</v>
      </c>
      <c r="D131" s="182">
        <v>1</v>
      </c>
      <c r="E131" s="182">
        <v>1</v>
      </c>
      <c r="F131" s="270">
        <f t="shared" si="0"/>
        <v>4.0816326530612246</v>
      </c>
      <c r="G131" s="296">
        <f t="shared" si="1"/>
        <v>4.0816326530612246</v>
      </c>
      <c r="H131" s="297">
        <f t="shared" si="2"/>
        <v>0</v>
      </c>
      <c r="I131" s="296">
        <f t="shared" si="3"/>
        <v>0</v>
      </c>
      <c r="J131" s="298">
        <f t="shared" si="4"/>
        <v>4.0816326530612246</v>
      </c>
      <c r="K131" s="299">
        <f t="shared" si="5"/>
        <v>4.0816326530612246</v>
      </c>
      <c r="M131" s="273">
        <v>10</v>
      </c>
      <c r="N131" s="273">
        <v>0</v>
      </c>
      <c r="P131" s="275" t="s">
        <v>683</v>
      </c>
      <c r="Q131" s="275"/>
    </row>
    <row r="132" spans="1:17" s="288" customFormat="1">
      <c r="A132" s="174">
        <f t="shared" si="21"/>
        <v>91</v>
      </c>
      <c r="B132" s="265" t="s">
        <v>286</v>
      </c>
      <c r="C132" s="295" t="s">
        <v>20</v>
      </c>
      <c r="D132" s="182">
        <v>1</v>
      </c>
      <c r="E132" s="182">
        <v>1</v>
      </c>
      <c r="F132" s="270">
        <f t="shared" si="0"/>
        <v>4.0816326530612246</v>
      </c>
      <c r="G132" s="296">
        <f t="shared" si="1"/>
        <v>4.0816326530612246</v>
      </c>
      <c r="H132" s="297">
        <f t="shared" si="2"/>
        <v>0</v>
      </c>
      <c r="I132" s="296">
        <f t="shared" si="3"/>
        <v>0</v>
      </c>
      <c r="J132" s="298">
        <f t="shared" si="4"/>
        <v>4.0816326530612246</v>
      </c>
      <c r="K132" s="299">
        <f t="shared" si="5"/>
        <v>4.0816326530612246</v>
      </c>
      <c r="M132" s="273">
        <v>10</v>
      </c>
      <c r="N132" s="273">
        <v>0</v>
      </c>
      <c r="P132" s="275" t="s">
        <v>683</v>
      </c>
      <c r="Q132" s="275"/>
    </row>
    <row r="133" spans="1:17">
      <c r="A133" s="174">
        <f t="shared" si="21"/>
        <v>92</v>
      </c>
      <c r="B133" s="248" t="s">
        <v>287</v>
      </c>
      <c r="C133" s="263" t="s">
        <v>20</v>
      </c>
      <c r="D133" s="177">
        <v>1</v>
      </c>
      <c r="E133" s="182">
        <v>3</v>
      </c>
      <c r="F133" s="270">
        <f t="shared" si="0"/>
        <v>5.3061224489795915</v>
      </c>
      <c r="G133" s="179">
        <f t="shared" si="1"/>
        <v>15.918367346938775</v>
      </c>
      <c r="H133" s="180">
        <f t="shared" si="2"/>
        <v>7.6530612244897958</v>
      </c>
      <c r="I133" s="179">
        <f t="shared" si="3"/>
        <v>22.959183673469386</v>
      </c>
      <c r="J133" s="181">
        <f t="shared" si="4"/>
        <v>38.877551020408163</v>
      </c>
      <c r="K133" s="264">
        <f t="shared" si="5"/>
        <v>12.959183673469388</v>
      </c>
      <c r="M133" s="273">
        <v>13</v>
      </c>
      <c r="N133" s="273">
        <v>18.75</v>
      </c>
      <c r="P133" s="274" t="s">
        <v>670</v>
      </c>
      <c r="Q133" s="276"/>
    </row>
    <row r="134" spans="1:17">
      <c r="A134" s="174">
        <f t="shared" si="21"/>
        <v>93</v>
      </c>
      <c r="B134" s="248" t="s">
        <v>288</v>
      </c>
      <c r="C134" s="263" t="s">
        <v>20</v>
      </c>
      <c r="D134" s="177">
        <v>1</v>
      </c>
      <c r="E134" s="182">
        <v>3</v>
      </c>
      <c r="F134" s="270">
        <f t="shared" si="0"/>
        <v>6.1224489795918364</v>
      </c>
      <c r="G134" s="179">
        <f t="shared" si="1"/>
        <v>18.367346938775508</v>
      </c>
      <c r="H134" s="180">
        <f t="shared" si="2"/>
        <v>7.6530612244897958</v>
      </c>
      <c r="I134" s="179">
        <f t="shared" si="3"/>
        <v>22.959183673469386</v>
      </c>
      <c r="J134" s="181">
        <f t="shared" si="4"/>
        <v>41.326530612244895</v>
      </c>
      <c r="K134" s="264">
        <f t="shared" si="5"/>
        <v>13.775510204081632</v>
      </c>
      <c r="M134" s="273">
        <v>15</v>
      </c>
      <c r="N134" s="273">
        <v>18.75</v>
      </c>
      <c r="P134" s="274" t="s">
        <v>670</v>
      </c>
      <c r="Q134" s="276"/>
    </row>
    <row r="135" spans="1:17">
      <c r="A135" s="174">
        <f t="shared" si="21"/>
        <v>94</v>
      </c>
      <c r="B135" s="248" t="s">
        <v>289</v>
      </c>
      <c r="C135" s="263" t="s">
        <v>20</v>
      </c>
      <c r="D135" s="177">
        <v>1</v>
      </c>
      <c r="E135" s="182">
        <v>6</v>
      </c>
      <c r="F135" s="270">
        <f t="shared" si="0"/>
        <v>8.1632653061224492</v>
      </c>
      <c r="G135" s="179">
        <f t="shared" si="1"/>
        <v>48.979591836734699</v>
      </c>
      <c r="H135" s="180">
        <f t="shared" si="2"/>
        <v>7.6530612244897958</v>
      </c>
      <c r="I135" s="179">
        <f t="shared" si="3"/>
        <v>45.918367346938773</v>
      </c>
      <c r="J135" s="181">
        <f t="shared" si="4"/>
        <v>94.897959183673464</v>
      </c>
      <c r="K135" s="264">
        <f t="shared" si="5"/>
        <v>15.816326530612244</v>
      </c>
      <c r="M135" s="273">
        <v>20</v>
      </c>
      <c r="N135" s="273">
        <v>18.75</v>
      </c>
      <c r="P135" s="274" t="s">
        <v>670</v>
      </c>
      <c r="Q135" s="276"/>
    </row>
    <row r="136" spans="1:17">
      <c r="A136" s="174">
        <f t="shared" si="21"/>
        <v>95</v>
      </c>
      <c r="B136" s="248" t="s">
        <v>290</v>
      </c>
      <c r="C136" s="263" t="s">
        <v>20</v>
      </c>
      <c r="D136" s="177">
        <v>1</v>
      </c>
      <c r="E136" s="182">
        <v>7</v>
      </c>
      <c r="F136" s="270">
        <f t="shared" si="0"/>
        <v>26.530612244897956</v>
      </c>
      <c r="G136" s="179">
        <f t="shared" si="1"/>
        <v>185.71428571428569</v>
      </c>
      <c r="H136" s="180">
        <f t="shared" si="2"/>
        <v>7.6530612244897958</v>
      </c>
      <c r="I136" s="179">
        <f t="shared" si="3"/>
        <v>53.571428571428569</v>
      </c>
      <c r="J136" s="181">
        <f t="shared" si="4"/>
        <v>239.28571428571428</v>
      </c>
      <c r="K136" s="264">
        <f t="shared" si="5"/>
        <v>34.183673469387756</v>
      </c>
      <c r="M136" s="273">
        <v>65</v>
      </c>
      <c r="N136" s="273">
        <v>18.75</v>
      </c>
      <c r="P136" s="274" t="s">
        <v>670</v>
      </c>
      <c r="Q136" s="276"/>
    </row>
    <row r="137" spans="1:17">
      <c r="A137" s="174">
        <f t="shared" si="21"/>
        <v>96</v>
      </c>
      <c r="B137" s="248" t="s">
        <v>291</v>
      </c>
      <c r="C137" s="263" t="s">
        <v>20</v>
      </c>
      <c r="D137" s="177">
        <v>1</v>
      </c>
      <c r="E137" s="182">
        <v>2</v>
      </c>
      <c r="F137" s="270">
        <f t="shared" si="0"/>
        <v>30.612244897959183</v>
      </c>
      <c r="G137" s="179">
        <f t="shared" si="1"/>
        <v>61.224489795918366</v>
      </c>
      <c r="H137" s="180">
        <f t="shared" si="2"/>
        <v>7.6530612244897958</v>
      </c>
      <c r="I137" s="179">
        <f t="shared" si="3"/>
        <v>15.306122448979592</v>
      </c>
      <c r="J137" s="181">
        <f t="shared" si="4"/>
        <v>76.530612244897952</v>
      </c>
      <c r="K137" s="264">
        <f t="shared" si="5"/>
        <v>38.265306122448976</v>
      </c>
      <c r="M137" s="273">
        <v>75</v>
      </c>
      <c r="N137" s="273">
        <v>18.75</v>
      </c>
      <c r="P137" s="274" t="s">
        <v>670</v>
      </c>
      <c r="Q137" s="276"/>
    </row>
    <row r="138" spans="1:17">
      <c r="A138" s="174">
        <f t="shared" si="21"/>
        <v>97</v>
      </c>
      <c r="B138" s="248" t="s">
        <v>292</v>
      </c>
      <c r="C138" s="263" t="s">
        <v>20</v>
      </c>
      <c r="D138" s="177">
        <v>1</v>
      </c>
      <c r="E138" s="182">
        <v>3</v>
      </c>
      <c r="F138" s="270">
        <f t="shared" si="0"/>
        <v>4.444897959183673</v>
      </c>
      <c r="G138" s="179">
        <f t="shared" si="1"/>
        <v>13.334693877551018</v>
      </c>
      <c r="H138" s="180">
        <f t="shared" si="2"/>
        <v>2.5510204081632653</v>
      </c>
      <c r="I138" s="179">
        <f t="shared" si="3"/>
        <v>7.6530612244897958</v>
      </c>
      <c r="J138" s="181">
        <f t="shared" si="4"/>
        <v>20.987755102040815</v>
      </c>
      <c r="K138" s="264">
        <f t="shared" si="5"/>
        <v>6.9959183673469383</v>
      </c>
      <c r="M138" s="241">
        <v>10.89</v>
      </c>
      <c r="N138" s="241">
        <v>6.25</v>
      </c>
      <c r="P138" s="274" t="s">
        <v>648</v>
      </c>
      <c r="Q138" s="276"/>
    </row>
    <row r="139" spans="1:17">
      <c r="A139" s="174">
        <f t="shared" si="21"/>
        <v>98</v>
      </c>
      <c r="B139" s="248" t="s">
        <v>293</v>
      </c>
      <c r="C139" s="263" t="s">
        <v>20</v>
      </c>
      <c r="D139" s="177">
        <v>1</v>
      </c>
      <c r="E139" s="182">
        <v>4</v>
      </c>
      <c r="F139" s="270">
        <f t="shared" si="0"/>
        <v>10.722448979591835</v>
      </c>
      <c r="G139" s="179">
        <f t="shared" si="1"/>
        <v>42.889795918367341</v>
      </c>
      <c r="H139" s="180">
        <f t="shared" si="2"/>
        <v>2.5510204081632653</v>
      </c>
      <c r="I139" s="179">
        <f t="shared" si="3"/>
        <v>10.204081632653061</v>
      </c>
      <c r="J139" s="181">
        <f t="shared" si="4"/>
        <v>53.093877551020398</v>
      </c>
      <c r="K139" s="264">
        <f t="shared" si="5"/>
        <v>13.2734693877551</v>
      </c>
      <c r="M139" s="241">
        <v>26.27</v>
      </c>
      <c r="N139" s="241">
        <v>6.25</v>
      </c>
      <c r="P139" s="274" t="s">
        <v>648</v>
      </c>
      <c r="Q139" s="276"/>
    </row>
    <row r="140" spans="1:17" ht="12" customHeight="1">
      <c r="A140" s="174">
        <f t="shared" si="21"/>
        <v>99</v>
      </c>
      <c r="B140" s="248" t="s">
        <v>294</v>
      </c>
      <c r="C140" s="263" t="s">
        <v>20</v>
      </c>
      <c r="D140" s="177">
        <v>1</v>
      </c>
      <c r="E140" s="182">
        <v>7</v>
      </c>
      <c r="F140" s="270">
        <f t="shared" si="0"/>
        <v>14.432653061224489</v>
      </c>
      <c r="G140" s="179">
        <f t="shared" si="1"/>
        <v>101.02857142857142</v>
      </c>
      <c r="H140" s="180">
        <f t="shared" si="2"/>
        <v>2.5510204081632653</v>
      </c>
      <c r="I140" s="179">
        <f t="shared" si="3"/>
        <v>17.857142857142858</v>
      </c>
      <c r="J140" s="181">
        <f t="shared" si="4"/>
        <v>118.88571428571429</v>
      </c>
      <c r="K140" s="264">
        <f t="shared" si="5"/>
        <v>16.983673469387757</v>
      </c>
      <c r="M140" s="273">
        <v>35.36</v>
      </c>
      <c r="N140" s="241">
        <v>6.25</v>
      </c>
      <c r="P140" s="274" t="s">
        <v>648</v>
      </c>
      <c r="Q140" s="276"/>
    </row>
    <row r="141" spans="1:17">
      <c r="A141" s="174">
        <f t="shared" si="21"/>
        <v>100</v>
      </c>
      <c r="B141" s="248" t="s">
        <v>295</v>
      </c>
      <c r="C141" s="263" t="s">
        <v>20</v>
      </c>
      <c r="D141" s="177">
        <v>1</v>
      </c>
      <c r="E141" s="182">
        <v>8</v>
      </c>
      <c r="F141" s="270">
        <f t="shared" si="0"/>
        <v>17.767346938775511</v>
      </c>
      <c r="G141" s="179">
        <f t="shared" si="1"/>
        <v>142.13877551020408</v>
      </c>
      <c r="H141" s="180">
        <f t="shared" si="2"/>
        <v>2.5510204081632653</v>
      </c>
      <c r="I141" s="179">
        <f t="shared" si="3"/>
        <v>20.408163265306122</v>
      </c>
      <c r="J141" s="181">
        <f t="shared" si="4"/>
        <v>162.5469387755102</v>
      </c>
      <c r="K141" s="264">
        <f t="shared" si="5"/>
        <v>20.318367346938775</v>
      </c>
      <c r="M141" s="273">
        <v>43.53</v>
      </c>
      <c r="N141" s="273">
        <v>6.25</v>
      </c>
      <c r="P141" s="274" t="s">
        <v>648</v>
      </c>
      <c r="Q141" s="276"/>
    </row>
    <row r="142" spans="1:17">
      <c r="A142" s="174">
        <f t="shared" si="21"/>
        <v>101</v>
      </c>
      <c r="B142" s="248" t="s">
        <v>296</v>
      </c>
      <c r="C142" s="263" t="s">
        <v>20</v>
      </c>
      <c r="D142" s="177">
        <v>1</v>
      </c>
      <c r="E142" s="182">
        <v>2</v>
      </c>
      <c r="F142" s="270">
        <f t="shared" si="0"/>
        <v>22.485714285714284</v>
      </c>
      <c r="G142" s="179">
        <f t="shared" si="1"/>
        <v>44.971428571428568</v>
      </c>
      <c r="H142" s="180">
        <f t="shared" si="2"/>
        <v>2.5510204081632653</v>
      </c>
      <c r="I142" s="179">
        <f t="shared" si="3"/>
        <v>5.1020408163265305</v>
      </c>
      <c r="J142" s="181">
        <f t="shared" si="4"/>
        <v>50.073469387755097</v>
      </c>
      <c r="K142" s="264">
        <f t="shared" si="5"/>
        <v>25.036734693877548</v>
      </c>
      <c r="M142" s="273">
        <v>55.09</v>
      </c>
      <c r="N142" s="273">
        <v>6.25</v>
      </c>
      <c r="P142" s="274" t="s">
        <v>648</v>
      </c>
      <c r="Q142" s="276"/>
    </row>
    <row r="143" spans="1:17">
      <c r="A143" s="174">
        <f t="shared" si="21"/>
        <v>102</v>
      </c>
      <c r="B143" s="248" t="s">
        <v>297</v>
      </c>
      <c r="C143" s="263" t="s">
        <v>260</v>
      </c>
      <c r="D143" s="177">
        <v>1</v>
      </c>
      <c r="E143" s="177">
        <v>140</v>
      </c>
      <c r="F143" s="178">
        <f t="shared" si="0"/>
        <v>1.2122448979591838</v>
      </c>
      <c r="G143" s="179">
        <f t="shared" si="1"/>
        <v>169.71428571428572</v>
      </c>
      <c r="H143" s="180">
        <f t="shared" si="2"/>
        <v>1.5306122448979591</v>
      </c>
      <c r="I143" s="179">
        <f t="shared" si="3"/>
        <v>214.28571428571428</v>
      </c>
      <c r="J143" s="181">
        <f t="shared" si="4"/>
        <v>384</v>
      </c>
      <c r="K143" s="264">
        <f t="shared" si="5"/>
        <v>2.7428571428571429</v>
      </c>
      <c r="M143" s="241">
        <v>2.97</v>
      </c>
      <c r="N143" s="241">
        <v>3.75</v>
      </c>
      <c r="P143" s="274" t="s">
        <v>648</v>
      </c>
      <c r="Q143" s="274"/>
    </row>
    <row r="144" spans="1:17" ht="14.25">
      <c r="A144" s="174">
        <f t="shared" si="21"/>
        <v>103</v>
      </c>
      <c r="B144" s="248" t="s">
        <v>298</v>
      </c>
      <c r="C144" s="263" t="s">
        <v>629</v>
      </c>
      <c r="D144" s="177">
        <v>1</v>
      </c>
      <c r="E144" s="177">
        <v>100</v>
      </c>
      <c r="F144" s="178">
        <f t="shared" si="0"/>
        <v>6.9183673469387745</v>
      </c>
      <c r="G144" s="179">
        <f t="shared" si="1"/>
        <v>691.83673469387747</v>
      </c>
      <c r="H144" s="180">
        <f t="shared" si="2"/>
        <v>1.0204081632653061</v>
      </c>
      <c r="I144" s="179">
        <f t="shared" si="3"/>
        <v>102.04081632653062</v>
      </c>
      <c r="J144" s="181">
        <f t="shared" si="4"/>
        <v>793.87755102040808</v>
      </c>
      <c r="K144" s="264">
        <f t="shared" si="5"/>
        <v>7.9387755102040805</v>
      </c>
      <c r="M144" s="273">
        <v>16.95</v>
      </c>
      <c r="N144" s="273">
        <v>2.5</v>
      </c>
      <c r="P144" s="275" t="s">
        <v>662</v>
      </c>
      <c r="Q144" s="274"/>
    </row>
    <row r="145" spans="2:17" ht="13.5" thickBot="1">
      <c r="B145" s="249"/>
      <c r="F145" s="184"/>
      <c r="G145" s="250">
        <f>SUM(G14:G144)</f>
        <v>138936.28571428559</v>
      </c>
      <c r="H145" s="186"/>
      <c r="I145" s="250">
        <f>SUM(I14:I144)</f>
        <v>21789.48979591834</v>
      </c>
      <c r="J145" s="251"/>
      <c r="M145" s="253"/>
      <c r="N145" s="253"/>
      <c r="P145" s="253"/>
      <c r="Q145" s="253"/>
    </row>
    <row r="146" spans="2:17" ht="13.5" thickBot="1">
      <c r="B146" s="249"/>
      <c r="F146" s="190"/>
      <c r="G146" s="191" t="s">
        <v>185</v>
      </c>
      <c r="H146" s="254">
        <v>0.01</v>
      </c>
      <c r="I146" s="193"/>
      <c r="J146" s="194">
        <f>H146*G145</f>
        <v>1389.362857142856</v>
      </c>
      <c r="M146" s="253"/>
      <c r="N146" s="253"/>
      <c r="P146" s="253"/>
      <c r="Q146" s="253"/>
    </row>
    <row r="147" spans="2:17" ht="13.5" thickBot="1">
      <c r="F147" s="184"/>
      <c r="G147" s="195"/>
      <c r="H147" s="186"/>
      <c r="I147" s="195"/>
      <c r="J147" s="197"/>
      <c r="M147" s="253"/>
      <c r="N147" s="253"/>
      <c r="P147" s="253"/>
      <c r="Q147" s="253"/>
    </row>
    <row r="148" spans="2:17" ht="13.5" thickBot="1">
      <c r="F148" s="190"/>
      <c r="G148" s="193" t="s">
        <v>186</v>
      </c>
      <c r="H148" s="256"/>
      <c r="I148" s="193"/>
      <c r="J148" s="194">
        <f>SUM(J14:J146)</f>
        <v>162115.13836734684</v>
      </c>
      <c r="M148" s="253"/>
      <c r="N148" s="253"/>
      <c r="P148" s="253"/>
      <c r="Q148" s="253"/>
    </row>
    <row r="149" spans="2:17" ht="13.5" thickBot="1">
      <c r="F149" s="198"/>
      <c r="G149" s="199"/>
      <c r="H149" s="257"/>
      <c r="I149" s="199"/>
      <c r="J149" s="201"/>
      <c r="M149" s="253"/>
      <c r="N149" s="253"/>
      <c r="P149" s="253"/>
      <c r="Q149" s="253"/>
    </row>
    <row r="150" spans="2:17">
      <c r="F150" s="202"/>
      <c r="G150" s="203" t="s">
        <v>187</v>
      </c>
      <c r="H150" s="258">
        <v>0.08</v>
      </c>
      <c r="I150" s="205"/>
      <c r="J150" s="206">
        <f>J148*H150</f>
        <v>12969.211069387748</v>
      </c>
      <c r="M150" s="253"/>
      <c r="N150" s="253"/>
      <c r="P150" s="253"/>
      <c r="Q150" s="253"/>
    </row>
    <row r="151" spans="2:17" ht="13.5" thickBot="1">
      <c r="F151" s="207"/>
      <c r="G151" s="208" t="s">
        <v>188</v>
      </c>
      <c r="H151" s="259"/>
      <c r="I151" s="210"/>
      <c r="J151" s="211">
        <f>J148+J150</f>
        <v>175084.34943673457</v>
      </c>
      <c r="M151" s="253"/>
      <c r="N151" s="253"/>
      <c r="P151" s="253"/>
      <c r="Q151" s="253"/>
    </row>
    <row r="152" spans="2:17" ht="13.5" thickBot="1">
      <c r="F152" s="212"/>
      <c r="G152" s="213"/>
      <c r="H152" s="260"/>
      <c r="I152" s="215"/>
      <c r="J152" s="216"/>
      <c r="M152" s="253"/>
      <c r="N152" s="253"/>
      <c r="P152" s="253"/>
      <c r="Q152" s="253"/>
    </row>
    <row r="153" spans="2:17">
      <c r="F153" s="217"/>
      <c r="G153" s="203" t="s">
        <v>189</v>
      </c>
      <c r="H153" s="258">
        <v>0.08</v>
      </c>
      <c r="I153" s="205"/>
      <c r="J153" s="206">
        <f>J151*H153</f>
        <v>14006.747954938766</v>
      </c>
      <c r="M153" s="253"/>
      <c r="N153" s="253"/>
      <c r="P153" s="253"/>
      <c r="Q153" s="253"/>
    </row>
    <row r="154" spans="2:17" ht="13.5" thickBot="1">
      <c r="F154" s="207"/>
      <c r="G154" s="208" t="s">
        <v>188</v>
      </c>
      <c r="H154" s="261"/>
      <c r="I154" s="210"/>
      <c r="J154" s="211">
        <f>J151+J153</f>
        <v>189091.09739167333</v>
      </c>
      <c r="M154" s="253"/>
      <c r="N154" s="253"/>
      <c r="P154" s="253"/>
      <c r="Q154" s="253"/>
    </row>
    <row r="155" spans="2:17" ht="13.5" thickBot="1">
      <c r="F155" s="212"/>
      <c r="G155" s="213"/>
      <c r="H155" s="262"/>
      <c r="I155" s="215"/>
      <c r="J155" s="216"/>
      <c r="M155" s="253"/>
      <c r="N155" s="253"/>
      <c r="P155" s="253"/>
      <c r="Q155" s="253"/>
    </row>
    <row r="156" spans="2:17">
      <c r="F156" s="217"/>
      <c r="G156" s="218" t="s">
        <v>190</v>
      </c>
      <c r="H156" s="258">
        <v>0.18</v>
      </c>
      <c r="I156" s="205"/>
      <c r="J156" s="219">
        <f>J154*H156</f>
        <v>34036.397530501199</v>
      </c>
      <c r="M156" s="253"/>
      <c r="N156" s="253"/>
      <c r="P156" s="253"/>
      <c r="Q156" s="253"/>
    </row>
    <row r="157" spans="2:17" ht="13.5" thickBot="1">
      <c r="F157" s="207"/>
      <c r="G157" s="220" t="s">
        <v>191</v>
      </c>
      <c r="H157" s="259" t="s">
        <v>11</v>
      </c>
      <c r="I157" s="221"/>
      <c r="J157" s="222">
        <f>J154+J156</f>
        <v>223127.49492217455</v>
      </c>
      <c r="M157" s="253"/>
      <c r="N157" s="253"/>
      <c r="P157" s="253"/>
      <c r="Q157" s="253"/>
    </row>
    <row r="158" spans="2:17">
      <c r="M158" s="253"/>
      <c r="N158" s="253"/>
    </row>
    <row r="159" spans="2:17">
      <c r="M159" s="253"/>
      <c r="N159" s="253"/>
    </row>
    <row r="160" spans="2:17">
      <c r="M160" s="253"/>
      <c r="N160" s="253"/>
    </row>
    <row r="161" spans="13:14">
      <c r="M161" s="253"/>
      <c r="N161" s="253"/>
    </row>
  </sheetData>
  <mergeCells count="23">
    <mergeCell ref="Q7:Q8"/>
    <mergeCell ref="A11:K11"/>
    <mergeCell ref="N7:N8"/>
    <mergeCell ref="P7:P8"/>
    <mergeCell ref="A12:K12"/>
    <mergeCell ref="P12:Q12"/>
    <mergeCell ref="M12:N12"/>
    <mergeCell ref="A13:K13"/>
    <mergeCell ref="H7:I7"/>
    <mergeCell ref="J7:J8"/>
    <mergeCell ref="K7:K8"/>
    <mergeCell ref="M7:M8"/>
    <mergeCell ref="A6:F6"/>
    <mergeCell ref="A7:A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93"/>
  <sheetViews>
    <sheetView showGridLines="0" topLeftCell="B1" zoomScale="85" zoomScaleNormal="85" workbookViewId="0">
      <pane ySplit="10" topLeftCell="A58" activePane="bottomLeft" state="frozen"/>
      <selection activeCell="A292" sqref="A292:XFD292"/>
      <selection pane="bottomLeft" activeCell="I51" sqref="I51"/>
    </sheetView>
  </sheetViews>
  <sheetFormatPr defaultColWidth="9" defaultRowHeight="12.75"/>
  <cols>
    <col min="1" max="1" width="5.25" style="244" customWidth="1"/>
    <col min="2" max="2" width="57.75" style="255" customWidth="1"/>
    <col min="3" max="3" width="7.5" style="244" bestFit="1" customWidth="1"/>
    <col min="4" max="4" width="7.25" style="244" customWidth="1"/>
    <col min="5" max="5" width="10.625" style="244" customWidth="1"/>
    <col min="6" max="6" width="11.25" style="244" bestFit="1" customWidth="1"/>
    <col min="7" max="7" width="10.25" style="244" customWidth="1"/>
    <col min="8" max="8" width="12.625" style="244" bestFit="1" customWidth="1"/>
    <col min="9" max="9" width="15" style="244" bestFit="1" customWidth="1"/>
    <col min="10" max="10" width="12.625" style="244" bestFit="1" customWidth="1"/>
    <col min="11" max="11" width="14.25" style="252" bestFit="1" customWidth="1"/>
    <col min="12" max="12" width="2.75" style="244" customWidth="1"/>
    <col min="13" max="13" width="16.25" style="244" bestFit="1" customWidth="1"/>
    <col min="14" max="14" width="14.375" style="244" bestFit="1" customWidth="1"/>
    <col min="15" max="15" width="2.75" style="244" customWidth="1"/>
    <col min="16" max="16" width="13.875" style="244" customWidth="1"/>
    <col min="17" max="17" width="21.75" style="244" customWidth="1"/>
    <col min="18" max="18" width="7.25" style="244" customWidth="1"/>
    <col min="19" max="19" width="7.875" style="244" bestFit="1" customWidth="1"/>
    <col min="20" max="20" width="6.625" style="244" customWidth="1"/>
    <col min="21" max="21" width="6.75" style="244" customWidth="1"/>
    <col min="22" max="16384" width="9" style="244"/>
  </cols>
  <sheetData>
    <row r="1" spans="1:19" ht="13.5" thickBot="1">
      <c r="A1" s="242"/>
      <c r="B1" s="494"/>
      <c r="C1" s="494"/>
      <c r="D1" s="494"/>
      <c r="E1" s="121"/>
      <c r="F1" s="122"/>
      <c r="G1" s="121"/>
      <c r="H1" s="123"/>
      <c r="I1" s="124"/>
      <c r="J1" s="123"/>
      <c r="K1" s="243"/>
      <c r="M1" s="126"/>
      <c r="N1" s="126"/>
    </row>
    <row r="2" spans="1:19" ht="13.5" thickBot="1">
      <c r="A2" s="467" t="s">
        <v>631</v>
      </c>
      <c r="B2" s="495"/>
      <c r="C2" s="128"/>
      <c r="D2" s="122"/>
      <c r="E2" s="121"/>
      <c r="F2" s="122"/>
      <c r="G2" s="129"/>
      <c r="H2" s="469" t="s">
        <v>9</v>
      </c>
      <c r="I2" s="470"/>
      <c r="J2" s="471"/>
      <c r="K2" s="245"/>
      <c r="M2" s="126"/>
      <c r="N2" s="131"/>
    </row>
    <row r="3" spans="1:19" ht="16.5" customHeight="1" thickBot="1">
      <c r="A3" s="496"/>
      <c r="B3" s="496"/>
      <c r="C3" s="496"/>
      <c r="D3" s="496"/>
      <c r="E3" s="496"/>
      <c r="F3" s="496"/>
      <c r="G3" s="246"/>
      <c r="H3" s="133" t="s">
        <v>11</v>
      </c>
      <c r="I3" s="134" t="s">
        <v>10</v>
      </c>
      <c r="J3" s="135" t="s">
        <v>12</v>
      </c>
      <c r="K3" s="245"/>
      <c r="M3" s="126"/>
      <c r="N3" s="131"/>
    </row>
    <row r="4" spans="1:19" ht="13.5" thickBot="1">
      <c r="A4" s="496"/>
      <c r="B4" s="496"/>
      <c r="C4" s="496"/>
      <c r="D4" s="496"/>
      <c r="E4" s="496"/>
      <c r="F4" s="496"/>
      <c r="G4" s="132"/>
      <c r="H4" s="136">
        <f>J89</f>
        <v>220632.44943771628</v>
      </c>
      <c r="I4" s="137">
        <f>H4*J4</f>
        <v>540549.50112240494</v>
      </c>
      <c r="J4" s="138">
        <f>'2. ვენტილაცია'!J4</f>
        <v>2.4500000000000002</v>
      </c>
      <c r="K4" s="245"/>
      <c r="M4" s="126"/>
      <c r="N4" s="131"/>
    </row>
    <row r="5" spans="1:19">
      <c r="A5" s="465"/>
      <c r="B5" s="465"/>
      <c r="C5" s="465"/>
      <c r="D5" s="465"/>
      <c r="E5" s="465"/>
      <c r="F5" s="465"/>
      <c r="G5" s="139"/>
      <c r="H5" s="140"/>
      <c r="I5" s="141"/>
      <c r="J5" s="142"/>
      <c r="K5" s="245"/>
      <c r="M5" s="126"/>
      <c r="N5" s="131"/>
    </row>
    <row r="6" spans="1:19" ht="13.5" thickBot="1">
      <c r="A6" s="497"/>
      <c r="B6" s="497"/>
      <c r="C6" s="498"/>
      <c r="D6" s="498"/>
      <c r="E6" s="498"/>
      <c r="F6" s="497"/>
      <c r="G6" s="143"/>
      <c r="H6" s="128"/>
      <c r="I6" s="121"/>
      <c r="J6" s="144"/>
      <c r="K6" s="247"/>
      <c r="M6" s="146"/>
      <c r="N6" s="146"/>
    </row>
    <row r="7" spans="1:19" ht="16.149999999999999" customHeight="1" thickBot="1">
      <c r="A7" s="474" t="s">
        <v>608</v>
      </c>
      <c r="B7" s="147" t="s">
        <v>31</v>
      </c>
      <c r="C7" s="476" t="s">
        <v>32</v>
      </c>
      <c r="D7" s="478" t="s">
        <v>33</v>
      </c>
      <c r="E7" s="479"/>
      <c r="F7" s="480" t="s">
        <v>34</v>
      </c>
      <c r="G7" s="481"/>
      <c r="H7" s="487" t="s">
        <v>35</v>
      </c>
      <c r="I7" s="481"/>
      <c r="J7" s="488" t="s">
        <v>36</v>
      </c>
      <c r="K7" s="490" t="s">
        <v>37</v>
      </c>
      <c r="M7" s="482" t="s">
        <v>38</v>
      </c>
      <c r="N7" s="482" t="s">
        <v>39</v>
      </c>
      <c r="P7" s="492" t="s">
        <v>40</v>
      </c>
      <c r="Q7" s="482" t="s">
        <v>41</v>
      </c>
    </row>
    <row r="8" spans="1:19" ht="39" thickBot="1">
      <c r="A8" s="475"/>
      <c r="B8" s="148"/>
      <c r="C8" s="477"/>
      <c r="D8" s="226" t="s">
        <v>42</v>
      </c>
      <c r="E8" s="227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89"/>
      <c r="K8" s="491"/>
      <c r="M8" s="483"/>
      <c r="N8" s="483"/>
      <c r="P8" s="493"/>
      <c r="Q8" s="483"/>
    </row>
    <row r="9" spans="1:19" ht="19.5" customHeight="1" thickBot="1">
      <c r="A9" s="152" t="s">
        <v>0</v>
      </c>
      <c r="B9" s="153" t="s">
        <v>1</v>
      </c>
      <c r="C9" s="154" t="s">
        <v>2</v>
      </c>
      <c r="D9" s="228" t="s">
        <v>13</v>
      </c>
      <c r="E9" s="229" t="s">
        <v>3</v>
      </c>
      <c r="F9" s="156" t="s">
        <v>4</v>
      </c>
      <c r="G9" s="156" t="s">
        <v>5</v>
      </c>
      <c r="H9" s="157" t="s">
        <v>6</v>
      </c>
      <c r="I9" s="156" t="s">
        <v>7</v>
      </c>
      <c r="J9" s="158" t="s">
        <v>8</v>
      </c>
      <c r="K9" s="159" t="s">
        <v>15</v>
      </c>
      <c r="M9" s="157" t="s">
        <v>14</v>
      </c>
      <c r="N9" s="158" t="s">
        <v>16</v>
      </c>
      <c r="P9" s="160" t="s">
        <v>45</v>
      </c>
      <c r="Q9" s="155" t="s">
        <v>46</v>
      </c>
    </row>
    <row r="10" spans="1:19" ht="19.5" customHeight="1">
      <c r="A10" s="277"/>
      <c r="B10" s="278"/>
      <c r="C10" s="279"/>
      <c r="D10" s="280"/>
      <c r="E10" s="281"/>
      <c r="F10" s="282"/>
      <c r="G10" s="282"/>
      <c r="H10" s="283"/>
      <c r="I10" s="282"/>
      <c r="J10" s="282"/>
      <c r="K10" s="284"/>
      <c r="M10" s="305"/>
      <c r="N10" s="305"/>
      <c r="P10" s="302"/>
      <c r="Q10" s="303"/>
    </row>
    <row r="11" spans="1:19" ht="13.5" thickBot="1">
      <c r="A11" s="500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M11" s="304"/>
      <c r="N11" s="304"/>
      <c r="P11" s="304"/>
      <c r="Q11" s="304"/>
    </row>
    <row r="12" spans="1:19" s="98" customFormat="1" ht="23.25" customHeight="1">
      <c r="A12" s="506"/>
      <c r="B12" s="507"/>
      <c r="C12" s="507"/>
      <c r="D12" s="96"/>
      <c r="E12" s="96"/>
      <c r="F12" s="96"/>
      <c r="G12" s="96"/>
      <c r="H12" s="96"/>
      <c r="I12" s="96"/>
      <c r="J12" s="96"/>
      <c r="K12" s="97"/>
    </row>
    <row r="13" spans="1:19" s="288" customFormat="1" ht="15.75">
      <c r="A13" s="174">
        <v>1</v>
      </c>
      <c r="B13" s="300" t="s">
        <v>705</v>
      </c>
      <c r="C13" s="295" t="s">
        <v>299</v>
      </c>
      <c r="D13" s="182">
        <v>1</v>
      </c>
      <c r="E13" s="182">
        <v>5</v>
      </c>
      <c r="F13" s="270">
        <f t="shared" ref="F13:F76" si="0">M13/$J$4</f>
        <v>12244.897959183672</v>
      </c>
      <c r="G13" s="296">
        <f>F13*E13</f>
        <v>61224.489795918358</v>
      </c>
      <c r="H13" s="297">
        <f t="shared" ref="H13:H76" si="1">N13/$J$4</f>
        <v>510.20408163265301</v>
      </c>
      <c r="I13" s="296">
        <f t="shared" ref="I13:I76" si="2">H13*E13</f>
        <v>2551.0204081632651</v>
      </c>
      <c r="J13" s="298">
        <f t="shared" ref="J13:J76" si="3">G13+I13</f>
        <v>63775.51020408162</v>
      </c>
      <c r="K13" s="299">
        <f>J13/E13</f>
        <v>12755.102040816324</v>
      </c>
      <c r="L13" s="424"/>
      <c r="M13" s="273">
        <v>30000</v>
      </c>
      <c r="N13" s="273">
        <v>1250</v>
      </c>
      <c r="O13" s="424"/>
      <c r="P13" s="423" t="s">
        <v>650</v>
      </c>
      <c r="Q13" s="275"/>
      <c r="S13" s="289"/>
    </row>
    <row r="14" spans="1:19" s="288" customFormat="1" ht="15.75">
      <c r="A14" s="174">
        <f>A13+1</f>
        <v>2</v>
      </c>
      <c r="B14" s="300" t="s">
        <v>300</v>
      </c>
      <c r="C14" s="295" t="s">
        <v>299</v>
      </c>
      <c r="D14" s="182">
        <v>1</v>
      </c>
      <c r="E14" s="182">
        <v>1</v>
      </c>
      <c r="F14" s="270">
        <f t="shared" si="0"/>
        <v>40.816326530612244</v>
      </c>
      <c r="G14" s="296">
        <f t="shared" ref="G14:G76" si="4">F14*E14</f>
        <v>40.816326530612244</v>
      </c>
      <c r="H14" s="297">
        <f t="shared" si="1"/>
        <v>40.816326530612244</v>
      </c>
      <c r="I14" s="296">
        <f t="shared" si="2"/>
        <v>40.816326530612244</v>
      </c>
      <c r="J14" s="298">
        <f t="shared" si="3"/>
        <v>81.632653061224488</v>
      </c>
      <c r="K14" s="299">
        <f>J14/E14</f>
        <v>81.632653061224488</v>
      </c>
      <c r="M14" s="273">
        <v>100</v>
      </c>
      <c r="N14" s="273">
        <v>100</v>
      </c>
      <c r="P14" s="423" t="s">
        <v>650</v>
      </c>
      <c r="Q14" s="275"/>
      <c r="S14" s="289"/>
    </row>
    <row r="15" spans="1:19" ht="25.5">
      <c r="A15" s="174">
        <f>A14+1</f>
        <v>3</v>
      </c>
      <c r="B15" s="292" t="s">
        <v>711</v>
      </c>
      <c r="C15" s="268" t="s">
        <v>20</v>
      </c>
      <c r="D15" s="177">
        <v>1</v>
      </c>
      <c r="E15" s="177">
        <v>2</v>
      </c>
      <c r="F15" s="178">
        <f t="shared" si="0"/>
        <v>2144.5918367346935</v>
      </c>
      <c r="G15" s="179">
        <f t="shared" si="4"/>
        <v>4289.183673469387</v>
      </c>
      <c r="H15" s="180">
        <f t="shared" si="1"/>
        <v>346.93877551020404</v>
      </c>
      <c r="I15" s="179">
        <f t="shared" si="2"/>
        <v>693.87755102040808</v>
      </c>
      <c r="J15" s="181">
        <f t="shared" si="3"/>
        <v>4983.0612244897948</v>
      </c>
      <c r="K15" s="264">
        <f t="shared" ref="K15:K76" si="5">J15/E15</f>
        <v>2491.5306122448974</v>
      </c>
      <c r="M15" s="273">
        <v>5254.25</v>
      </c>
      <c r="N15" s="273">
        <v>850</v>
      </c>
      <c r="P15" s="274" t="s">
        <v>652</v>
      </c>
      <c r="Q15" s="274"/>
      <c r="S15" s="287"/>
    </row>
    <row r="16" spans="1:19">
      <c r="A16" s="174">
        <f>A15+1</f>
        <v>4</v>
      </c>
      <c r="B16" s="292" t="s">
        <v>630</v>
      </c>
      <c r="C16" s="293" t="s">
        <v>20</v>
      </c>
      <c r="D16" s="177">
        <v>1</v>
      </c>
      <c r="E16" s="177">
        <v>2</v>
      </c>
      <c r="F16" s="270">
        <f t="shared" si="0"/>
        <v>1349.0163265306121</v>
      </c>
      <c r="G16" s="179">
        <f t="shared" si="4"/>
        <v>2698.0326530612242</v>
      </c>
      <c r="H16" s="180">
        <f t="shared" si="1"/>
        <v>0</v>
      </c>
      <c r="I16" s="179">
        <f t="shared" si="2"/>
        <v>0</v>
      </c>
      <c r="J16" s="181">
        <f t="shared" si="3"/>
        <v>2698.0326530612242</v>
      </c>
      <c r="K16" s="264">
        <f t="shared" si="5"/>
        <v>1349.0163265306121</v>
      </c>
      <c r="M16" s="273">
        <v>3305.09</v>
      </c>
      <c r="N16" s="273">
        <v>0</v>
      </c>
      <c r="P16" s="274" t="s">
        <v>653</v>
      </c>
      <c r="Q16" s="301"/>
      <c r="S16" s="287"/>
    </row>
    <row r="17" spans="1:19" s="288" customFormat="1" ht="31.5" customHeight="1">
      <c r="A17" s="174">
        <f t="shared" ref="A17:A76" si="6">A16+1</f>
        <v>5</v>
      </c>
      <c r="B17" s="294" t="s">
        <v>301</v>
      </c>
      <c r="C17" s="295" t="s">
        <v>20</v>
      </c>
      <c r="D17" s="182">
        <v>1</v>
      </c>
      <c r="E17" s="182">
        <v>1</v>
      </c>
      <c r="F17" s="270">
        <f t="shared" si="0"/>
        <v>1181.6040816326529</v>
      </c>
      <c r="G17" s="296">
        <f t="shared" si="4"/>
        <v>1181.6040816326529</v>
      </c>
      <c r="H17" s="297">
        <f t="shared" si="1"/>
        <v>102.0408163265306</v>
      </c>
      <c r="I17" s="296">
        <f t="shared" si="2"/>
        <v>102.0408163265306</v>
      </c>
      <c r="J17" s="298">
        <f t="shared" si="3"/>
        <v>1283.6448979591835</v>
      </c>
      <c r="K17" s="299">
        <f t="shared" si="5"/>
        <v>1283.6448979591835</v>
      </c>
      <c r="L17" s="244"/>
      <c r="M17" s="273">
        <v>2894.93</v>
      </c>
      <c r="N17" s="273">
        <v>250</v>
      </c>
      <c r="O17" s="244"/>
      <c r="P17" s="275" t="s">
        <v>654</v>
      </c>
      <c r="Q17" s="275"/>
      <c r="S17" s="289"/>
    </row>
    <row r="18" spans="1:19" ht="37.5" customHeight="1">
      <c r="A18" s="174">
        <f t="shared" si="6"/>
        <v>6</v>
      </c>
      <c r="B18" s="294" t="s">
        <v>302</v>
      </c>
      <c r="C18" s="293" t="s">
        <v>20</v>
      </c>
      <c r="D18" s="177">
        <v>1</v>
      </c>
      <c r="E18" s="177">
        <v>36</v>
      </c>
      <c r="F18" s="178">
        <f t="shared" si="0"/>
        <v>352.82040816326526</v>
      </c>
      <c r="G18" s="179">
        <f t="shared" si="4"/>
        <v>12701.534693877549</v>
      </c>
      <c r="H18" s="180">
        <f t="shared" si="1"/>
        <v>51.020408163265301</v>
      </c>
      <c r="I18" s="179">
        <f t="shared" si="2"/>
        <v>1836.7346938775509</v>
      </c>
      <c r="J18" s="181">
        <f t="shared" si="3"/>
        <v>14538.269387755099</v>
      </c>
      <c r="K18" s="264">
        <f t="shared" si="5"/>
        <v>403.84081632653056</v>
      </c>
      <c r="M18" s="241">
        <v>864.41</v>
      </c>
      <c r="N18" s="241">
        <v>125</v>
      </c>
      <c r="P18" s="344" t="s">
        <v>650</v>
      </c>
      <c r="Q18" s="274"/>
      <c r="S18" s="287"/>
    </row>
    <row r="19" spans="1:19" ht="33.75" customHeight="1">
      <c r="A19" s="174">
        <f t="shared" si="6"/>
        <v>7</v>
      </c>
      <c r="B19" s="294" t="s">
        <v>303</v>
      </c>
      <c r="C19" s="293" t="s">
        <v>20</v>
      </c>
      <c r="D19" s="177">
        <v>1</v>
      </c>
      <c r="E19" s="177">
        <v>27</v>
      </c>
      <c r="F19" s="178">
        <f t="shared" si="0"/>
        <v>385.68163265306117</v>
      </c>
      <c r="G19" s="179">
        <f t="shared" si="4"/>
        <v>10413.404081632652</v>
      </c>
      <c r="H19" s="180">
        <f t="shared" si="1"/>
        <v>51.020408163265301</v>
      </c>
      <c r="I19" s="179">
        <f t="shared" si="2"/>
        <v>1377.5510204081631</v>
      </c>
      <c r="J19" s="181">
        <f t="shared" si="3"/>
        <v>11790.955102040816</v>
      </c>
      <c r="K19" s="264">
        <f t="shared" si="5"/>
        <v>436.70204081632653</v>
      </c>
      <c r="M19" s="241">
        <v>944.92</v>
      </c>
      <c r="N19" s="241">
        <v>125</v>
      </c>
      <c r="P19" s="344" t="s">
        <v>650</v>
      </c>
      <c r="Q19" s="274"/>
      <c r="S19" s="287"/>
    </row>
    <row r="20" spans="1:19" ht="28.5" customHeight="1">
      <c r="A20" s="174">
        <f t="shared" si="6"/>
        <v>8</v>
      </c>
      <c r="B20" s="294" t="s">
        <v>304</v>
      </c>
      <c r="C20" s="293" t="s">
        <v>20</v>
      </c>
      <c r="D20" s="177">
        <v>1</v>
      </c>
      <c r="E20" s="177">
        <v>11</v>
      </c>
      <c r="F20" s="178">
        <f t="shared" si="0"/>
        <v>432.37959183673462</v>
      </c>
      <c r="G20" s="179">
        <f t="shared" si="4"/>
        <v>4756.1755102040806</v>
      </c>
      <c r="H20" s="180">
        <f t="shared" si="1"/>
        <v>51.020408163265301</v>
      </c>
      <c r="I20" s="179">
        <f t="shared" si="2"/>
        <v>561.22448979591832</v>
      </c>
      <c r="J20" s="181">
        <f t="shared" si="3"/>
        <v>5317.3999999999987</v>
      </c>
      <c r="K20" s="264">
        <f t="shared" si="5"/>
        <v>483.39999999999986</v>
      </c>
      <c r="M20" s="241">
        <v>1059.33</v>
      </c>
      <c r="N20" s="241">
        <v>125</v>
      </c>
      <c r="P20" s="344" t="s">
        <v>650</v>
      </c>
      <c r="Q20" s="274"/>
      <c r="S20" s="287"/>
    </row>
    <row r="21" spans="1:19" ht="36" customHeight="1">
      <c r="A21" s="174">
        <f t="shared" si="6"/>
        <v>9</v>
      </c>
      <c r="B21" s="294" t="s">
        <v>305</v>
      </c>
      <c r="C21" s="293" t="s">
        <v>20</v>
      </c>
      <c r="D21" s="177">
        <v>1</v>
      </c>
      <c r="E21" s="177">
        <v>3</v>
      </c>
      <c r="F21" s="178">
        <f t="shared" si="0"/>
        <v>432.37959183673462</v>
      </c>
      <c r="G21" s="179">
        <f t="shared" si="4"/>
        <v>1297.1387755102039</v>
      </c>
      <c r="H21" s="180">
        <f t="shared" si="1"/>
        <v>51.020408163265301</v>
      </c>
      <c r="I21" s="179">
        <f t="shared" si="2"/>
        <v>153.0612244897959</v>
      </c>
      <c r="J21" s="181">
        <f t="shared" si="3"/>
        <v>1450.1999999999998</v>
      </c>
      <c r="K21" s="264">
        <f t="shared" si="5"/>
        <v>483.39999999999992</v>
      </c>
      <c r="M21" s="241">
        <v>1059.33</v>
      </c>
      <c r="N21" s="241">
        <v>125</v>
      </c>
      <c r="P21" s="344" t="s">
        <v>650</v>
      </c>
      <c r="Q21" s="274"/>
      <c r="S21" s="287"/>
    </row>
    <row r="22" spans="1:19" ht="30.75" customHeight="1">
      <c r="A22" s="174">
        <f t="shared" si="6"/>
        <v>10</v>
      </c>
      <c r="B22" s="294" t="s">
        <v>306</v>
      </c>
      <c r="C22" s="293" t="s">
        <v>20</v>
      </c>
      <c r="D22" s="177">
        <v>1</v>
      </c>
      <c r="E22" s="177">
        <v>14</v>
      </c>
      <c r="F22" s="178">
        <f t="shared" si="0"/>
        <v>205.81224489795918</v>
      </c>
      <c r="G22" s="179">
        <f t="shared" si="4"/>
        <v>2881.3714285714286</v>
      </c>
      <c r="H22" s="180">
        <f t="shared" si="1"/>
        <v>51.020408163265301</v>
      </c>
      <c r="I22" s="179">
        <f t="shared" si="2"/>
        <v>714.28571428571422</v>
      </c>
      <c r="J22" s="181">
        <f t="shared" si="3"/>
        <v>3595.6571428571428</v>
      </c>
      <c r="K22" s="264">
        <f t="shared" si="5"/>
        <v>256.83265306122451</v>
      </c>
      <c r="M22" s="273">
        <v>504.24</v>
      </c>
      <c r="N22" s="273">
        <v>125</v>
      </c>
      <c r="P22" s="344" t="s">
        <v>650</v>
      </c>
      <c r="Q22" s="301"/>
      <c r="S22" s="287"/>
    </row>
    <row r="23" spans="1:19" ht="33" customHeight="1">
      <c r="A23" s="174">
        <f t="shared" si="6"/>
        <v>11</v>
      </c>
      <c r="B23" s="294" t="s">
        <v>307</v>
      </c>
      <c r="C23" s="293" t="s">
        <v>20</v>
      </c>
      <c r="D23" s="177">
        <v>1</v>
      </c>
      <c r="E23" s="177">
        <v>40</v>
      </c>
      <c r="F23" s="178">
        <f t="shared" si="0"/>
        <v>221.37959183673468</v>
      </c>
      <c r="G23" s="179">
        <f t="shared" si="4"/>
        <v>8855.1836734693861</v>
      </c>
      <c r="H23" s="180">
        <f t="shared" si="1"/>
        <v>51.020408163265301</v>
      </c>
      <c r="I23" s="179">
        <f t="shared" si="2"/>
        <v>2040.8163265306121</v>
      </c>
      <c r="J23" s="181">
        <f t="shared" si="3"/>
        <v>10895.999999999998</v>
      </c>
      <c r="K23" s="264">
        <f t="shared" si="5"/>
        <v>272.39999999999998</v>
      </c>
      <c r="M23" s="273">
        <v>542.38</v>
      </c>
      <c r="N23" s="273">
        <v>125</v>
      </c>
      <c r="P23" s="344" t="s">
        <v>650</v>
      </c>
      <c r="Q23" s="301"/>
      <c r="S23" s="287"/>
    </row>
    <row r="24" spans="1:19">
      <c r="A24" s="174">
        <f t="shared" si="6"/>
        <v>12</v>
      </c>
      <c r="B24" s="291" t="s">
        <v>308</v>
      </c>
      <c r="C24" s="268" t="s">
        <v>309</v>
      </c>
      <c r="D24" s="177">
        <v>1</v>
      </c>
      <c r="E24" s="177">
        <v>85</v>
      </c>
      <c r="F24" s="178">
        <f t="shared" si="0"/>
        <v>0.61020408163265294</v>
      </c>
      <c r="G24" s="179">
        <f t="shared" si="4"/>
        <v>51.867346938775498</v>
      </c>
      <c r="H24" s="180">
        <f t="shared" si="1"/>
        <v>1.5306122448979591</v>
      </c>
      <c r="I24" s="179">
        <f t="shared" si="2"/>
        <v>130.10204081632654</v>
      </c>
      <c r="J24" s="181">
        <f t="shared" si="3"/>
        <v>181.96938775510205</v>
      </c>
      <c r="K24" s="264">
        <f t="shared" si="5"/>
        <v>2.1408163265306124</v>
      </c>
      <c r="M24" s="241">
        <v>1.4949999999999999</v>
      </c>
      <c r="N24" s="241">
        <v>3.75</v>
      </c>
      <c r="P24" s="274" t="s">
        <v>649</v>
      </c>
      <c r="Q24" s="274"/>
      <c r="S24" s="287"/>
    </row>
    <row r="25" spans="1:19">
      <c r="A25" s="174">
        <f t="shared" si="6"/>
        <v>13</v>
      </c>
      <c r="B25" s="291" t="s">
        <v>310</v>
      </c>
      <c r="C25" s="268" t="s">
        <v>309</v>
      </c>
      <c r="D25" s="177">
        <v>1</v>
      </c>
      <c r="E25" s="177">
        <v>100</v>
      </c>
      <c r="F25" s="178">
        <f t="shared" si="0"/>
        <v>1.0346938775510204</v>
      </c>
      <c r="G25" s="179">
        <f t="shared" si="4"/>
        <v>103.46938775510203</v>
      </c>
      <c r="H25" s="180">
        <f t="shared" si="1"/>
        <v>1.5306122448979591</v>
      </c>
      <c r="I25" s="179">
        <f t="shared" si="2"/>
        <v>153.0612244897959</v>
      </c>
      <c r="J25" s="181">
        <f t="shared" si="3"/>
        <v>256.53061224489795</v>
      </c>
      <c r="K25" s="264">
        <f t="shared" si="5"/>
        <v>2.5653061224489795</v>
      </c>
      <c r="M25" s="241">
        <v>2.5350000000000001</v>
      </c>
      <c r="N25" s="241">
        <v>3.75</v>
      </c>
      <c r="P25" s="274" t="s">
        <v>649</v>
      </c>
      <c r="Q25" s="274"/>
      <c r="S25" s="287"/>
    </row>
    <row r="26" spans="1:19">
      <c r="A26" s="174">
        <f t="shared" si="6"/>
        <v>14</v>
      </c>
      <c r="B26" s="291" t="s">
        <v>311</v>
      </c>
      <c r="C26" s="268" t="s">
        <v>309</v>
      </c>
      <c r="D26" s="177">
        <v>1</v>
      </c>
      <c r="E26" s="177">
        <v>340</v>
      </c>
      <c r="F26" s="178">
        <f t="shared" si="0"/>
        <v>1.5759183673469388</v>
      </c>
      <c r="G26" s="179">
        <f t="shared" si="4"/>
        <v>535.8122448979592</v>
      </c>
      <c r="H26" s="180">
        <f t="shared" si="1"/>
        <v>1.5306122448979591</v>
      </c>
      <c r="I26" s="179">
        <f t="shared" si="2"/>
        <v>520.40816326530614</v>
      </c>
      <c r="J26" s="181">
        <f t="shared" si="3"/>
        <v>1056.2204081632653</v>
      </c>
      <c r="K26" s="264">
        <f t="shared" si="5"/>
        <v>3.1065306122448981</v>
      </c>
      <c r="M26" s="241">
        <v>3.8610000000000002</v>
      </c>
      <c r="N26" s="241">
        <v>3.75</v>
      </c>
      <c r="P26" s="274" t="s">
        <v>649</v>
      </c>
      <c r="Q26" s="274"/>
      <c r="S26" s="287"/>
    </row>
    <row r="27" spans="1:19">
      <c r="A27" s="174">
        <f t="shared" si="6"/>
        <v>15</v>
      </c>
      <c r="B27" s="291" t="s">
        <v>312</v>
      </c>
      <c r="C27" s="268" t="s">
        <v>309</v>
      </c>
      <c r="D27" s="177">
        <v>1</v>
      </c>
      <c r="E27" s="177">
        <v>200</v>
      </c>
      <c r="F27" s="178">
        <f t="shared" si="0"/>
        <v>3.0404081632653064</v>
      </c>
      <c r="G27" s="179">
        <f t="shared" si="4"/>
        <v>608.08163265306132</v>
      </c>
      <c r="H27" s="180">
        <f t="shared" si="1"/>
        <v>1.5306122448979591</v>
      </c>
      <c r="I27" s="179">
        <f t="shared" si="2"/>
        <v>306.12244897959181</v>
      </c>
      <c r="J27" s="181">
        <f t="shared" si="3"/>
        <v>914.20408163265313</v>
      </c>
      <c r="K27" s="264">
        <f t="shared" si="5"/>
        <v>4.5710204081632657</v>
      </c>
      <c r="M27" s="241">
        <v>7.4490000000000007</v>
      </c>
      <c r="N27" s="241">
        <v>3.75</v>
      </c>
      <c r="P27" s="274" t="s">
        <v>649</v>
      </c>
      <c r="Q27" s="274"/>
      <c r="S27" s="287"/>
    </row>
    <row r="28" spans="1:19">
      <c r="A28" s="174">
        <f t="shared" si="6"/>
        <v>16</v>
      </c>
      <c r="B28" s="291" t="s">
        <v>313</v>
      </c>
      <c r="C28" s="268" t="s">
        <v>309</v>
      </c>
      <c r="D28" s="177">
        <v>1</v>
      </c>
      <c r="E28" s="177">
        <v>120</v>
      </c>
      <c r="F28" s="178">
        <f t="shared" si="0"/>
        <v>5.1469387755102032</v>
      </c>
      <c r="G28" s="179">
        <f t="shared" si="4"/>
        <v>617.63265306122435</v>
      </c>
      <c r="H28" s="180">
        <f t="shared" si="1"/>
        <v>2.0408163265306123</v>
      </c>
      <c r="I28" s="179">
        <f t="shared" si="2"/>
        <v>244.89795918367346</v>
      </c>
      <c r="J28" s="181">
        <f t="shared" si="3"/>
        <v>862.53061224489784</v>
      </c>
      <c r="K28" s="264">
        <f t="shared" si="5"/>
        <v>7.187755102040815</v>
      </c>
      <c r="M28" s="241">
        <v>12.61</v>
      </c>
      <c r="N28" s="241">
        <v>5</v>
      </c>
      <c r="P28" s="274" t="s">
        <v>649</v>
      </c>
      <c r="Q28" s="274"/>
      <c r="S28" s="287"/>
    </row>
    <row r="29" spans="1:19">
      <c r="A29" s="174">
        <f t="shared" si="6"/>
        <v>17</v>
      </c>
      <c r="B29" s="291" t="s">
        <v>314</v>
      </c>
      <c r="C29" s="268" t="s">
        <v>309</v>
      </c>
      <c r="D29" s="177">
        <v>1</v>
      </c>
      <c r="E29" s="177">
        <v>200</v>
      </c>
      <c r="F29" s="178">
        <f t="shared" si="0"/>
        <v>6.929795918367347</v>
      </c>
      <c r="G29" s="179">
        <f t="shared" si="4"/>
        <v>1385.9591836734694</v>
      </c>
      <c r="H29" s="180">
        <f t="shared" si="1"/>
        <v>2.0408163265306123</v>
      </c>
      <c r="I29" s="179">
        <f t="shared" si="2"/>
        <v>408.16326530612247</v>
      </c>
      <c r="J29" s="181">
        <f t="shared" si="3"/>
        <v>1794.1224489795918</v>
      </c>
      <c r="K29" s="264">
        <f t="shared" si="5"/>
        <v>8.9706122448979588</v>
      </c>
      <c r="M29" s="241">
        <v>16.978000000000002</v>
      </c>
      <c r="N29" s="241">
        <v>5</v>
      </c>
      <c r="P29" s="274" t="s">
        <v>649</v>
      </c>
      <c r="Q29" s="274"/>
      <c r="S29" s="287"/>
    </row>
    <row r="30" spans="1:19">
      <c r="A30" s="174">
        <f t="shared" si="6"/>
        <v>18</v>
      </c>
      <c r="B30" s="291" t="s">
        <v>315</v>
      </c>
      <c r="C30" s="268" t="s">
        <v>309</v>
      </c>
      <c r="D30" s="177">
        <v>1</v>
      </c>
      <c r="E30" s="177">
        <v>100</v>
      </c>
      <c r="F30" s="178">
        <f t="shared" si="0"/>
        <v>8.9938775510204074</v>
      </c>
      <c r="G30" s="179">
        <f t="shared" si="4"/>
        <v>899.38775510204073</v>
      </c>
      <c r="H30" s="180">
        <f t="shared" si="1"/>
        <v>2.0408163265306123</v>
      </c>
      <c r="I30" s="179">
        <f t="shared" si="2"/>
        <v>204.08163265306123</v>
      </c>
      <c r="J30" s="181">
        <f t="shared" si="3"/>
        <v>1103.4693877551019</v>
      </c>
      <c r="K30" s="264">
        <f t="shared" si="5"/>
        <v>11.034693877551019</v>
      </c>
      <c r="M30" s="241">
        <v>22.035</v>
      </c>
      <c r="N30" s="241">
        <v>5</v>
      </c>
      <c r="P30" s="274" t="s">
        <v>649</v>
      </c>
      <c r="Q30" s="274"/>
      <c r="S30" s="287"/>
    </row>
    <row r="31" spans="1:19">
      <c r="A31" s="174">
        <f t="shared" si="6"/>
        <v>19</v>
      </c>
      <c r="B31" s="291" t="s">
        <v>316</v>
      </c>
      <c r="C31" s="268" t="s">
        <v>309</v>
      </c>
      <c r="D31" s="177">
        <v>1</v>
      </c>
      <c r="E31" s="177">
        <v>100</v>
      </c>
      <c r="F31" s="178">
        <f t="shared" si="0"/>
        <v>12.591428571428571</v>
      </c>
      <c r="G31" s="179">
        <f t="shared" si="4"/>
        <v>1259.1428571428571</v>
      </c>
      <c r="H31" s="180">
        <f t="shared" si="1"/>
        <v>2.5510204081632653</v>
      </c>
      <c r="I31" s="179">
        <f t="shared" si="2"/>
        <v>255.10204081632654</v>
      </c>
      <c r="J31" s="181">
        <f t="shared" si="3"/>
        <v>1514.2448979591836</v>
      </c>
      <c r="K31" s="264">
        <f t="shared" si="5"/>
        <v>15.142448979591837</v>
      </c>
      <c r="M31" s="241">
        <v>30.849</v>
      </c>
      <c r="N31" s="241">
        <v>6.25</v>
      </c>
      <c r="P31" s="274" t="s">
        <v>649</v>
      </c>
      <c r="Q31" s="274"/>
      <c r="S31" s="287"/>
    </row>
    <row r="32" spans="1:19">
      <c r="A32" s="174">
        <f t="shared" si="6"/>
        <v>20</v>
      </c>
      <c r="B32" s="291" t="s">
        <v>317</v>
      </c>
      <c r="C32" s="268" t="s">
        <v>309</v>
      </c>
      <c r="D32" s="177">
        <v>1</v>
      </c>
      <c r="E32" s="177">
        <v>10</v>
      </c>
      <c r="F32" s="178">
        <f t="shared" si="0"/>
        <v>17.987755102040815</v>
      </c>
      <c r="G32" s="179">
        <f t="shared" si="4"/>
        <v>179.87755102040813</v>
      </c>
      <c r="H32" s="180">
        <f t="shared" si="1"/>
        <v>2.5510204081632653</v>
      </c>
      <c r="I32" s="179">
        <f t="shared" si="2"/>
        <v>25.510204081632651</v>
      </c>
      <c r="J32" s="181">
        <f t="shared" si="3"/>
        <v>205.38775510204079</v>
      </c>
      <c r="K32" s="264">
        <f t="shared" si="5"/>
        <v>20.538775510204079</v>
      </c>
      <c r="M32" s="241">
        <v>44.07</v>
      </c>
      <c r="N32" s="241">
        <v>6.25</v>
      </c>
      <c r="P32" s="274" t="s">
        <v>649</v>
      </c>
      <c r="Q32" s="274"/>
      <c r="S32" s="287"/>
    </row>
    <row r="33" spans="1:19">
      <c r="A33" s="174">
        <f t="shared" si="6"/>
        <v>21</v>
      </c>
      <c r="B33" s="291" t="s">
        <v>318</v>
      </c>
      <c r="C33" s="268" t="s">
        <v>309</v>
      </c>
      <c r="D33" s="177">
        <v>1</v>
      </c>
      <c r="E33" s="177">
        <v>60</v>
      </c>
      <c r="F33" s="178">
        <f t="shared" si="0"/>
        <v>32.861224489795916</v>
      </c>
      <c r="G33" s="179">
        <f t="shared" si="4"/>
        <v>1971.6734693877549</v>
      </c>
      <c r="H33" s="180">
        <f t="shared" si="1"/>
        <v>9.1836734693877542</v>
      </c>
      <c r="I33" s="179">
        <f t="shared" si="2"/>
        <v>551.0204081632653</v>
      </c>
      <c r="J33" s="181">
        <f t="shared" si="3"/>
        <v>2522.6938775510203</v>
      </c>
      <c r="K33" s="264">
        <f t="shared" si="5"/>
        <v>42.044897959183672</v>
      </c>
      <c r="M33" s="273">
        <v>80.510000000000005</v>
      </c>
      <c r="N33" s="241">
        <v>22.5</v>
      </c>
      <c r="P33" s="275"/>
      <c r="Q33" s="274"/>
      <c r="S33" s="287"/>
    </row>
    <row r="34" spans="1:19" ht="13.5">
      <c r="A34" s="174">
        <f t="shared" si="6"/>
        <v>22</v>
      </c>
      <c r="B34" s="291" t="s">
        <v>319</v>
      </c>
      <c r="C34" s="266" t="s">
        <v>22</v>
      </c>
      <c r="D34" s="177">
        <v>1</v>
      </c>
      <c r="E34" s="177">
        <v>5</v>
      </c>
      <c r="F34" s="178">
        <f t="shared" si="0"/>
        <v>6.9183673469387745</v>
      </c>
      <c r="G34" s="179">
        <f t="shared" si="4"/>
        <v>34.591836734693871</v>
      </c>
      <c r="H34" s="180">
        <f t="shared" si="1"/>
        <v>1.0204081632653061</v>
      </c>
      <c r="I34" s="179">
        <f t="shared" si="2"/>
        <v>5.1020408163265305</v>
      </c>
      <c r="J34" s="181">
        <f t="shared" si="3"/>
        <v>39.6938775510204</v>
      </c>
      <c r="K34" s="264">
        <f t="shared" si="5"/>
        <v>7.9387755102040796</v>
      </c>
      <c r="M34" s="273">
        <v>16.95</v>
      </c>
      <c r="N34" s="273">
        <v>2.5</v>
      </c>
      <c r="P34" s="275" t="s">
        <v>662</v>
      </c>
      <c r="Q34" s="274"/>
      <c r="S34" s="287"/>
    </row>
    <row r="35" spans="1:19" ht="13.5">
      <c r="A35" s="174">
        <f t="shared" si="6"/>
        <v>23</v>
      </c>
      <c r="B35" s="291" t="s">
        <v>320</v>
      </c>
      <c r="C35" s="266" t="s">
        <v>22</v>
      </c>
      <c r="D35" s="177">
        <v>1</v>
      </c>
      <c r="E35" s="177">
        <v>13</v>
      </c>
      <c r="F35" s="178">
        <f t="shared" si="0"/>
        <v>6.9183673469387745</v>
      </c>
      <c r="G35" s="179">
        <f t="shared" si="4"/>
        <v>89.938775510204067</v>
      </c>
      <c r="H35" s="180">
        <f t="shared" si="1"/>
        <v>1.0204081632653061</v>
      </c>
      <c r="I35" s="179">
        <f t="shared" si="2"/>
        <v>13.26530612244898</v>
      </c>
      <c r="J35" s="181">
        <f t="shared" si="3"/>
        <v>103.20408163265304</v>
      </c>
      <c r="K35" s="264">
        <f t="shared" si="5"/>
        <v>7.9387755102040805</v>
      </c>
      <c r="M35" s="273">
        <v>16.95</v>
      </c>
      <c r="N35" s="273">
        <v>2.5</v>
      </c>
      <c r="P35" s="275" t="s">
        <v>662</v>
      </c>
      <c r="Q35" s="274"/>
      <c r="S35" s="287"/>
    </row>
    <row r="36" spans="1:19" ht="13.5">
      <c r="A36" s="174">
        <f t="shared" si="6"/>
        <v>24</v>
      </c>
      <c r="B36" s="291" t="s">
        <v>321</v>
      </c>
      <c r="C36" s="266" t="s">
        <v>22</v>
      </c>
      <c r="D36" s="177">
        <v>1</v>
      </c>
      <c r="E36" s="177">
        <v>44</v>
      </c>
      <c r="F36" s="178">
        <f t="shared" si="0"/>
        <v>6.9183673469387745</v>
      </c>
      <c r="G36" s="179">
        <f t="shared" si="4"/>
        <v>304.40816326530609</v>
      </c>
      <c r="H36" s="180">
        <f t="shared" si="1"/>
        <v>1.0204081632653061</v>
      </c>
      <c r="I36" s="179">
        <f t="shared" si="2"/>
        <v>44.897959183673471</v>
      </c>
      <c r="J36" s="181">
        <f t="shared" si="3"/>
        <v>349.30612244897958</v>
      </c>
      <c r="K36" s="264">
        <f t="shared" si="5"/>
        <v>7.9387755102040813</v>
      </c>
      <c r="M36" s="273">
        <v>16.95</v>
      </c>
      <c r="N36" s="273">
        <v>2.5</v>
      </c>
      <c r="P36" s="275" t="s">
        <v>662</v>
      </c>
      <c r="Q36" s="274"/>
      <c r="S36" s="287"/>
    </row>
    <row r="37" spans="1:19" ht="13.5">
      <c r="A37" s="174">
        <f t="shared" si="6"/>
        <v>25</v>
      </c>
      <c r="B37" s="291" t="s">
        <v>322</v>
      </c>
      <c r="C37" s="266" t="s">
        <v>22</v>
      </c>
      <c r="D37" s="177">
        <v>1</v>
      </c>
      <c r="E37" s="177">
        <v>25</v>
      </c>
      <c r="F37" s="178">
        <f t="shared" si="0"/>
        <v>6.9183673469387745</v>
      </c>
      <c r="G37" s="179">
        <f t="shared" si="4"/>
        <v>172.95918367346937</v>
      </c>
      <c r="H37" s="180">
        <f t="shared" si="1"/>
        <v>1.0204081632653061</v>
      </c>
      <c r="I37" s="179">
        <f t="shared" si="2"/>
        <v>25.510204081632654</v>
      </c>
      <c r="J37" s="181">
        <f t="shared" si="3"/>
        <v>198.46938775510202</v>
      </c>
      <c r="K37" s="264">
        <f t="shared" si="5"/>
        <v>7.9387755102040805</v>
      </c>
      <c r="M37" s="273">
        <v>16.95</v>
      </c>
      <c r="N37" s="273">
        <v>2.5</v>
      </c>
      <c r="P37" s="275" t="s">
        <v>662</v>
      </c>
      <c r="Q37" s="274"/>
      <c r="S37" s="287"/>
    </row>
    <row r="38" spans="1:19" ht="13.5">
      <c r="A38" s="174">
        <f t="shared" si="6"/>
        <v>26</v>
      </c>
      <c r="B38" s="291" t="s">
        <v>323</v>
      </c>
      <c r="C38" s="266" t="s">
        <v>22</v>
      </c>
      <c r="D38" s="177">
        <v>1</v>
      </c>
      <c r="E38" s="177">
        <v>20</v>
      </c>
      <c r="F38" s="178">
        <f t="shared" si="0"/>
        <v>6.9183673469387745</v>
      </c>
      <c r="G38" s="179">
        <f t="shared" si="4"/>
        <v>138.36734693877548</v>
      </c>
      <c r="H38" s="180">
        <f t="shared" si="1"/>
        <v>1.0204081632653061</v>
      </c>
      <c r="I38" s="179">
        <f t="shared" si="2"/>
        <v>20.408163265306122</v>
      </c>
      <c r="J38" s="181">
        <f t="shared" si="3"/>
        <v>158.7755102040816</v>
      </c>
      <c r="K38" s="264">
        <f t="shared" si="5"/>
        <v>7.9387755102040796</v>
      </c>
      <c r="M38" s="273">
        <v>16.95</v>
      </c>
      <c r="N38" s="273">
        <v>2.5</v>
      </c>
      <c r="P38" s="275" t="s">
        <v>662</v>
      </c>
      <c r="Q38" s="274"/>
      <c r="S38" s="287"/>
    </row>
    <row r="39" spans="1:19" ht="13.5">
      <c r="A39" s="174">
        <f t="shared" si="6"/>
        <v>27</v>
      </c>
      <c r="B39" s="291" t="s">
        <v>324</v>
      </c>
      <c r="C39" s="266" t="s">
        <v>22</v>
      </c>
      <c r="D39" s="177">
        <v>1</v>
      </c>
      <c r="E39" s="177">
        <v>48</v>
      </c>
      <c r="F39" s="178">
        <f t="shared" si="0"/>
        <v>6.9183673469387745</v>
      </c>
      <c r="G39" s="179">
        <f t="shared" si="4"/>
        <v>332.08163265306121</v>
      </c>
      <c r="H39" s="180">
        <f t="shared" si="1"/>
        <v>1.0204081632653061</v>
      </c>
      <c r="I39" s="179">
        <f t="shared" si="2"/>
        <v>48.979591836734699</v>
      </c>
      <c r="J39" s="181">
        <f t="shared" si="3"/>
        <v>381.0612244897959</v>
      </c>
      <c r="K39" s="264">
        <f t="shared" si="5"/>
        <v>7.9387755102040813</v>
      </c>
      <c r="M39" s="273">
        <v>16.95</v>
      </c>
      <c r="N39" s="273">
        <v>2.5</v>
      </c>
      <c r="P39" s="275" t="s">
        <v>662</v>
      </c>
      <c r="Q39" s="274"/>
      <c r="S39" s="287"/>
    </row>
    <row r="40" spans="1:19" ht="13.5">
      <c r="A40" s="174">
        <f t="shared" si="6"/>
        <v>28</v>
      </c>
      <c r="B40" s="291" t="s">
        <v>325</v>
      </c>
      <c r="C40" s="266" t="s">
        <v>22</v>
      </c>
      <c r="D40" s="177">
        <v>1</v>
      </c>
      <c r="E40" s="177">
        <v>40</v>
      </c>
      <c r="F40" s="178">
        <f t="shared" si="0"/>
        <v>6.9183673469387745</v>
      </c>
      <c r="G40" s="179">
        <f t="shared" si="4"/>
        <v>276.73469387755097</v>
      </c>
      <c r="H40" s="180">
        <f t="shared" si="1"/>
        <v>1.0204081632653061</v>
      </c>
      <c r="I40" s="179">
        <f t="shared" si="2"/>
        <v>40.816326530612244</v>
      </c>
      <c r="J40" s="181">
        <f t="shared" si="3"/>
        <v>317.5510204081632</v>
      </c>
      <c r="K40" s="264">
        <f t="shared" si="5"/>
        <v>7.9387755102040796</v>
      </c>
      <c r="M40" s="273">
        <v>16.95</v>
      </c>
      <c r="N40" s="273">
        <v>2.5</v>
      </c>
      <c r="P40" s="275" t="s">
        <v>662</v>
      </c>
      <c r="Q40" s="274"/>
      <c r="S40" s="287"/>
    </row>
    <row r="41" spans="1:19" ht="13.5">
      <c r="A41" s="174">
        <f t="shared" si="6"/>
        <v>29</v>
      </c>
      <c r="B41" s="291" t="s">
        <v>326</v>
      </c>
      <c r="C41" s="266" t="s">
        <v>22</v>
      </c>
      <c r="D41" s="177">
        <v>1</v>
      </c>
      <c r="E41" s="177">
        <v>28</v>
      </c>
      <c r="F41" s="178">
        <f t="shared" si="0"/>
        <v>6.9183673469387745</v>
      </c>
      <c r="G41" s="179">
        <f t="shared" si="4"/>
        <v>193.71428571428569</v>
      </c>
      <c r="H41" s="180">
        <f t="shared" si="1"/>
        <v>1.0204081632653061</v>
      </c>
      <c r="I41" s="179">
        <f t="shared" si="2"/>
        <v>28.571428571428573</v>
      </c>
      <c r="J41" s="181">
        <f t="shared" si="3"/>
        <v>222.28571428571428</v>
      </c>
      <c r="K41" s="264">
        <f t="shared" si="5"/>
        <v>7.9387755102040813</v>
      </c>
      <c r="M41" s="273">
        <v>16.95</v>
      </c>
      <c r="N41" s="273">
        <v>2.5</v>
      </c>
      <c r="P41" s="275" t="s">
        <v>662</v>
      </c>
      <c r="Q41" s="274"/>
      <c r="S41" s="287"/>
    </row>
    <row r="42" spans="1:19" ht="13.5">
      <c r="A42" s="174">
        <f t="shared" si="6"/>
        <v>30</v>
      </c>
      <c r="B42" s="291" t="s">
        <v>327</v>
      </c>
      <c r="C42" s="266" t="s">
        <v>22</v>
      </c>
      <c r="D42" s="177">
        <v>1</v>
      </c>
      <c r="E42" s="177">
        <v>4</v>
      </c>
      <c r="F42" s="178">
        <f t="shared" si="0"/>
        <v>6.9183673469387745</v>
      </c>
      <c r="G42" s="179">
        <f t="shared" si="4"/>
        <v>27.673469387755098</v>
      </c>
      <c r="H42" s="180">
        <f t="shared" si="1"/>
        <v>1.0204081632653061</v>
      </c>
      <c r="I42" s="179">
        <f t="shared" si="2"/>
        <v>4.0816326530612246</v>
      </c>
      <c r="J42" s="181">
        <f t="shared" si="3"/>
        <v>31.755102040816322</v>
      </c>
      <c r="K42" s="264">
        <f t="shared" si="5"/>
        <v>7.9387755102040805</v>
      </c>
      <c r="M42" s="273">
        <v>16.95</v>
      </c>
      <c r="N42" s="273">
        <v>2.5</v>
      </c>
      <c r="P42" s="275" t="s">
        <v>662</v>
      </c>
      <c r="Q42" s="274"/>
      <c r="S42" s="287"/>
    </row>
    <row r="43" spans="1:19" ht="13.5">
      <c r="A43" s="174">
        <f t="shared" si="6"/>
        <v>31</v>
      </c>
      <c r="B43" s="291" t="s">
        <v>328</v>
      </c>
      <c r="C43" s="266" t="s">
        <v>22</v>
      </c>
      <c r="D43" s="177">
        <v>1</v>
      </c>
      <c r="E43" s="177">
        <v>30</v>
      </c>
      <c r="F43" s="178">
        <f t="shared" si="0"/>
        <v>6.9183673469387745</v>
      </c>
      <c r="G43" s="179">
        <f t="shared" si="4"/>
        <v>207.55102040816323</v>
      </c>
      <c r="H43" s="180">
        <f t="shared" si="1"/>
        <v>1.0204081632653061</v>
      </c>
      <c r="I43" s="179">
        <f t="shared" si="2"/>
        <v>30.612244897959183</v>
      </c>
      <c r="J43" s="181">
        <f t="shared" si="3"/>
        <v>238.16326530612241</v>
      </c>
      <c r="K43" s="264">
        <f t="shared" si="5"/>
        <v>7.9387755102040805</v>
      </c>
      <c r="M43" s="273">
        <v>16.95</v>
      </c>
      <c r="N43" s="273">
        <v>2.5</v>
      </c>
      <c r="P43" s="275" t="s">
        <v>662</v>
      </c>
      <c r="Q43" s="274"/>
      <c r="S43" s="287"/>
    </row>
    <row r="44" spans="1:19" ht="13.5">
      <c r="A44" s="174">
        <f t="shared" si="6"/>
        <v>32</v>
      </c>
      <c r="B44" s="291" t="s">
        <v>329</v>
      </c>
      <c r="C44" s="266" t="s">
        <v>309</v>
      </c>
      <c r="D44" s="177">
        <v>1</v>
      </c>
      <c r="E44" s="177">
        <v>600</v>
      </c>
      <c r="F44" s="178">
        <f t="shared" si="0"/>
        <v>0.79591836734693866</v>
      </c>
      <c r="G44" s="179">
        <f t="shared" si="4"/>
        <v>477.5510204081632</v>
      </c>
      <c r="H44" s="180">
        <f t="shared" si="1"/>
        <v>1.5306122448979591</v>
      </c>
      <c r="I44" s="179">
        <f t="shared" si="2"/>
        <v>918.36734693877543</v>
      </c>
      <c r="J44" s="181">
        <f t="shared" si="3"/>
        <v>1395.9183673469386</v>
      </c>
      <c r="K44" s="264">
        <f t="shared" si="5"/>
        <v>2.3265306122448974</v>
      </c>
      <c r="M44" s="241">
        <v>1.95</v>
      </c>
      <c r="N44" s="241">
        <v>3.75</v>
      </c>
      <c r="P44" s="274" t="s">
        <v>648</v>
      </c>
      <c r="Q44" s="274"/>
      <c r="S44" s="287"/>
    </row>
    <row r="45" spans="1:19" ht="13.5">
      <c r="A45" s="174">
        <f t="shared" si="6"/>
        <v>33</v>
      </c>
      <c r="B45" s="291" t="s">
        <v>330</v>
      </c>
      <c r="C45" s="266" t="s">
        <v>309</v>
      </c>
      <c r="D45" s="177">
        <v>1</v>
      </c>
      <c r="E45" s="177">
        <v>280</v>
      </c>
      <c r="F45" s="178">
        <f t="shared" si="0"/>
        <v>1.2122448979591838</v>
      </c>
      <c r="G45" s="179">
        <f t="shared" si="4"/>
        <v>339.42857142857144</v>
      </c>
      <c r="H45" s="180">
        <f t="shared" si="1"/>
        <v>1.5306122448979591</v>
      </c>
      <c r="I45" s="179">
        <f t="shared" si="2"/>
        <v>428.57142857142856</v>
      </c>
      <c r="J45" s="181">
        <f t="shared" si="3"/>
        <v>768</v>
      </c>
      <c r="K45" s="264">
        <f t="shared" si="5"/>
        <v>2.7428571428571429</v>
      </c>
      <c r="M45" s="241">
        <v>2.97</v>
      </c>
      <c r="N45" s="241">
        <v>3.75</v>
      </c>
      <c r="P45" s="274" t="s">
        <v>648</v>
      </c>
      <c r="Q45" s="274"/>
      <c r="S45" s="287"/>
    </row>
    <row r="46" spans="1:19" ht="13.5">
      <c r="A46" s="174">
        <f t="shared" si="6"/>
        <v>34</v>
      </c>
      <c r="B46" s="300" t="s">
        <v>331</v>
      </c>
      <c r="C46" s="345" t="s">
        <v>309</v>
      </c>
      <c r="D46" s="182">
        <v>1</v>
      </c>
      <c r="E46" s="182">
        <v>4</v>
      </c>
      <c r="F46" s="270">
        <f t="shared" si="0"/>
        <v>2.3387755102040817</v>
      </c>
      <c r="G46" s="296">
        <f t="shared" si="4"/>
        <v>9.3551020408163268</v>
      </c>
      <c r="H46" s="297">
        <f t="shared" si="1"/>
        <v>1.5306122448979591</v>
      </c>
      <c r="I46" s="296">
        <f t="shared" si="2"/>
        <v>6.1224489795918364</v>
      </c>
      <c r="J46" s="298">
        <f t="shared" si="3"/>
        <v>15.477551020408164</v>
      </c>
      <c r="K46" s="299">
        <f t="shared" si="5"/>
        <v>3.869387755102041</v>
      </c>
      <c r="L46" s="288"/>
      <c r="M46" s="273">
        <v>5.73</v>
      </c>
      <c r="N46" s="273">
        <v>3.75</v>
      </c>
      <c r="P46" s="274" t="s">
        <v>648</v>
      </c>
      <c r="Q46" s="274"/>
      <c r="S46" s="287"/>
    </row>
    <row r="47" spans="1:19">
      <c r="A47" s="174">
        <f t="shared" si="6"/>
        <v>35</v>
      </c>
      <c r="B47" s="300" t="s">
        <v>332</v>
      </c>
      <c r="C47" s="346" t="s">
        <v>309</v>
      </c>
      <c r="D47" s="182">
        <v>1</v>
      </c>
      <c r="E47" s="182">
        <v>60</v>
      </c>
      <c r="F47" s="270">
        <f t="shared" si="0"/>
        <v>0.91836734693877542</v>
      </c>
      <c r="G47" s="296">
        <f t="shared" si="4"/>
        <v>55.102040816326522</v>
      </c>
      <c r="H47" s="297">
        <f t="shared" si="1"/>
        <v>1.5306122448979591</v>
      </c>
      <c r="I47" s="296">
        <f t="shared" si="2"/>
        <v>91.836734693877546</v>
      </c>
      <c r="J47" s="298">
        <f t="shared" si="3"/>
        <v>146.93877551020407</v>
      </c>
      <c r="K47" s="299">
        <f t="shared" si="5"/>
        <v>2.4489795918367343</v>
      </c>
      <c r="L47" s="288"/>
      <c r="M47" s="273">
        <v>2.25</v>
      </c>
      <c r="N47" s="273">
        <v>3.75</v>
      </c>
      <c r="P47" s="274" t="s">
        <v>648</v>
      </c>
      <c r="Q47" s="274"/>
      <c r="S47" s="287"/>
    </row>
    <row r="48" spans="1:19">
      <c r="A48" s="174">
        <f t="shared" si="6"/>
        <v>36</v>
      </c>
      <c r="B48" s="300" t="s">
        <v>333</v>
      </c>
      <c r="C48" s="346" t="s">
        <v>309</v>
      </c>
      <c r="D48" s="182">
        <v>1</v>
      </c>
      <c r="E48" s="182">
        <v>145</v>
      </c>
      <c r="F48" s="270">
        <f t="shared" si="0"/>
        <v>1.383673469387755</v>
      </c>
      <c r="G48" s="296">
        <f t="shared" si="4"/>
        <v>200.63265306122449</v>
      </c>
      <c r="H48" s="297">
        <f t="shared" si="1"/>
        <v>1.5306122448979591</v>
      </c>
      <c r="I48" s="296">
        <f t="shared" si="2"/>
        <v>221.93877551020407</v>
      </c>
      <c r="J48" s="298">
        <f t="shared" si="3"/>
        <v>422.57142857142856</v>
      </c>
      <c r="K48" s="299">
        <f t="shared" si="5"/>
        <v>2.9142857142857141</v>
      </c>
      <c r="L48" s="288"/>
      <c r="M48" s="273">
        <v>3.39</v>
      </c>
      <c r="N48" s="273">
        <v>3.75</v>
      </c>
      <c r="P48" s="274" t="s">
        <v>648</v>
      </c>
      <c r="Q48" s="274"/>
      <c r="S48" s="287"/>
    </row>
    <row r="49" spans="1:19" s="288" customFormat="1">
      <c r="A49" s="174">
        <f t="shared" si="6"/>
        <v>37</v>
      </c>
      <c r="B49" s="294" t="s">
        <v>334</v>
      </c>
      <c r="C49" s="295" t="s">
        <v>20</v>
      </c>
      <c r="D49" s="182">
        <v>1</v>
      </c>
      <c r="E49" s="182">
        <v>1</v>
      </c>
      <c r="F49" s="270">
        <f t="shared" si="0"/>
        <v>174.33877551020407</v>
      </c>
      <c r="G49" s="296">
        <f t="shared" si="4"/>
        <v>174.33877551020407</v>
      </c>
      <c r="H49" s="297">
        <f t="shared" si="1"/>
        <v>25.510204081632651</v>
      </c>
      <c r="I49" s="296">
        <f t="shared" si="2"/>
        <v>25.510204081632651</v>
      </c>
      <c r="J49" s="298">
        <f t="shared" si="3"/>
        <v>199.84897959183672</v>
      </c>
      <c r="K49" s="299">
        <f t="shared" si="5"/>
        <v>199.84897959183672</v>
      </c>
      <c r="L49" s="244"/>
      <c r="M49" s="273">
        <v>427.13</v>
      </c>
      <c r="N49" s="273">
        <v>62.5</v>
      </c>
      <c r="O49" s="244"/>
      <c r="P49" s="275" t="s">
        <v>655</v>
      </c>
      <c r="Q49" s="275"/>
      <c r="S49" s="289"/>
    </row>
    <row r="50" spans="1:19" ht="25.5">
      <c r="A50" s="174">
        <f t="shared" si="6"/>
        <v>38</v>
      </c>
      <c r="B50" s="292" t="s">
        <v>335</v>
      </c>
      <c r="C50" s="263" t="s">
        <v>20</v>
      </c>
      <c r="D50" s="177">
        <v>1</v>
      </c>
      <c r="E50" s="177">
        <v>1</v>
      </c>
      <c r="F50" s="178">
        <f t="shared" si="0"/>
        <v>549.98775510204075</v>
      </c>
      <c r="G50" s="179">
        <f t="shared" si="4"/>
        <v>549.98775510204075</v>
      </c>
      <c r="H50" s="180">
        <f t="shared" si="1"/>
        <v>104.59183673469387</v>
      </c>
      <c r="I50" s="179">
        <f t="shared" si="2"/>
        <v>104.59183673469387</v>
      </c>
      <c r="J50" s="181">
        <f t="shared" si="3"/>
        <v>654.57959183673461</v>
      </c>
      <c r="K50" s="264">
        <f t="shared" si="5"/>
        <v>654.57959183673461</v>
      </c>
      <c r="M50" s="241">
        <v>1347.47</v>
      </c>
      <c r="N50" s="241">
        <v>256.25</v>
      </c>
      <c r="P50" s="275" t="s">
        <v>655</v>
      </c>
      <c r="Q50" s="274"/>
      <c r="S50" s="287"/>
    </row>
    <row r="51" spans="1:19">
      <c r="A51" s="174">
        <f t="shared" si="6"/>
        <v>39</v>
      </c>
      <c r="B51" s="292" t="s">
        <v>336</v>
      </c>
      <c r="C51" s="263" t="s">
        <v>20</v>
      </c>
      <c r="D51" s="177">
        <v>1</v>
      </c>
      <c r="E51" s="177">
        <v>1</v>
      </c>
      <c r="F51" s="178">
        <f t="shared" si="0"/>
        <v>484.26530612244898</v>
      </c>
      <c r="G51" s="179">
        <f t="shared" si="4"/>
        <v>484.26530612244898</v>
      </c>
      <c r="H51" s="180">
        <f t="shared" si="1"/>
        <v>86.73469387755101</v>
      </c>
      <c r="I51" s="179">
        <f t="shared" si="2"/>
        <v>86.73469387755101</v>
      </c>
      <c r="J51" s="181">
        <f t="shared" si="3"/>
        <v>571</v>
      </c>
      <c r="K51" s="264">
        <f t="shared" si="5"/>
        <v>571</v>
      </c>
      <c r="M51" s="241">
        <v>1186.45</v>
      </c>
      <c r="N51" s="241">
        <v>212.5</v>
      </c>
      <c r="P51" s="275" t="s">
        <v>655</v>
      </c>
      <c r="Q51" s="274"/>
      <c r="S51" s="287"/>
    </row>
    <row r="52" spans="1:19">
      <c r="A52" s="174">
        <f t="shared" si="6"/>
        <v>40</v>
      </c>
      <c r="B52" s="292" t="s">
        <v>337</v>
      </c>
      <c r="C52" s="263" t="s">
        <v>20</v>
      </c>
      <c r="D52" s="177">
        <v>1</v>
      </c>
      <c r="E52" s="177">
        <v>1</v>
      </c>
      <c r="F52" s="178">
        <f t="shared" si="0"/>
        <v>202.35510204081629</v>
      </c>
      <c r="G52" s="179">
        <f t="shared" si="4"/>
        <v>202.35510204081629</v>
      </c>
      <c r="H52" s="180">
        <f t="shared" si="1"/>
        <v>29.081632653061224</v>
      </c>
      <c r="I52" s="179">
        <f t="shared" si="2"/>
        <v>29.081632653061224</v>
      </c>
      <c r="J52" s="181">
        <f t="shared" si="3"/>
        <v>231.43673469387753</v>
      </c>
      <c r="K52" s="264">
        <f t="shared" si="5"/>
        <v>231.43673469387753</v>
      </c>
      <c r="M52" s="241">
        <v>495.77</v>
      </c>
      <c r="N52" s="241">
        <v>71.25</v>
      </c>
      <c r="P52" s="275" t="s">
        <v>655</v>
      </c>
      <c r="Q52" s="274"/>
      <c r="S52" s="287"/>
    </row>
    <row r="53" spans="1:19" s="288" customFormat="1" ht="25.5">
      <c r="A53" s="174">
        <f t="shared" si="6"/>
        <v>41</v>
      </c>
      <c r="B53" s="294" t="s">
        <v>338</v>
      </c>
      <c r="C53" s="295" t="s">
        <v>20</v>
      </c>
      <c r="D53" s="182">
        <v>1</v>
      </c>
      <c r="E53" s="182">
        <v>1</v>
      </c>
      <c r="F53" s="270">
        <f t="shared" si="0"/>
        <v>4.0816326530612246</v>
      </c>
      <c r="G53" s="296">
        <f t="shared" si="4"/>
        <v>4.0816326530612246</v>
      </c>
      <c r="H53" s="297">
        <f t="shared" si="1"/>
        <v>4.0816326530612246</v>
      </c>
      <c r="I53" s="296">
        <f t="shared" si="2"/>
        <v>4.0816326530612246</v>
      </c>
      <c r="J53" s="298">
        <f t="shared" si="3"/>
        <v>8.1632653061224492</v>
      </c>
      <c r="K53" s="299">
        <f t="shared" si="5"/>
        <v>8.1632653061224492</v>
      </c>
      <c r="M53" s="273">
        <v>10</v>
      </c>
      <c r="N53" s="273">
        <v>10</v>
      </c>
      <c r="P53" s="275" t="s">
        <v>655</v>
      </c>
      <c r="Q53" s="275"/>
      <c r="S53" s="289"/>
    </row>
    <row r="54" spans="1:19">
      <c r="A54" s="174">
        <f t="shared" si="6"/>
        <v>42</v>
      </c>
      <c r="B54" s="292" t="s">
        <v>339</v>
      </c>
      <c r="C54" s="263" t="s">
        <v>20</v>
      </c>
      <c r="D54" s="177">
        <v>1</v>
      </c>
      <c r="E54" s="177">
        <v>264</v>
      </c>
      <c r="F54" s="178">
        <f t="shared" si="0"/>
        <v>4.3265306122448974</v>
      </c>
      <c r="G54" s="179">
        <f t="shared" si="4"/>
        <v>1142.204081632653</v>
      </c>
      <c r="H54" s="180">
        <f t="shared" si="1"/>
        <v>0</v>
      </c>
      <c r="I54" s="179">
        <f t="shared" si="2"/>
        <v>0</v>
      </c>
      <c r="J54" s="181">
        <f t="shared" si="3"/>
        <v>1142.204081632653</v>
      </c>
      <c r="K54" s="264">
        <f t="shared" si="5"/>
        <v>4.3265306122448974</v>
      </c>
      <c r="M54" s="274">
        <v>10.6</v>
      </c>
      <c r="N54" s="241">
        <v>0</v>
      </c>
      <c r="P54" s="274" t="s">
        <v>648</v>
      </c>
      <c r="Q54" s="274"/>
      <c r="S54" s="287"/>
    </row>
    <row r="55" spans="1:19">
      <c r="A55" s="174">
        <f t="shared" si="6"/>
        <v>43</v>
      </c>
      <c r="B55" s="291" t="s">
        <v>340</v>
      </c>
      <c r="C55" s="263" t="s">
        <v>20</v>
      </c>
      <c r="D55" s="177">
        <v>1</v>
      </c>
      <c r="E55" s="177">
        <v>1</v>
      </c>
      <c r="F55" s="178">
        <f t="shared" si="0"/>
        <v>46.938775510204081</v>
      </c>
      <c r="G55" s="179">
        <f t="shared" si="4"/>
        <v>46.938775510204081</v>
      </c>
      <c r="H55" s="180">
        <f t="shared" si="1"/>
        <v>10.204081632653061</v>
      </c>
      <c r="I55" s="179">
        <f t="shared" si="2"/>
        <v>10.204081632653061</v>
      </c>
      <c r="J55" s="181">
        <f t="shared" si="3"/>
        <v>57.142857142857139</v>
      </c>
      <c r="K55" s="264">
        <f t="shared" si="5"/>
        <v>57.142857142857139</v>
      </c>
      <c r="M55" s="241">
        <v>115</v>
      </c>
      <c r="N55" s="241">
        <v>25</v>
      </c>
      <c r="P55" s="274" t="s">
        <v>666</v>
      </c>
      <c r="Q55" s="274"/>
      <c r="S55" s="287"/>
    </row>
    <row r="56" spans="1:19">
      <c r="A56" s="174">
        <f t="shared" si="6"/>
        <v>44</v>
      </c>
      <c r="B56" s="300" t="s">
        <v>341</v>
      </c>
      <c r="C56" s="263" t="s">
        <v>20</v>
      </c>
      <c r="D56" s="177">
        <v>1</v>
      </c>
      <c r="E56" s="177">
        <v>1</v>
      </c>
      <c r="F56" s="178">
        <f t="shared" si="0"/>
        <v>293.46938775510205</v>
      </c>
      <c r="G56" s="179">
        <f t="shared" si="4"/>
        <v>293.46938775510205</v>
      </c>
      <c r="H56" s="180">
        <f t="shared" si="1"/>
        <v>10.204081632653061</v>
      </c>
      <c r="I56" s="179">
        <f t="shared" si="2"/>
        <v>10.204081632653061</v>
      </c>
      <c r="J56" s="181">
        <f t="shared" si="3"/>
        <v>303.67346938775512</v>
      </c>
      <c r="K56" s="264">
        <f t="shared" si="5"/>
        <v>303.67346938775512</v>
      </c>
      <c r="M56" s="241">
        <v>719</v>
      </c>
      <c r="N56" s="241">
        <v>25</v>
      </c>
      <c r="P56" s="274" t="s">
        <v>666</v>
      </c>
      <c r="Q56" s="274"/>
      <c r="S56" s="287"/>
    </row>
    <row r="57" spans="1:19">
      <c r="A57" s="174">
        <f t="shared" si="6"/>
        <v>45</v>
      </c>
      <c r="B57" s="294" t="s">
        <v>342</v>
      </c>
      <c r="C57" s="263" t="s">
        <v>20</v>
      </c>
      <c r="D57" s="177">
        <v>1</v>
      </c>
      <c r="E57" s="177">
        <v>5</v>
      </c>
      <c r="F57" s="270">
        <f t="shared" si="0"/>
        <v>459.59183673469386</v>
      </c>
      <c r="G57" s="179">
        <f t="shared" si="4"/>
        <v>2297.9591836734694</v>
      </c>
      <c r="H57" s="180">
        <f t="shared" si="1"/>
        <v>10.204081632653061</v>
      </c>
      <c r="I57" s="179">
        <f t="shared" si="2"/>
        <v>51.020408163265301</v>
      </c>
      <c r="J57" s="181">
        <f t="shared" si="3"/>
        <v>2348.9795918367345</v>
      </c>
      <c r="K57" s="264">
        <f t="shared" si="5"/>
        <v>469.79591836734687</v>
      </c>
      <c r="M57" s="241">
        <v>1126</v>
      </c>
      <c r="N57" s="241">
        <v>25</v>
      </c>
      <c r="P57" s="274" t="s">
        <v>666</v>
      </c>
      <c r="Q57" s="274"/>
      <c r="S57" s="287"/>
    </row>
    <row r="58" spans="1:19" ht="16.5" customHeight="1">
      <c r="A58" s="174">
        <f t="shared" si="6"/>
        <v>46</v>
      </c>
      <c r="B58" s="292" t="s">
        <v>343</v>
      </c>
      <c r="C58" s="263" t="s">
        <v>20</v>
      </c>
      <c r="D58" s="177">
        <v>1</v>
      </c>
      <c r="E58" s="177">
        <v>2</v>
      </c>
      <c r="F58" s="178">
        <f t="shared" si="0"/>
        <v>616.32653061224482</v>
      </c>
      <c r="G58" s="179">
        <f t="shared" si="4"/>
        <v>1232.6530612244896</v>
      </c>
      <c r="H58" s="180">
        <f t="shared" si="1"/>
        <v>10.204081632653061</v>
      </c>
      <c r="I58" s="179">
        <f t="shared" si="2"/>
        <v>20.408163265306122</v>
      </c>
      <c r="J58" s="181">
        <f t="shared" si="3"/>
        <v>1253.0612244897957</v>
      </c>
      <c r="K58" s="264">
        <f t="shared" si="5"/>
        <v>626.53061224489784</v>
      </c>
      <c r="M58" s="241">
        <v>1510</v>
      </c>
      <c r="N58" s="241">
        <v>25</v>
      </c>
      <c r="P58" s="274" t="s">
        <v>666</v>
      </c>
      <c r="Q58" s="274"/>
      <c r="S58" s="287"/>
    </row>
    <row r="59" spans="1:19">
      <c r="A59" s="174">
        <f t="shared" si="6"/>
        <v>47</v>
      </c>
      <c r="B59" s="292" t="s">
        <v>344</v>
      </c>
      <c r="C59" s="263" t="s">
        <v>20</v>
      </c>
      <c r="D59" s="177">
        <v>1</v>
      </c>
      <c r="E59" s="177">
        <v>5</v>
      </c>
      <c r="F59" s="178">
        <f t="shared" si="0"/>
        <v>53.061224489795912</v>
      </c>
      <c r="G59" s="179">
        <f t="shared" si="4"/>
        <v>265.30612244897958</v>
      </c>
      <c r="H59" s="180">
        <f t="shared" si="1"/>
        <v>7.6530612244897958</v>
      </c>
      <c r="I59" s="179">
        <f t="shared" si="2"/>
        <v>38.265306122448976</v>
      </c>
      <c r="J59" s="181">
        <f t="shared" si="3"/>
        <v>303.57142857142856</v>
      </c>
      <c r="K59" s="264">
        <f t="shared" si="5"/>
        <v>60.714285714285708</v>
      </c>
      <c r="M59" s="241">
        <v>130</v>
      </c>
      <c r="N59" s="241">
        <v>18.75</v>
      </c>
      <c r="P59" s="274" t="s">
        <v>670</v>
      </c>
      <c r="Q59" s="274"/>
      <c r="S59" s="287"/>
    </row>
    <row r="60" spans="1:19">
      <c r="A60" s="174">
        <f t="shared" si="6"/>
        <v>48</v>
      </c>
      <c r="B60" s="292" t="s">
        <v>345</v>
      </c>
      <c r="C60" s="263" t="s">
        <v>20</v>
      </c>
      <c r="D60" s="177">
        <v>1</v>
      </c>
      <c r="E60" s="177">
        <v>8</v>
      </c>
      <c r="F60" s="178">
        <f t="shared" si="0"/>
        <v>73.469387755102034</v>
      </c>
      <c r="G60" s="179">
        <f t="shared" si="4"/>
        <v>587.75510204081627</v>
      </c>
      <c r="H60" s="180">
        <f t="shared" si="1"/>
        <v>7.6530612244897958</v>
      </c>
      <c r="I60" s="179">
        <f t="shared" si="2"/>
        <v>61.224489795918366</v>
      </c>
      <c r="J60" s="181">
        <f t="shared" si="3"/>
        <v>648.97959183673458</v>
      </c>
      <c r="K60" s="264">
        <f t="shared" si="5"/>
        <v>81.122448979591823</v>
      </c>
      <c r="M60" s="241">
        <v>180</v>
      </c>
      <c r="N60" s="241">
        <v>18.75</v>
      </c>
      <c r="P60" s="274" t="s">
        <v>670</v>
      </c>
      <c r="Q60" s="274"/>
      <c r="S60" s="287"/>
    </row>
    <row r="61" spans="1:19">
      <c r="A61" s="174">
        <f t="shared" si="6"/>
        <v>49</v>
      </c>
      <c r="B61" s="292" t="s">
        <v>346</v>
      </c>
      <c r="C61" s="263" t="s">
        <v>20</v>
      </c>
      <c r="D61" s="177">
        <v>1</v>
      </c>
      <c r="E61" s="177">
        <v>6</v>
      </c>
      <c r="F61" s="178">
        <f t="shared" si="0"/>
        <v>77.551020408163254</v>
      </c>
      <c r="G61" s="179">
        <f t="shared" si="4"/>
        <v>465.30612244897952</v>
      </c>
      <c r="H61" s="180">
        <f t="shared" si="1"/>
        <v>7.6530612244897958</v>
      </c>
      <c r="I61" s="179">
        <f t="shared" si="2"/>
        <v>45.918367346938773</v>
      </c>
      <c r="J61" s="181">
        <f t="shared" si="3"/>
        <v>511.22448979591832</v>
      </c>
      <c r="K61" s="264">
        <f t="shared" si="5"/>
        <v>85.204081632653057</v>
      </c>
      <c r="M61" s="241">
        <v>190</v>
      </c>
      <c r="N61" s="241">
        <v>18.75</v>
      </c>
      <c r="P61" s="274" t="s">
        <v>670</v>
      </c>
      <c r="Q61" s="274"/>
      <c r="S61" s="287"/>
    </row>
    <row r="62" spans="1:19">
      <c r="A62" s="174">
        <f t="shared" si="6"/>
        <v>50</v>
      </c>
      <c r="B62" s="291" t="s">
        <v>347</v>
      </c>
      <c r="C62" s="263" t="s">
        <v>20</v>
      </c>
      <c r="D62" s="177">
        <v>1</v>
      </c>
      <c r="E62" s="177">
        <v>7</v>
      </c>
      <c r="F62" s="178">
        <f t="shared" si="0"/>
        <v>69.387755102040813</v>
      </c>
      <c r="G62" s="179">
        <f t="shared" si="4"/>
        <v>485.71428571428567</v>
      </c>
      <c r="H62" s="180">
        <f t="shared" si="1"/>
        <v>7.6530612244897958</v>
      </c>
      <c r="I62" s="179">
        <f t="shared" si="2"/>
        <v>53.571428571428569</v>
      </c>
      <c r="J62" s="181">
        <f t="shared" si="3"/>
        <v>539.28571428571422</v>
      </c>
      <c r="K62" s="264">
        <f t="shared" si="5"/>
        <v>77.040816326530603</v>
      </c>
      <c r="M62" s="241">
        <v>170</v>
      </c>
      <c r="N62" s="241">
        <v>18.75</v>
      </c>
      <c r="P62" s="274" t="s">
        <v>670</v>
      </c>
      <c r="Q62" s="274"/>
      <c r="S62" s="287"/>
    </row>
    <row r="63" spans="1:19">
      <c r="A63" s="174">
        <f t="shared" si="6"/>
        <v>51</v>
      </c>
      <c r="B63" s="292" t="s">
        <v>348</v>
      </c>
      <c r="C63" s="263" t="s">
        <v>20</v>
      </c>
      <c r="D63" s="177">
        <v>1</v>
      </c>
      <c r="E63" s="177">
        <v>2</v>
      </c>
      <c r="F63" s="178">
        <f t="shared" si="0"/>
        <v>163.26530612244898</v>
      </c>
      <c r="G63" s="179">
        <f t="shared" si="4"/>
        <v>326.53061224489795</v>
      </c>
      <c r="H63" s="180">
        <f t="shared" si="1"/>
        <v>12.755102040816325</v>
      </c>
      <c r="I63" s="179">
        <f t="shared" si="2"/>
        <v>25.510204081632651</v>
      </c>
      <c r="J63" s="181">
        <f t="shared" si="3"/>
        <v>352.0408163265306</v>
      </c>
      <c r="K63" s="264">
        <f t="shared" si="5"/>
        <v>176.0204081632653</v>
      </c>
      <c r="M63" s="241">
        <v>400</v>
      </c>
      <c r="N63" s="241">
        <v>31.25</v>
      </c>
      <c r="P63" s="274" t="s">
        <v>670</v>
      </c>
      <c r="Q63" s="274"/>
      <c r="S63" s="287"/>
    </row>
    <row r="64" spans="1:19">
      <c r="A64" s="174">
        <f t="shared" si="6"/>
        <v>52</v>
      </c>
      <c r="B64" s="292" t="s">
        <v>349</v>
      </c>
      <c r="C64" s="263" t="s">
        <v>20</v>
      </c>
      <c r="D64" s="177">
        <v>1</v>
      </c>
      <c r="E64" s="177">
        <v>2</v>
      </c>
      <c r="F64" s="178">
        <f t="shared" si="0"/>
        <v>10.204081632653061</v>
      </c>
      <c r="G64" s="179">
        <f t="shared" si="4"/>
        <v>20.408163265306122</v>
      </c>
      <c r="H64" s="180">
        <f t="shared" si="1"/>
        <v>7.6530612244897958</v>
      </c>
      <c r="I64" s="179">
        <f t="shared" si="2"/>
        <v>15.306122448979592</v>
      </c>
      <c r="J64" s="181">
        <f t="shared" si="3"/>
        <v>35.714285714285715</v>
      </c>
      <c r="K64" s="264">
        <f t="shared" si="5"/>
        <v>17.857142857142858</v>
      </c>
      <c r="M64" s="241">
        <v>25</v>
      </c>
      <c r="N64" s="241">
        <v>18.75</v>
      </c>
      <c r="P64" s="274" t="s">
        <v>670</v>
      </c>
      <c r="Q64" s="274"/>
      <c r="S64" s="287"/>
    </row>
    <row r="65" spans="1:19">
      <c r="A65" s="174">
        <f t="shared" si="6"/>
        <v>53</v>
      </c>
      <c r="B65" s="291" t="s">
        <v>350</v>
      </c>
      <c r="C65" s="263" t="s">
        <v>20</v>
      </c>
      <c r="D65" s="177">
        <v>1</v>
      </c>
      <c r="E65" s="177">
        <v>3</v>
      </c>
      <c r="F65" s="178">
        <f t="shared" si="0"/>
        <v>16.326530612244898</v>
      </c>
      <c r="G65" s="179">
        <f t="shared" si="4"/>
        <v>48.979591836734699</v>
      </c>
      <c r="H65" s="180">
        <f t="shared" si="1"/>
        <v>7.6530612244897958</v>
      </c>
      <c r="I65" s="179">
        <f t="shared" si="2"/>
        <v>22.959183673469386</v>
      </c>
      <c r="J65" s="181">
        <f t="shared" si="3"/>
        <v>71.938775510204081</v>
      </c>
      <c r="K65" s="264">
        <f t="shared" si="5"/>
        <v>23.979591836734695</v>
      </c>
      <c r="M65" s="241">
        <v>40</v>
      </c>
      <c r="N65" s="241">
        <v>18.75</v>
      </c>
      <c r="P65" s="274" t="s">
        <v>670</v>
      </c>
      <c r="Q65" s="274"/>
      <c r="S65" s="287"/>
    </row>
    <row r="66" spans="1:19">
      <c r="A66" s="174">
        <f t="shared" si="6"/>
        <v>54</v>
      </c>
      <c r="B66" s="292" t="s">
        <v>351</v>
      </c>
      <c r="C66" s="263" t="s">
        <v>20</v>
      </c>
      <c r="D66" s="177">
        <v>1</v>
      </c>
      <c r="E66" s="177">
        <v>4</v>
      </c>
      <c r="F66" s="178">
        <f t="shared" si="0"/>
        <v>18.367346938775508</v>
      </c>
      <c r="G66" s="179">
        <f t="shared" si="4"/>
        <v>73.469387755102034</v>
      </c>
      <c r="H66" s="180">
        <f t="shared" si="1"/>
        <v>7.6530612244897958</v>
      </c>
      <c r="I66" s="179">
        <f t="shared" si="2"/>
        <v>30.612244897959183</v>
      </c>
      <c r="J66" s="181">
        <f t="shared" si="3"/>
        <v>104.08163265306122</v>
      </c>
      <c r="K66" s="264">
        <f t="shared" si="5"/>
        <v>26.020408163265305</v>
      </c>
      <c r="M66" s="241">
        <v>45</v>
      </c>
      <c r="N66" s="241">
        <v>18.75</v>
      </c>
      <c r="P66" s="274" t="s">
        <v>670</v>
      </c>
      <c r="Q66" s="274"/>
      <c r="S66" s="287"/>
    </row>
    <row r="67" spans="1:19">
      <c r="A67" s="174">
        <f t="shared" si="6"/>
        <v>55</v>
      </c>
      <c r="B67" s="292" t="s">
        <v>352</v>
      </c>
      <c r="C67" s="263" t="s">
        <v>20</v>
      </c>
      <c r="D67" s="177">
        <v>1</v>
      </c>
      <c r="E67" s="177">
        <v>4</v>
      </c>
      <c r="F67" s="270">
        <f t="shared" si="0"/>
        <v>24.489795918367346</v>
      </c>
      <c r="G67" s="179">
        <f t="shared" si="4"/>
        <v>97.959183673469383</v>
      </c>
      <c r="H67" s="180">
        <f t="shared" si="1"/>
        <v>7.6530612244897958</v>
      </c>
      <c r="I67" s="179">
        <f t="shared" si="2"/>
        <v>30.612244897959183</v>
      </c>
      <c r="J67" s="181">
        <f t="shared" si="3"/>
        <v>128.57142857142856</v>
      </c>
      <c r="K67" s="264">
        <f t="shared" si="5"/>
        <v>32.142857142857139</v>
      </c>
      <c r="M67" s="241">
        <v>60</v>
      </c>
      <c r="N67" s="241">
        <v>18.75</v>
      </c>
      <c r="P67" s="274" t="s">
        <v>670</v>
      </c>
      <c r="Q67" s="274"/>
      <c r="S67" s="287"/>
    </row>
    <row r="68" spans="1:19">
      <c r="A68" s="174">
        <f t="shared" si="6"/>
        <v>56</v>
      </c>
      <c r="B68" s="292" t="s">
        <v>353</v>
      </c>
      <c r="C68" s="263" t="s">
        <v>20</v>
      </c>
      <c r="D68" s="177">
        <v>1</v>
      </c>
      <c r="E68" s="177">
        <v>1</v>
      </c>
      <c r="F68" s="178">
        <f t="shared" si="0"/>
        <v>44.897959183673464</v>
      </c>
      <c r="G68" s="179">
        <f t="shared" si="4"/>
        <v>44.897959183673464</v>
      </c>
      <c r="H68" s="180">
        <f t="shared" si="1"/>
        <v>7.6530612244897958</v>
      </c>
      <c r="I68" s="179">
        <f t="shared" si="2"/>
        <v>7.6530612244897958</v>
      </c>
      <c r="J68" s="181">
        <f t="shared" si="3"/>
        <v>52.551020408163261</v>
      </c>
      <c r="K68" s="264">
        <f t="shared" si="5"/>
        <v>52.551020408163261</v>
      </c>
      <c r="M68" s="241">
        <v>110</v>
      </c>
      <c r="N68" s="241">
        <v>18.75</v>
      </c>
      <c r="P68" s="274" t="s">
        <v>670</v>
      </c>
      <c r="Q68" s="274"/>
      <c r="S68" s="287"/>
    </row>
    <row r="69" spans="1:19">
      <c r="A69" s="174">
        <f t="shared" si="6"/>
        <v>57</v>
      </c>
      <c r="B69" s="292" t="s">
        <v>354</v>
      </c>
      <c r="C69" s="263" t="s">
        <v>20</v>
      </c>
      <c r="D69" s="177">
        <v>1</v>
      </c>
      <c r="E69" s="177">
        <v>1</v>
      </c>
      <c r="F69" s="178">
        <f t="shared" si="0"/>
        <v>81.632653061224488</v>
      </c>
      <c r="G69" s="179">
        <f t="shared" si="4"/>
        <v>81.632653061224488</v>
      </c>
      <c r="H69" s="180">
        <f t="shared" si="1"/>
        <v>51.020408163265301</v>
      </c>
      <c r="I69" s="179">
        <f t="shared" si="2"/>
        <v>51.020408163265301</v>
      </c>
      <c r="J69" s="181">
        <f t="shared" si="3"/>
        <v>132.65306122448979</v>
      </c>
      <c r="K69" s="264">
        <f t="shared" si="5"/>
        <v>132.65306122448979</v>
      </c>
      <c r="M69" s="273">
        <v>200</v>
      </c>
      <c r="N69" s="241">
        <v>125</v>
      </c>
      <c r="P69" s="274" t="s">
        <v>670</v>
      </c>
      <c r="Q69" s="274"/>
      <c r="S69" s="287"/>
    </row>
    <row r="70" spans="1:19" ht="25.5">
      <c r="A70" s="174">
        <f t="shared" si="6"/>
        <v>58</v>
      </c>
      <c r="B70" s="292" t="s">
        <v>355</v>
      </c>
      <c r="C70" s="293" t="s">
        <v>22</v>
      </c>
      <c r="D70" s="177">
        <v>1</v>
      </c>
      <c r="E70" s="177">
        <v>300</v>
      </c>
      <c r="F70" s="178">
        <f t="shared" si="0"/>
        <v>9.6857142857142851</v>
      </c>
      <c r="G70" s="179">
        <f t="shared" si="4"/>
        <v>2905.7142857142853</v>
      </c>
      <c r="H70" s="180">
        <f t="shared" si="1"/>
        <v>5.7142857142857135</v>
      </c>
      <c r="I70" s="179">
        <f t="shared" si="2"/>
        <v>1714.285714285714</v>
      </c>
      <c r="J70" s="181">
        <f t="shared" si="3"/>
        <v>4619.9999999999991</v>
      </c>
      <c r="K70" s="264">
        <f t="shared" si="5"/>
        <v>15.399999999999997</v>
      </c>
      <c r="M70" s="273">
        <v>23.73</v>
      </c>
      <c r="N70" s="273">
        <v>14</v>
      </c>
      <c r="P70" s="274"/>
      <c r="Q70" s="274"/>
      <c r="S70" s="287"/>
    </row>
    <row r="71" spans="1:19">
      <c r="A71" s="174">
        <f t="shared" si="6"/>
        <v>59</v>
      </c>
      <c r="B71" s="292" t="s">
        <v>356</v>
      </c>
      <c r="C71" s="293" t="s">
        <v>22</v>
      </c>
      <c r="D71" s="177">
        <v>1</v>
      </c>
      <c r="E71" s="177">
        <v>300</v>
      </c>
      <c r="F71" s="178">
        <f t="shared" si="0"/>
        <v>4.4979591836734691</v>
      </c>
      <c r="G71" s="179">
        <f t="shared" si="4"/>
        <v>1349.3877551020407</v>
      </c>
      <c r="H71" s="180">
        <f t="shared" si="1"/>
        <v>1.0204081632653061</v>
      </c>
      <c r="I71" s="179">
        <f t="shared" si="2"/>
        <v>306.12244897959187</v>
      </c>
      <c r="J71" s="181">
        <f t="shared" si="3"/>
        <v>1655.5102040816325</v>
      </c>
      <c r="K71" s="264">
        <f t="shared" si="5"/>
        <v>5.5183673469387751</v>
      </c>
      <c r="M71" s="273">
        <v>11.02</v>
      </c>
      <c r="N71" s="273">
        <v>2.5</v>
      </c>
      <c r="P71" s="275" t="s">
        <v>662</v>
      </c>
      <c r="Q71" s="274"/>
      <c r="S71" s="287"/>
    </row>
    <row r="72" spans="1:19">
      <c r="A72" s="174">
        <f t="shared" si="6"/>
        <v>60</v>
      </c>
      <c r="B72" s="292" t="s">
        <v>357</v>
      </c>
      <c r="C72" s="263" t="s">
        <v>20</v>
      </c>
      <c r="D72" s="177">
        <v>1</v>
      </c>
      <c r="E72" s="177">
        <v>28</v>
      </c>
      <c r="F72" s="178">
        <f t="shared" si="0"/>
        <v>7.9591836734693873</v>
      </c>
      <c r="G72" s="179">
        <f t="shared" si="4"/>
        <v>222.85714285714283</v>
      </c>
      <c r="H72" s="180">
        <f t="shared" si="1"/>
        <v>7.6530612244897958</v>
      </c>
      <c r="I72" s="179">
        <f t="shared" si="2"/>
        <v>214.28571428571428</v>
      </c>
      <c r="J72" s="181">
        <f t="shared" si="3"/>
        <v>437.14285714285711</v>
      </c>
      <c r="K72" s="264">
        <f t="shared" si="5"/>
        <v>15.612244897959183</v>
      </c>
      <c r="M72" s="273">
        <v>19.5</v>
      </c>
      <c r="N72" s="273">
        <v>18.75</v>
      </c>
      <c r="P72" s="274" t="s">
        <v>667</v>
      </c>
      <c r="Q72" s="274"/>
      <c r="S72" s="287"/>
    </row>
    <row r="73" spans="1:19">
      <c r="A73" s="174">
        <f t="shared" si="6"/>
        <v>61</v>
      </c>
      <c r="B73" s="292" t="s">
        <v>358</v>
      </c>
      <c r="C73" s="263" t="s">
        <v>20</v>
      </c>
      <c r="D73" s="177">
        <v>1</v>
      </c>
      <c r="E73" s="177">
        <v>76</v>
      </c>
      <c r="F73" s="178">
        <f t="shared" si="0"/>
        <v>11.06938775510204</v>
      </c>
      <c r="G73" s="179">
        <f t="shared" si="4"/>
        <v>841.27346938775509</v>
      </c>
      <c r="H73" s="180">
        <f t="shared" si="1"/>
        <v>7.6530612244897958</v>
      </c>
      <c r="I73" s="179">
        <f t="shared" si="2"/>
        <v>581.63265306122446</v>
      </c>
      <c r="J73" s="181">
        <f t="shared" si="3"/>
        <v>1422.9061224489797</v>
      </c>
      <c r="K73" s="264">
        <f t="shared" si="5"/>
        <v>18.722448979591839</v>
      </c>
      <c r="M73" s="273">
        <v>27.12</v>
      </c>
      <c r="N73" s="273">
        <v>18.75</v>
      </c>
      <c r="P73" s="274" t="s">
        <v>667</v>
      </c>
      <c r="Q73" s="274"/>
      <c r="S73" s="287"/>
    </row>
    <row r="74" spans="1:19">
      <c r="A74" s="174">
        <f>A72+1</f>
        <v>61</v>
      </c>
      <c r="B74" s="292" t="s">
        <v>359</v>
      </c>
      <c r="C74" s="263" t="s">
        <v>20</v>
      </c>
      <c r="D74" s="177">
        <v>1</v>
      </c>
      <c r="E74" s="177">
        <v>2</v>
      </c>
      <c r="F74" s="178">
        <f t="shared" si="0"/>
        <v>8.1632653061224492</v>
      </c>
      <c r="G74" s="179">
        <f t="shared" si="4"/>
        <v>16.326530612244898</v>
      </c>
      <c r="H74" s="180">
        <f t="shared" si="1"/>
        <v>7.6530612244897958</v>
      </c>
      <c r="I74" s="179">
        <f t="shared" si="2"/>
        <v>15.306122448979592</v>
      </c>
      <c r="J74" s="181">
        <f t="shared" si="3"/>
        <v>31.632653061224488</v>
      </c>
      <c r="K74" s="264">
        <f t="shared" si="5"/>
        <v>15.816326530612244</v>
      </c>
      <c r="M74" s="241">
        <v>20</v>
      </c>
      <c r="N74" s="241">
        <v>18.75</v>
      </c>
      <c r="P74" s="274" t="s">
        <v>670</v>
      </c>
      <c r="Q74" s="274"/>
      <c r="S74" s="287"/>
    </row>
    <row r="75" spans="1:19">
      <c r="A75" s="174">
        <f t="shared" si="6"/>
        <v>62</v>
      </c>
      <c r="B75" s="292" t="s">
        <v>360</v>
      </c>
      <c r="C75" s="263" t="s">
        <v>20</v>
      </c>
      <c r="D75" s="177">
        <v>1</v>
      </c>
      <c r="E75" s="177">
        <v>3</v>
      </c>
      <c r="F75" s="178">
        <f t="shared" si="0"/>
        <v>1279.8367346938774</v>
      </c>
      <c r="G75" s="179">
        <f t="shared" si="4"/>
        <v>3839.5102040816319</v>
      </c>
      <c r="H75" s="180">
        <f t="shared" si="1"/>
        <v>102.0408163265306</v>
      </c>
      <c r="I75" s="179">
        <f t="shared" si="2"/>
        <v>306.12244897959181</v>
      </c>
      <c r="J75" s="181">
        <f t="shared" si="3"/>
        <v>4145.6326530612241</v>
      </c>
      <c r="K75" s="264">
        <f t="shared" si="5"/>
        <v>1381.877551020408</v>
      </c>
      <c r="M75" s="273">
        <v>3135.6</v>
      </c>
      <c r="N75" s="273">
        <v>250</v>
      </c>
      <c r="P75" s="274" t="s">
        <v>661</v>
      </c>
      <c r="Q75" s="274"/>
      <c r="S75" s="287"/>
    </row>
    <row r="76" spans="1:19">
      <c r="A76" s="174">
        <f t="shared" si="6"/>
        <v>63</v>
      </c>
      <c r="B76" s="292" t="s">
        <v>361</v>
      </c>
      <c r="C76" s="263" t="s">
        <v>20</v>
      </c>
      <c r="D76" s="177">
        <v>1</v>
      </c>
      <c r="E76" s="177">
        <v>2</v>
      </c>
      <c r="F76" s="178">
        <f t="shared" si="0"/>
        <v>612.24489795918362</v>
      </c>
      <c r="G76" s="179">
        <f t="shared" si="4"/>
        <v>1224.4897959183672</v>
      </c>
      <c r="H76" s="180">
        <f t="shared" si="1"/>
        <v>51.020408163265301</v>
      </c>
      <c r="I76" s="179">
        <f t="shared" si="2"/>
        <v>102.0408163265306</v>
      </c>
      <c r="J76" s="181">
        <f t="shared" si="3"/>
        <v>1326.5306122448978</v>
      </c>
      <c r="K76" s="264">
        <f t="shared" si="5"/>
        <v>663.26530612244892</v>
      </c>
      <c r="M76" s="273">
        <v>1500</v>
      </c>
      <c r="N76" s="273">
        <v>125</v>
      </c>
      <c r="P76" s="274" t="s">
        <v>660</v>
      </c>
      <c r="Q76" s="274"/>
      <c r="S76" s="287"/>
    </row>
    <row r="77" spans="1:19" ht="14.25" thickBot="1">
      <c r="B77" s="290"/>
      <c r="F77" s="184"/>
      <c r="G77" s="250">
        <f>SUM(G13:G76)</f>
        <v>140137.70000000001</v>
      </c>
      <c r="H77" s="186"/>
      <c r="I77" s="250">
        <f>SUM(I13:I76)</f>
        <v>18763.265306122456</v>
      </c>
      <c r="J77" s="251"/>
      <c r="M77" s="253"/>
      <c r="N77" s="253"/>
      <c r="P77" s="253"/>
      <c r="Q77" s="253"/>
    </row>
    <row r="78" spans="1:19" ht="13.5" thickBot="1">
      <c r="F78" s="190"/>
      <c r="G78" s="191" t="s">
        <v>185</v>
      </c>
      <c r="H78" s="254">
        <v>0.01</v>
      </c>
      <c r="I78" s="193"/>
      <c r="J78" s="194">
        <f>H78*G77</f>
        <v>1401.3770000000002</v>
      </c>
      <c r="M78" s="253"/>
      <c r="N78" s="253"/>
      <c r="P78" s="253"/>
      <c r="Q78" s="253"/>
    </row>
    <row r="79" spans="1:19" ht="13.5" thickBot="1">
      <c r="F79" s="184"/>
      <c r="G79" s="195"/>
      <c r="H79" s="186"/>
      <c r="I79" s="195"/>
      <c r="J79" s="197"/>
      <c r="M79" s="253"/>
      <c r="N79" s="253"/>
      <c r="P79" s="253"/>
      <c r="Q79" s="253"/>
    </row>
    <row r="80" spans="1:19" ht="13.5" thickBot="1">
      <c r="F80" s="190"/>
      <c r="G80" s="193" t="s">
        <v>186</v>
      </c>
      <c r="H80" s="256"/>
      <c r="I80" s="193"/>
      <c r="J80" s="194">
        <f>SUM(J13:J78)</f>
        <v>160302.34230612245</v>
      </c>
      <c r="M80" s="253"/>
      <c r="N80" s="253"/>
      <c r="P80" s="253"/>
      <c r="Q80" s="253"/>
    </row>
    <row r="81" spans="6:17" ht="13.5" thickBot="1">
      <c r="F81" s="198"/>
      <c r="G81" s="199"/>
      <c r="H81" s="257"/>
      <c r="I81" s="199"/>
      <c r="J81" s="201"/>
      <c r="M81" s="253"/>
      <c r="N81" s="253"/>
      <c r="P81" s="253"/>
      <c r="Q81" s="253"/>
    </row>
    <row r="82" spans="6:17">
      <c r="F82" s="202"/>
      <c r="G82" s="203" t="s">
        <v>187</v>
      </c>
      <c r="H82" s="258">
        <v>0.08</v>
      </c>
      <c r="I82" s="205"/>
      <c r="J82" s="206">
        <f>J80*H82</f>
        <v>12824.187384489796</v>
      </c>
      <c r="M82" s="253"/>
      <c r="N82" s="253"/>
      <c r="P82" s="253"/>
      <c r="Q82" s="253"/>
    </row>
    <row r="83" spans="6:17" ht="13.5" thickBot="1">
      <c r="F83" s="207"/>
      <c r="G83" s="208" t="s">
        <v>188</v>
      </c>
      <c r="H83" s="259"/>
      <c r="I83" s="210"/>
      <c r="J83" s="211">
        <f>J80+J82</f>
        <v>173126.52969061225</v>
      </c>
      <c r="M83" s="253"/>
      <c r="N83" s="253"/>
      <c r="P83" s="253"/>
      <c r="Q83" s="253"/>
    </row>
    <row r="84" spans="6:17" ht="13.5" thickBot="1">
      <c r="F84" s="212"/>
      <c r="G84" s="213"/>
      <c r="H84" s="260"/>
      <c r="I84" s="215"/>
      <c r="J84" s="216"/>
      <c r="M84" s="253"/>
      <c r="N84" s="253"/>
      <c r="P84" s="253"/>
      <c r="Q84" s="253"/>
    </row>
    <row r="85" spans="6:17">
      <c r="F85" s="217"/>
      <c r="G85" s="203" t="s">
        <v>189</v>
      </c>
      <c r="H85" s="258">
        <v>0.08</v>
      </c>
      <c r="I85" s="205"/>
      <c r="J85" s="206">
        <f>J83*H85</f>
        <v>13850.12237524898</v>
      </c>
      <c r="M85" s="253"/>
      <c r="N85" s="253"/>
      <c r="P85" s="253"/>
      <c r="Q85" s="253"/>
    </row>
    <row r="86" spans="6:17" ht="13.5" thickBot="1">
      <c r="F86" s="207"/>
      <c r="G86" s="208" t="s">
        <v>188</v>
      </c>
      <c r="H86" s="261"/>
      <c r="I86" s="210"/>
      <c r="J86" s="211">
        <f>J83+J85</f>
        <v>186976.65206586124</v>
      </c>
      <c r="M86" s="253"/>
      <c r="N86" s="253"/>
      <c r="P86" s="253"/>
      <c r="Q86" s="253"/>
    </row>
    <row r="87" spans="6:17" ht="13.5" thickBot="1">
      <c r="F87" s="212"/>
      <c r="G87" s="213"/>
      <c r="H87" s="262"/>
      <c r="I87" s="215"/>
      <c r="J87" s="216"/>
      <c r="M87" s="253"/>
      <c r="N87" s="253"/>
      <c r="P87" s="253"/>
      <c r="Q87" s="253"/>
    </row>
    <row r="88" spans="6:17">
      <c r="F88" s="217"/>
      <c r="G88" s="218" t="s">
        <v>190</v>
      </c>
      <c r="H88" s="258">
        <v>0.18</v>
      </c>
      <c r="I88" s="205"/>
      <c r="J88" s="219">
        <f>J86*H88</f>
        <v>33655.79737185502</v>
      </c>
      <c r="M88" s="253"/>
      <c r="N88" s="253"/>
      <c r="P88" s="253"/>
      <c r="Q88" s="253"/>
    </row>
    <row r="89" spans="6:17" ht="13.5" thickBot="1">
      <c r="F89" s="207"/>
      <c r="G89" s="220" t="s">
        <v>191</v>
      </c>
      <c r="H89" s="259" t="s">
        <v>11</v>
      </c>
      <c r="I89" s="221"/>
      <c r="J89" s="222">
        <f>J86+J88</f>
        <v>220632.44943771628</v>
      </c>
      <c r="M89" s="253"/>
      <c r="N89" s="253"/>
      <c r="P89" s="253"/>
      <c r="Q89" s="253"/>
    </row>
    <row r="90" spans="6:17">
      <c r="M90" s="253"/>
      <c r="N90" s="253"/>
    </row>
    <row r="91" spans="6:17">
      <c r="M91" s="253"/>
      <c r="N91" s="253"/>
    </row>
    <row r="92" spans="6:17">
      <c r="M92" s="253"/>
      <c r="N92" s="253"/>
    </row>
    <row r="93" spans="6:17">
      <c r="M93" s="253"/>
      <c r="N93" s="253"/>
    </row>
  </sheetData>
  <mergeCells count="20">
    <mergeCell ref="Q7:Q8"/>
    <mergeCell ref="A11:K11"/>
    <mergeCell ref="A12:C12"/>
    <mergeCell ref="H7:I7"/>
    <mergeCell ref="J7:J8"/>
    <mergeCell ref="K7:K8"/>
    <mergeCell ref="M7:M8"/>
    <mergeCell ref="N7:N8"/>
    <mergeCell ref="P7:P8"/>
    <mergeCell ref="A6:F6"/>
    <mergeCell ref="A7:A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18"/>
  <sheetViews>
    <sheetView showGridLines="0" zoomScale="85" zoomScaleNormal="85" workbookViewId="0">
      <pane ySplit="8" topLeftCell="A16" activePane="bottomLeft" state="frozen"/>
      <selection activeCell="A292" sqref="A292:XFD292"/>
      <selection pane="bottomLeft" activeCell="A27" sqref="A27:XFD27"/>
    </sheetView>
  </sheetViews>
  <sheetFormatPr defaultColWidth="9" defaultRowHeight="15.75"/>
  <cols>
    <col min="1" max="1" width="5.25" style="11" customWidth="1"/>
    <col min="2" max="2" width="51.5" style="103" customWidth="1"/>
    <col min="3" max="3" width="9.375" style="11" customWidth="1"/>
    <col min="4" max="4" width="7.25" style="11" customWidth="1"/>
    <col min="5" max="5" width="10.625" style="11" customWidth="1"/>
    <col min="6" max="6" width="9.125" style="11" customWidth="1"/>
    <col min="7" max="7" width="16.125" style="11" customWidth="1"/>
    <col min="8" max="8" width="15" style="11" customWidth="1"/>
    <col min="9" max="9" width="17.5" style="11" customWidth="1"/>
    <col min="10" max="10" width="14.875" style="11" customWidth="1"/>
    <col min="11" max="11" width="11.25" style="101" customWidth="1"/>
    <col min="12" max="12" width="3.625" style="101" customWidth="1"/>
    <col min="13" max="13" width="10.625" style="11" customWidth="1"/>
    <col min="14" max="14" width="10.25" style="11" customWidth="1"/>
    <col min="15" max="15" width="7.375" style="11" customWidth="1"/>
    <col min="16" max="16" width="12.75" style="11" customWidth="1"/>
    <col min="17" max="17" width="14.25" style="111" customWidth="1"/>
    <col min="18" max="18" width="6.625" style="11" customWidth="1"/>
    <col min="19" max="19" width="6.75" style="11" customWidth="1"/>
    <col min="20" max="16384" width="9" style="11"/>
  </cols>
  <sheetData>
    <row r="1" spans="1:17" ht="18.75" thickBot="1">
      <c r="A1" s="509" t="s">
        <v>632</v>
      </c>
      <c r="B1" s="510"/>
      <c r="C1" s="12"/>
      <c r="D1" s="9"/>
      <c r="E1" s="8"/>
      <c r="F1" s="9"/>
      <c r="G1" s="13"/>
      <c r="H1" s="511" t="s">
        <v>9</v>
      </c>
      <c r="I1" s="512"/>
      <c r="J1" s="513"/>
      <c r="K1" s="94"/>
      <c r="L1" s="94"/>
      <c r="M1" s="10"/>
      <c r="N1" s="14"/>
    </row>
    <row r="2" spans="1:17" ht="16.5" customHeight="1" thickBot="1">
      <c r="A2" s="514"/>
      <c r="B2" s="514"/>
      <c r="C2" s="514"/>
      <c r="D2" s="514"/>
      <c r="E2" s="514"/>
      <c r="F2" s="514"/>
      <c r="G2" s="15"/>
      <c r="H2" s="80" t="s">
        <v>11</v>
      </c>
      <c r="I2" s="81" t="s">
        <v>10</v>
      </c>
      <c r="J2" s="82" t="s">
        <v>12</v>
      </c>
      <c r="K2" s="94"/>
      <c r="L2" s="94"/>
      <c r="M2" s="10"/>
      <c r="N2" s="14"/>
    </row>
    <row r="3" spans="1:17" ht="16.5" thickBot="1">
      <c r="A3" s="514"/>
      <c r="B3" s="514"/>
      <c r="C3" s="514"/>
      <c r="D3" s="514"/>
      <c r="E3" s="514"/>
      <c r="F3" s="514"/>
      <c r="G3" s="16"/>
      <c r="H3" s="83">
        <f>J114</f>
        <v>57067.767130093722</v>
      </c>
      <c r="I3" s="84">
        <f>H3*J3</f>
        <v>139816.02946872963</v>
      </c>
      <c r="J3" s="85">
        <f>'3. გათბობა-გაგრილება'!J4</f>
        <v>2.4500000000000002</v>
      </c>
      <c r="K3" s="94"/>
      <c r="L3" s="94"/>
      <c r="M3" s="10"/>
      <c r="N3" s="14"/>
    </row>
    <row r="4" spans="1:17" ht="16.5" thickBot="1">
      <c r="A4" s="515"/>
      <c r="B4" s="515"/>
      <c r="C4" s="516"/>
      <c r="D4" s="516"/>
      <c r="E4" s="516"/>
      <c r="F4" s="515"/>
      <c r="G4" s="17"/>
      <c r="H4" s="12"/>
      <c r="I4" s="8"/>
      <c r="J4" s="18"/>
      <c r="K4" s="95"/>
      <c r="L4" s="95"/>
      <c r="M4" s="19"/>
      <c r="N4" s="19"/>
    </row>
    <row r="5" spans="1:17" ht="16.149999999999999" customHeight="1" thickBot="1">
      <c r="A5" s="474" t="s">
        <v>608</v>
      </c>
      <c r="B5" s="147" t="s">
        <v>31</v>
      </c>
      <c r="C5" s="476" t="s">
        <v>32</v>
      </c>
      <c r="D5" s="478" t="s">
        <v>33</v>
      </c>
      <c r="E5" s="479"/>
      <c r="F5" s="480" t="s">
        <v>34</v>
      </c>
      <c r="G5" s="481"/>
      <c r="H5" s="487" t="s">
        <v>35</v>
      </c>
      <c r="I5" s="481"/>
      <c r="J5" s="488" t="s">
        <v>36</v>
      </c>
      <c r="K5" s="490" t="s">
        <v>37</v>
      </c>
      <c r="L5" s="244"/>
      <c r="M5" s="482" t="s">
        <v>38</v>
      </c>
      <c r="N5" s="482" t="s">
        <v>39</v>
      </c>
      <c r="O5" s="244"/>
      <c r="P5" s="492" t="s">
        <v>40</v>
      </c>
      <c r="Q5" s="482" t="s">
        <v>41</v>
      </c>
    </row>
    <row r="6" spans="1:17" ht="39" thickBot="1">
      <c r="A6" s="475"/>
      <c r="B6" s="148"/>
      <c r="C6" s="477"/>
      <c r="D6" s="226" t="s">
        <v>42</v>
      </c>
      <c r="E6" s="227" t="s">
        <v>43</v>
      </c>
      <c r="F6" s="149" t="s">
        <v>44</v>
      </c>
      <c r="G6" s="150" t="s">
        <v>43</v>
      </c>
      <c r="H6" s="151" t="s">
        <v>44</v>
      </c>
      <c r="I6" s="150" t="s">
        <v>43</v>
      </c>
      <c r="J6" s="489"/>
      <c r="K6" s="491"/>
      <c r="L6" s="244"/>
      <c r="M6" s="483"/>
      <c r="N6" s="483"/>
      <c r="O6" s="244"/>
      <c r="P6" s="493"/>
      <c r="Q6" s="483"/>
    </row>
    <row r="7" spans="1:17" ht="19.5" customHeight="1" thickBot="1">
      <c r="A7" s="152" t="s">
        <v>0</v>
      </c>
      <c r="B7" s="153" t="s">
        <v>1</v>
      </c>
      <c r="C7" s="154" t="s">
        <v>2</v>
      </c>
      <c r="D7" s="228" t="s">
        <v>13</v>
      </c>
      <c r="E7" s="229" t="s">
        <v>3</v>
      </c>
      <c r="F7" s="156" t="s">
        <v>4</v>
      </c>
      <c r="G7" s="156" t="s">
        <v>5</v>
      </c>
      <c r="H7" s="157" t="s">
        <v>6</v>
      </c>
      <c r="I7" s="156" t="s">
        <v>7</v>
      </c>
      <c r="J7" s="158" t="s">
        <v>8</v>
      </c>
      <c r="K7" s="159" t="s">
        <v>15</v>
      </c>
      <c r="L7" s="244"/>
      <c r="M7" s="160" t="s">
        <v>14</v>
      </c>
      <c r="N7" s="155" t="s">
        <v>16</v>
      </c>
      <c r="O7" s="244"/>
      <c r="P7" s="160" t="s">
        <v>45</v>
      </c>
      <c r="Q7" s="155" t="s">
        <v>46</v>
      </c>
    </row>
    <row r="8" spans="1:17" ht="19.5" customHeight="1">
      <c r="A8" s="277"/>
      <c r="B8" s="278"/>
      <c r="C8" s="279"/>
      <c r="D8" s="280"/>
      <c r="E8" s="281"/>
      <c r="F8" s="282"/>
      <c r="G8" s="282"/>
      <c r="H8" s="283"/>
      <c r="I8" s="282"/>
      <c r="J8" s="282"/>
      <c r="K8" s="284"/>
      <c r="L8" s="244"/>
      <c r="M8" s="302"/>
      <c r="N8" s="303"/>
      <c r="O8" s="244"/>
      <c r="P8" s="302"/>
      <c r="Q8" s="303"/>
    </row>
    <row r="9" spans="1:17">
      <c r="A9" s="517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8"/>
      <c r="M9" s="304"/>
      <c r="N9" s="304"/>
      <c r="O9" s="244"/>
      <c r="P9" s="304"/>
      <c r="Q9" s="304"/>
    </row>
    <row r="10" spans="1:17" s="98" customFormat="1" ht="23.25" customHeight="1">
      <c r="A10" s="508" t="s">
        <v>362</v>
      </c>
      <c r="B10" s="508"/>
      <c r="C10" s="508"/>
      <c r="D10" s="306"/>
      <c r="E10" s="306"/>
      <c r="F10" s="306"/>
      <c r="G10" s="306"/>
      <c r="H10" s="306"/>
      <c r="I10" s="306"/>
      <c r="J10" s="306"/>
      <c r="K10" s="307"/>
      <c r="L10" s="8"/>
      <c r="M10" s="272"/>
      <c r="N10" s="272"/>
      <c r="P10" s="272"/>
      <c r="Q10" s="315"/>
    </row>
    <row r="11" spans="1:17">
      <c r="A11" s="174">
        <v>1</v>
      </c>
      <c r="B11" s="265" t="s">
        <v>363</v>
      </c>
      <c r="C11" s="308" t="s">
        <v>260</v>
      </c>
      <c r="D11" s="182">
        <v>1</v>
      </c>
      <c r="E11" s="182">
        <v>120</v>
      </c>
      <c r="F11" s="270">
        <f t="shared" ref="F11:F74" si="0">M11/$J$3</f>
        <v>5.3306122448979592</v>
      </c>
      <c r="G11" s="296">
        <f t="shared" ref="G11:G74" si="1">F11*E11</f>
        <v>639.67346938775506</v>
      </c>
      <c r="H11" s="297">
        <f t="shared" ref="H11:H74" si="2">N11/$J$3</f>
        <v>2.0408163265306123</v>
      </c>
      <c r="I11" s="296">
        <f t="shared" ref="I11:I74" si="3">H11*E11</f>
        <v>244.89795918367346</v>
      </c>
      <c r="J11" s="298">
        <f t="shared" ref="J11:J74" si="4">G11+I11</f>
        <v>884.57142857142856</v>
      </c>
      <c r="K11" s="299">
        <f t="shared" ref="K11:K74" si="5">J11/E11</f>
        <v>7.371428571428571</v>
      </c>
      <c r="L11" s="342"/>
      <c r="M11" s="343">
        <v>13.06</v>
      </c>
      <c r="N11" s="343">
        <v>5</v>
      </c>
      <c r="O11" s="8"/>
      <c r="P11" s="316" t="s">
        <v>648</v>
      </c>
      <c r="Q11" s="317"/>
    </row>
    <row r="12" spans="1:17">
      <c r="A12" s="174">
        <f>A11+1</f>
        <v>2</v>
      </c>
      <c r="B12" s="265" t="s">
        <v>364</v>
      </c>
      <c r="C12" s="308" t="s">
        <v>260</v>
      </c>
      <c r="D12" s="182">
        <v>1</v>
      </c>
      <c r="E12" s="182">
        <v>10</v>
      </c>
      <c r="F12" s="270">
        <f t="shared" si="0"/>
        <v>3.9591836734693873</v>
      </c>
      <c r="G12" s="296">
        <f t="shared" si="1"/>
        <v>39.591836734693871</v>
      </c>
      <c r="H12" s="297">
        <f t="shared" si="2"/>
        <v>2.0408163265306123</v>
      </c>
      <c r="I12" s="296">
        <f t="shared" si="3"/>
        <v>20.408163265306122</v>
      </c>
      <c r="J12" s="298">
        <f t="shared" si="4"/>
        <v>59.999999999999993</v>
      </c>
      <c r="K12" s="299">
        <f t="shared" si="5"/>
        <v>5.9999999999999991</v>
      </c>
      <c r="L12" s="342"/>
      <c r="M12" s="343">
        <v>9.6999999999999993</v>
      </c>
      <c r="N12" s="343">
        <v>5</v>
      </c>
      <c r="O12" s="8"/>
      <c r="P12" s="316" t="s">
        <v>648</v>
      </c>
      <c r="Q12" s="317"/>
    </row>
    <row r="13" spans="1:17">
      <c r="A13" s="174">
        <f t="shared" ref="A13:A75" si="6">A12+1</f>
        <v>3</v>
      </c>
      <c r="B13" s="265" t="s">
        <v>365</v>
      </c>
      <c r="C13" s="308" t="s">
        <v>260</v>
      </c>
      <c r="D13" s="182">
        <v>1</v>
      </c>
      <c r="E13" s="182">
        <v>15</v>
      </c>
      <c r="F13" s="270">
        <f t="shared" si="0"/>
        <v>2.3387755102040817</v>
      </c>
      <c r="G13" s="296">
        <f t="shared" si="1"/>
        <v>35.081632653061227</v>
      </c>
      <c r="H13" s="297">
        <f t="shared" si="2"/>
        <v>1.5306122448979591</v>
      </c>
      <c r="I13" s="296">
        <f t="shared" si="3"/>
        <v>22.959183673469386</v>
      </c>
      <c r="J13" s="298">
        <f t="shared" si="4"/>
        <v>58.040816326530617</v>
      </c>
      <c r="K13" s="299">
        <f t="shared" si="5"/>
        <v>3.869387755102041</v>
      </c>
      <c r="L13" s="342"/>
      <c r="M13" s="343">
        <v>5.73</v>
      </c>
      <c r="N13" s="343">
        <v>3.75</v>
      </c>
      <c r="O13" s="8"/>
      <c r="P13" s="316" t="s">
        <v>648</v>
      </c>
      <c r="Q13" s="317"/>
    </row>
    <row r="14" spans="1:17">
      <c r="A14" s="174">
        <f t="shared" si="6"/>
        <v>4</v>
      </c>
      <c r="B14" s="265" t="s">
        <v>366</v>
      </c>
      <c r="C14" s="308" t="s">
        <v>260</v>
      </c>
      <c r="D14" s="182">
        <v>1</v>
      </c>
      <c r="E14" s="182">
        <v>18</v>
      </c>
      <c r="F14" s="270">
        <f t="shared" si="0"/>
        <v>1.2122448979591838</v>
      </c>
      <c r="G14" s="296">
        <f t="shared" si="1"/>
        <v>21.820408163265309</v>
      </c>
      <c r="H14" s="297">
        <f t="shared" si="2"/>
        <v>1.5306122448979591</v>
      </c>
      <c r="I14" s="296">
        <f t="shared" si="3"/>
        <v>27.551020408163264</v>
      </c>
      <c r="J14" s="298">
        <f t="shared" si="4"/>
        <v>49.371428571428574</v>
      </c>
      <c r="K14" s="299">
        <f t="shared" si="5"/>
        <v>2.7428571428571429</v>
      </c>
      <c r="L14" s="342"/>
      <c r="M14" s="343">
        <v>2.97</v>
      </c>
      <c r="N14" s="343">
        <v>3.75</v>
      </c>
      <c r="O14" s="8"/>
      <c r="P14" s="316" t="s">
        <v>648</v>
      </c>
      <c r="Q14" s="317"/>
    </row>
    <row r="15" spans="1:17">
      <c r="A15" s="174">
        <f t="shared" si="6"/>
        <v>5</v>
      </c>
      <c r="B15" s="265" t="s">
        <v>367</v>
      </c>
      <c r="C15" s="308" t="s">
        <v>260</v>
      </c>
      <c r="D15" s="182">
        <v>1</v>
      </c>
      <c r="E15" s="182">
        <v>40</v>
      </c>
      <c r="F15" s="270">
        <f t="shared" si="0"/>
        <v>0.79591836734693866</v>
      </c>
      <c r="G15" s="296">
        <f t="shared" si="1"/>
        <v>31.836734693877546</v>
      </c>
      <c r="H15" s="297">
        <f t="shared" si="2"/>
        <v>1.5306122448979591</v>
      </c>
      <c r="I15" s="296">
        <f t="shared" si="3"/>
        <v>61.224489795918366</v>
      </c>
      <c r="J15" s="298">
        <f t="shared" si="4"/>
        <v>93.061224489795904</v>
      </c>
      <c r="K15" s="299">
        <f t="shared" si="5"/>
        <v>2.3265306122448974</v>
      </c>
      <c r="L15" s="342"/>
      <c r="M15" s="343">
        <v>1.95</v>
      </c>
      <c r="N15" s="343">
        <v>3.75</v>
      </c>
      <c r="O15" s="8"/>
      <c r="P15" s="316" t="s">
        <v>648</v>
      </c>
      <c r="Q15" s="317"/>
    </row>
    <row r="16" spans="1:17">
      <c r="A16" s="174">
        <f t="shared" si="6"/>
        <v>6</v>
      </c>
      <c r="B16" s="265" t="s">
        <v>368</v>
      </c>
      <c r="C16" s="308" t="s">
        <v>260</v>
      </c>
      <c r="D16" s="182">
        <v>1</v>
      </c>
      <c r="E16" s="182">
        <v>453</v>
      </c>
      <c r="F16" s="270">
        <f t="shared" si="0"/>
        <v>0.46938775510204073</v>
      </c>
      <c r="G16" s="296">
        <f t="shared" si="1"/>
        <v>212.63265306122446</v>
      </c>
      <c r="H16" s="297">
        <f t="shared" si="2"/>
        <v>1.5306122448979591</v>
      </c>
      <c r="I16" s="296">
        <f t="shared" si="3"/>
        <v>693.36734693877543</v>
      </c>
      <c r="J16" s="298">
        <f t="shared" si="4"/>
        <v>905.99999999999989</v>
      </c>
      <c r="K16" s="299">
        <f t="shared" si="5"/>
        <v>1.9999999999999998</v>
      </c>
      <c r="L16" s="342"/>
      <c r="M16" s="343">
        <v>1.1499999999999999</v>
      </c>
      <c r="N16" s="343">
        <v>3.75</v>
      </c>
      <c r="O16" s="8"/>
      <c r="P16" s="316" t="s">
        <v>648</v>
      </c>
      <c r="Q16" s="317"/>
    </row>
    <row r="17" spans="1:17">
      <c r="A17" s="174">
        <f t="shared" si="6"/>
        <v>7</v>
      </c>
      <c r="B17" s="265" t="s">
        <v>369</v>
      </c>
      <c r="C17" s="308" t="s">
        <v>260</v>
      </c>
      <c r="D17" s="182">
        <v>1</v>
      </c>
      <c r="E17" s="182">
        <v>12</v>
      </c>
      <c r="F17" s="270">
        <f t="shared" si="0"/>
        <v>5.3999999999999995</v>
      </c>
      <c r="G17" s="296">
        <f t="shared" si="1"/>
        <v>64.8</v>
      </c>
      <c r="H17" s="297">
        <f t="shared" si="2"/>
        <v>2.0408163265306123</v>
      </c>
      <c r="I17" s="296">
        <f t="shared" si="3"/>
        <v>24.489795918367349</v>
      </c>
      <c r="J17" s="298">
        <f t="shared" si="4"/>
        <v>89.289795918367346</v>
      </c>
      <c r="K17" s="299">
        <f t="shared" si="5"/>
        <v>7.4408163265306122</v>
      </c>
      <c r="L17" s="342"/>
      <c r="M17" s="343">
        <v>13.23</v>
      </c>
      <c r="N17" s="343">
        <v>5</v>
      </c>
      <c r="O17" s="8"/>
      <c r="P17" s="316" t="s">
        <v>648</v>
      </c>
      <c r="Q17" s="317"/>
    </row>
    <row r="18" spans="1:17">
      <c r="A18" s="174">
        <f t="shared" si="6"/>
        <v>8</v>
      </c>
      <c r="B18" s="265" t="s">
        <v>370</v>
      </c>
      <c r="C18" s="308" t="s">
        <v>260</v>
      </c>
      <c r="D18" s="182">
        <v>1</v>
      </c>
      <c r="E18" s="182">
        <v>25</v>
      </c>
      <c r="F18" s="270">
        <f t="shared" si="0"/>
        <v>4.4979591836734691</v>
      </c>
      <c r="G18" s="296">
        <f t="shared" si="1"/>
        <v>112.44897959183673</v>
      </c>
      <c r="H18" s="297">
        <f t="shared" si="2"/>
        <v>2.0408163265306123</v>
      </c>
      <c r="I18" s="296">
        <f t="shared" si="3"/>
        <v>51.020408163265309</v>
      </c>
      <c r="J18" s="298">
        <f t="shared" si="4"/>
        <v>163.46938775510205</v>
      </c>
      <c r="K18" s="299">
        <f t="shared" si="5"/>
        <v>6.5387755102040819</v>
      </c>
      <c r="L18" s="342"/>
      <c r="M18" s="343">
        <v>11.02</v>
      </c>
      <c r="N18" s="343">
        <v>5</v>
      </c>
      <c r="O18" s="8"/>
      <c r="P18" s="316" t="s">
        <v>648</v>
      </c>
      <c r="Q18" s="317"/>
    </row>
    <row r="19" spans="1:17">
      <c r="A19" s="174">
        <f t="shared" si="6"/>
        <v>9</v>
      </c>
      <c r="B19" s="265" t="s">
        <v>371</v>
      </c>
      <c r="C19" s="308" t="s">
        <v>260</v>
      </c>
      <c r="D19" s="182">
        <v>1</v>
      </c>
      <c r="E19" s="182">
        <v>35</v>
      </c>
      <c r="F19" s="270">
        <f t="shared" si="0"/>
        <v>2.4857142857142853</v>
      </c>
      <c r="G19" s="296">
        <f t="shared" si="1"/>
        <v>86.999999999999986</v>
      </c>
      <c r="H19" s="297">
        <f t="shared" si="2"/>
        <v>1.5306122448979591</v>
      </c>
      <c r="I19" s="296">
        <f t="shared" si="3"/>
        <v>53.571428571428569</v>
      </c>
      <c r="J19" s="298">
        <f t="shared" si="4"/>
        <v>140.57142857142856</v>
      </c>
      <c r="K19" s="299">
        <f t="shared" si="5"/>
        <v>4.0163265306122442</v>
      </c>
      <c r="L19" s="342"/>
      <c r="M19" s="343">
        <v>6.09</v>
      </c>
      <c r="N19" s="343">
        <v>3.75</v>
      </c>
      <c r="O19" s="8"/>
      <c r="P19" s="316" t="s">
        <v>648</v>
      </c>
      <c r="Q19" s="317"/>
    </row>
    <row r="20" spans="1:17">
      <c r="A20" s="174">
        <f t="shared" si="6"/>
        <v>10</v>
      </c>
      <c r="B20" s="265" t="s">
        <v>372</v>
      </c>
      <c r="C20" s="308" t="s">
        <v>260</v>
      </c>
      <c r="D20" s="182">
        <v>1</v>
      </c>
      <c r="E20" s="182">
        <v>15</v>
      </c>
      <c r="F20" s="270">
        <f t="shared" si="0"/>
        <v>1.383673469387755</v>
      </c>
      <c r="G20" s="296">
        <f t="shared" si="1"/>
        <v>20.755102040816325</v>
      </c>
      <c r="H20" s="297">
        <f t="shared" si="2"/>
        <v>1.5306122448979591</v>
      </c>
      <c r="I20" s="296">
        <f t="shared" si="3"/>
        <v>22.959183673469386</v>
      </c>
      <c r="J20" s="298">
        <f t="shared" si="4"/>
        <v>43.714285714285708</v>
      </c>
      <c r="K20" s="299">
        <f t="shared" si="5"/>
        <v>2.9142857142857137</v>
      </c>
      <c r="L20" s="342"/>
      <c r="M20" s="343">
        <v>3.39</v>
      </c>
      <c r="N20" s="343">
        <v>3.75</v>
      </c>
      <c r="O20" s="8"/>
      <c r="P20" s="316" t="s">
        <v>648</v>
      </c>
      <c r="Q20" s="317"/>
    </row>
    <row r="21" spans="1:17">
      <c r="A21" s="174">
        <f t="shared" si="6"/>
        <v>11</v>
      </c>
      <c r="B21" s="265" t="s">
        <v>373</v>
      </c>
      <c r="C21" s="308" t="s">
        <v>260</v>
      </c>
      <c r="D21" s="182">
        <v>1</v>
      </c>
      <c r="E21" s="182">
        <v>45</v>
      </c>
      <c r="F21" s="270">
        <f t="shared" si="0"/>
        <v>0.91836734693877542</v>
      </c>
      <c r="G21" s="296">
        <f t="shared" si="1"/>
        <v>41.326530612244895</v>
      </c>
      <c r="H21" s="297">
        <f t="shared" si="2"/>
        <v>1.5306122448979591</v>
      </c>
      <c r="I21" s="296">
        <f t="shared" si="3"/>
        <v>68.877551020408163</v>
      </c>
      <c r="J21" s="298">
        <f t="shared" si="4"/>
        <v>110.20408163265306</v>
      </c>
      <c r="K21" s="299">
        <f t="shared" si="5"/>
        <v>2.4489795918367347</v>
      </c>
      <c r="L21" s="342"/>
      <c r="M21" s="343">
        <v>2.25</v>
      </c>
      <c r="N21" s="343">
        <v>3.75</v>
      </c>
      <c r="O21" s="8"/>
      <c r="P21" s="316" t="s">
        <v>648</v>
      </c>
      <c r="Q21" s="317"/>
    </row>
    <row r="22" spans="1:17">
      <c r="A22" s="174">
        <f t="shared" si="6"/>
        <v>12</v>
      </c>
      <c r="B22" s="265" t="s">
        <v>374</v>
      </c>
      <c r="C22" s="308" t="s">
        <v>260</v>
      </c>
      <c r="D22" s="182">
        <v>1</v>
      </c>
      <c r="E22" s="182">
        <v>324</v>
      </c>
      <c r="F22" s="270">
        <f t="shared" si="0"/>
        <v>0.5714285714285714</v>
      </c>
      <c r="G22" s="296">
        <f t="shared" si="1"/>
        <v>185.14285714285714</v>
      </c>
      <c r="H22" s="297">
        <f t="shared" si="2"/>
        <v>1.5306122448979591</v>
      </c>
      <c r="I22" s="296">
        <f t="shared" si="3"/>
        <v>495.91836734693874</v>
      </c>
      <c r="J22" s="298">
        <f t="shared" si="4"/>
        <v>681.0612244897959</v>
      </c>
      <c r="K22" s="299">
        <f t="shared" si="5"/>
        <v>2.1020408163265305</v>
      </c>
      <c r="L22" s="342"/>
      <c r="M22" s="343">
        <v>1.4</v>
      </c>
      <c r="N22" s="343">
        <v>3.75</v>
      </c>
      <c r="O22" s="8"/>
      <c r="P22" s="316" t="s">
        <v>648</v>
      </c>
      <c r="Q22" s="317"/>
    </row>
    <row r="23" spans="1:17" s="427" customFormat="1">
      <c r="A23" s="174">
        <f t="shared" si="6"/>
        <v>13</v>
      </c>
      <c r="B23" s="265" t="s">
        <v>375</v>
      </c>
      <c r="C23" s="308" t="s">
        <v>260</v>
      </c>
      <c r="D23" s="182">
        <v>1</v>
      </c>
      <c r="E23" s="182">
        <v>120</v>
      </c>
      <c r="F23" s="270">
        <f t="shared" si="0"/>
        <v>4.2857142857142856</v>
      </c>
      <c r="G23" s="296">
        <f t="shared" si="1"/>
        <v>514.28571428571422</v>
      </c>
      <c r="H23" s="297">
        <f t="shared" si="2"/>
        <v>7.6530612244897958</v>
      </c>
      <c r="I23" s="296">
        <f t="shared" si="3"/>
        <v>918.36734693877554</v>
      </c>
      <c r="J23" s="298">
        <f t="shared" si="4"/>
        <v>1432.6530612244896</v>
      </c>
      <c r="K23" s="299">
        <f t="shared" si="5"/>
        <v>11.93877551020408</v>
      </c>
      <c r="L23" s="342"/>
      <c r="M23" s="343">
        <v>10.5</v>
      </c>
      <c r="N23" s="343">
        <v>18.75</v>
      </c>
      <c r="O23" s="342"/>
      <c r="P23" s="425"/>
      <c r="Q23" s="426"/>
    </row>
    <row r="24" spans="1:17" s="427" customFormat="1">
      <c r="A24" s="174">
        <f t="shared" si="6"/>
        <v>14</v>
      </c>
      <c r="B24" s="265" t="s">
        <v>376</v>
      </c>
      <c r="C24" s="308" t="s">
        <v>260</v>
      </c>
      <c r="D24" s="182">
        <v>1</v>
      </c>
      <c r="E24" s="182">
        <v>80</v>
      </c>
      <c r="F24" s="270">
        <f t="shared" si="0"/>
        <v>2.6938775510204076</v>
      </c>
      <c r="G24" s="296">
        <f t="shared" si="1"/>
        <v>215.51020408163259</v>
      </c>
      <c r="H24" s="297">
        <f t="shared" si="2"/>
        <v>7.6530612244897958</v>
      </c>
      <c r="I24" s="296">
        <f t="shared" si="3"/>
        <v>612.24489795918362</v>
      </c>
      <c r="J24" s="298">
        <f t="shared" si="4"/>
        <v>827.75510204081615</v>
      </c>
      <c r="K24" s="299">
        <f t="shared" si="5"/>
        <v>10.346938775510202</v>
      </c>
      <c r="L24" s="342"/>
      <c r="M24" s="343">
        <v>6.6</v>
      </c>
      <c r="N24" s="343">
        <v>18.75</v>
      </c>
      <c r="O24" s="342"/>
      <c r="P24" s="425"/>
      <c r="Q24" s="426"/>
    </row>
    <row r="25" spans="1:17" s="427" customFormat="1">
      <c r="A25" s="174">
        <f t="shared" si="6"/>
        <v>15</v>
      </c>
      <c r="B25" s="265" t="s">
        <v>377</v>
      </c>
      <c r="C25" s="308" t="s">
        <v>20</v>
      </c>
      <c r="D25" s="182">
        <v>1</v>
      </c>
      <c r="E25" s="182">
        <v>14</v>
      </c>
      <c r="F25" s="270">
        <f t="shared" si="0"/>
        <v>224.83673469387753</v>
      </c>
      <c r="G25" s="296">
        <f t="shared" si="1"/>
        <v>3147.7142857142853</v>
      </c>
      <c r="H25" s="297">
        <f t="shared" si="2"/>
        <v>24.999999999999996</v>
      </c>
      <c r="I25" s="296">
        <f t="shared" si="3"/>
        <v>349.99999999999994</v>
      </c>
      <c r="J25" s="298">
        <f t="shared" si="4"/>
        <v>3497.7142857142853</v>
      </c>
      <c r="K25" s="299">
        <f t="shared" si="5"/>
        <v>249.83673469387753</v>
      </c>
      <c r="L25" s="342"/>
      <c r="M25" s="343">
        <v>550.85</v>
      </c>
      <c r="N25" s="343">
        <v>61.25</v>
      </c>
      <c r="O25" s="342"/>
      <c r="P25" s="275" t="s">
        <v>673</v>
      </c>
      <c r="Q25" s="426"/>
    </row>
    <row r="26" spans="1:17" s="427" customFormat="1">
      <c r="A26" s="174">
        <f t="shared" si="6"/>
        <v>16</v>
      </c>
      <c r="B26" s="265" t="s">
        <v>378</v>
      </c>
      <c r="C26" s="308" t="s">
        <v>20</v>
      </c>
      <c r="D26" s="182">
        <v>1</v>
      </c>
      <c r="E26" s="182">
        <v>2</v>
      </c>
      <c r="F26" s="270">
        <f t="shared" si="0"/>
        <v>40.816326530612244</v>
      </c>
      <c r="G26" s="296">
        <f>F26*E26</f>
        <v>81.632653061224488</v>
      </c>
      <c r="H26" s="297">
        <f t="shared" si="2"/>
        <v>8.1632653061224492</v>
      </c>
      <c r="I26" s="296">
        <f t="shared" si="3"/>
        <v>16.326530612244898</v>
      </c>
      <c r="J26" s="298">
        <f t="shared" si="4"/>
        <v>97.959183673469383</v>
      </c>
      <c r="K26" s="299">
        <f t="shared" si="5"/>
        <v>48.979591836734691</v>
      </c>
      <c r="L26" s="342"/>
      <c r="M26" s="343">
        <v>100</v>
      </c>
      <c r="N26" s="343">
        <v>20</v>
      </c>
      <c r="O26" s="342"/>
      <c r="P26" s="275" t="s">
        <v>655</v>
      </c>
      <c r="Q26" s="426"/>
    </row>
    <row r="27" spans="1:17">
      <c r="A27" s="174">
        <f t="shared" si="6"/>
        <v>17</v>
      </c>
      <c r="B27" s="265" t="s">
        <v>379</v>
      </c>
      <c r="C27" s="308" t="s">
        <v>20</v>
      </c>
      <c r="D27" s="182">
        <v>1</v>
      </c>
      <c r="E27" s="182">
        <v>2</v>
      </c>
      <c r="F27" s="178">
        <f t="shared" si="0"/>
        <v>550.33061224489791</v>
      </c>
      <c r="G27" s="179">
        <f t="shared" si="1"/>
        <v>1100.6612244897958</v>
      </c>
      <c r="H27" s="180">
        <f t="shared" si="2"/>
        <v>51.020408163265301</v>
      </c>
      <c r="I27" s="179">
        <f t="shared" si="3"/>
        <v>102.0408163265306</v>
      </c>
      <c r="J27" s="181">
        <f t="shared" si="4"/>
        <v>1202.7020408163264</v>
      </c>
      <c r="K27" s="264">
        <f t="shared" si="5"/>
        <v>601.35102040816321</v>
      </c>
      <c r="L27" s="8"/>
      <c r="M27" s="313">
        <v>1348.31</v>
      </c>
      <c r="N27" s="313">
        <v>125</v>
      </c>
      <c r="O27" s="8"/>
      <c r="P27" s="274" t="s">
        <v>655</v>
      </c>
      <c r="Q27" s="314"/>
    </row>
    <row r="28" spans="1:17">
      <c r="A28" s="174">
        <f t="shared" si="6"/>
        <v>18</v>
      </c>
      <c r="B28" s="265" t="s">
        <v>380</v>
      </c>
      <c r="C28" s="308" t="s">
        <v>20</v>
      </c>
      <c r="D28" s="182">
        <v>1</v>
      </c>
      <c r="E28" s="182">
        <v>2</v>
      </c>
      <c r="F28" s="178">
        <f t="shared" si="0"/>
        <v>259.42857142857144</v>
      </c>
      <c r="G28" s="179">
        <f t="shared" si="1"/>
        <v>518.85714285714289</v>
      </c>
      <c r="H28" s="180">
        <f t="shared" si="2"/>
        <v>51.020408163265301</v>
      </c>
      <c r="I28" s="179">
        <f t="shared" si="3"/>
        <v>102.0408163265306</v>
      </c>
      <c r="J28" s="181">
        <f t="shared" si="4"/>
        <v>620.89795918367349</v>
      </c>
      <c r="K28" s="264">
        <f t="shared" si="5"/>
        <v>310.44897959183675</v>
      </c>
      <c r="L28" s="8"/>
      <c r="M28" s="313">
        <v>635.6</v>
      </c>
      <c r="N28" s="313">
        <v>125</v>
      </c>
      <c r="O28" s="8"/>
      <c r="P28" s="274" t="s">
        <v>655</v>
      </c>
      <c r="Q28" s="314"/>
    </row>
    <row r="29" spans="1:17">
      <c r="A29" s="174">
        <f>A28+1</f>
        <v>19</v>
      </c>
      <c r="B29" s="265" t="s">
        <v>381</v>
      </c>
      <c r="C29" s="308" t="s">
        <v>20</v>
      </c>
      <c r="D29" s="182">
        <v>1</v>
      </c>
      <c r="E29" s="182">
        <v>5</v>
      </c>
      <c r="F29" s="178">
        <f t="shared" si="0"/>
        <v>77.551020408163254</v>
      </c>
      <c r="G29" s="179">
        <f t="shared" si="1"/>
        <v>387.75510204081627</v>
      </c>
      <c r="H29" s="180">
        <f t="shared" si="2"/>
        <v>7.6530612244897958</v>
      </c>
      <c r="I29" s="179">
        <f t="shared" si="3"/>
        <v>38.265306122448976</v>
      </c>
      <c r="J29" s="181">
        <f t="shared" si="4"/>
        <v>426.02040816326524</v>
      </c>
      <c r="K29" s="264">
        <f t="shared" si="5"/>
        <v>85.204081632653043</v>
      </c>
      <c r="L29" s="8"/>
      <c r="M29" s="313">
        <v>190</v>
      </c>
      <c r="N29" s="313">
        <v>18.75</v>
      </c>
      <c r="O29" s="8"/>
      <c r="P29" s="274" t="s">
        <v>670</v>
      </c>
      <c r="Q29" s="314"/>
    </row>
    <row r="30" spans="1:17">
      <c r="A30" s="174">
        <f>A28+1</f>
        <v>19</v>
      </c>
      <c r="B30" s="265" t="s">
        <v>382</v>
      </c>
      <c r="C30" s="308" t="s">
        <v>20</v>
      </c>
      <c r="D30" s="182">
        <v>1</v>
      </c>
      <c r="E30" s="182">
        <v>10</v>
      </c>
      <c r="F30" s="270">
        <f t="shared" ref="F30:F35" si="7">M30/$J$3</f>
        <v>17.767346938775511</v>
      </c>
      <c r="G30" s="296">
        <f t="shared" si="1"/>
        <v>177.67346938775512</v>
      </c>
      <c r="H30" s="297">
        <f t="shared" si="2"/>
        <v>2.5510204081632653</v>
      </c>
      <c r="I30" s="296">
        <f t="shared" si="3"/>
        <v>25.510204081632651</v>
      </c>
      <c r="J30" s="298">
        <f t="shared" si="4"/>
        <v>203.18367346938777</v>
      </c>
      <c r="K30" s="299">
        <f t="shared" si="5"/>
        <v>20.318367346938778</v>
      </c>
      <c r="L30" s="342"/>
      <c r="M30" s="343">
        <v>43.53</v>
      </c>
      <c r="N30" s="343">
        <v>6.25</v>
      </c>
      <c r="O30" s="8"/>
      <c r="P30" s="316" t="s">
        <v>648</v>
      </c>
      <c r="Q30" s="314"/>
    </row>
    <row r="31" spans="1:17">
      <c r="A31" s="174">
        <f>A29+1</f>
        <v>20</v>
      </c>
      <c r="B31" s="265" t="s">
        <v>383</v>
      </c>
      <c r="C31" s="308" t="s">
        <v>20</v>
      </c>
      <c r="D31" s="182">
        <v>1</v>
      </c>
      <c r="E31" s="182">
        <v>1</v>
      </c>
      <c r="F31" s="270">
        <f t="shared" si="7"/>
        <v>14.436734693877549</v>
      </c>
      <c r="G31" s="296">
        <f t="shared" si="1"/>
        <v>14.436734693877549</v>
      </c>
      <c r="H31" s="297">
        <f t="shared" si="2"/>
        <v>2.5510204081632653</v>
      </c>
      <c r="I31" s="296">
        <f t="shared" si="3"/>
        <v>2.5510204081632653</v>
      </c>
      <c r="J31" s="298">
        <f t="shared" si="4"/>
        <v>16.987755102040815</v>
      </c>
      <c r="K31" s="299">
        <f t="shared" si="5"/>
        <v>16.987755102040815</v>
      </c>
      <c r="L31" s="342"/>
      <c r="M31" s="343">
        <v>35.369999999999997</v>
      </c>
      <c r="N31" s="343">
        <v>6.25</v>
      </c>
      <c r="O31" s="8"/>
      <c r="P31" s="316" t="s">
        <v>648</v>
      </c>
      <c r="Q31" s="314"/>
    </row>
    <row r="32" spans="1:17">
      <c r="A32" s="174">
        <f>A31+1</f>
        <v>21</v>
      </c>
      <c r="B32" s="265" t="s">
        <v>384</v>
      </c>
      <c r="C32" s="308" t="s">
        <v>20</v>
      </c>
      <c r="D32" s="182">
        <v>1</v>
      </c>
      <c r="E32" s="182">
        <v>3</v>
      </c>
      <c r="F32" s="270">
        <f t="shared" si="7"/>
        <v>10.73469387755102</v>
      </c>
      <c r="G32" s="296">
        <f t="shared" si="1"/>
        <v>32.204081632653057</v>
      </c>
      <c r="H32" s="297">
        <f t="shared" si="2"/>
        <v>2.5510204081632653</v>
      </c>
      <c r="I32" s="296">
        <f t="shared" si="3"/>
        <v>7.6530612244897958</v>
      </c>
      <c r="J32" s="298">
        <f t="shared" si="4"/>
        <v>39.857142857142854</v>
      </c>
      <c r="K32" s="299">
        <f t="shared" si="5"/>
        <v>13.285714285714285</v>
      </c>
      <c r="L32" s="342"/>
      <c r="M32" s="343">
        <v>26.3</v>
      </c>
      <c r="N32" s="343">
        <v>6.25</v>
      </c>
      <c r="O32" s="8"/>
      <c r="P32" s="316" t="s">
        <v>648</v>
      </c>
      <c r="Q32" s="314"/>
    </row>
    <row r="33" spans="1:17">
      <c r="A33" s="174">
        <f>A31+1</f>
        <v>21</v>
      </c>
      <c r="B33" s="265" t="s">
        <v>385</v>
      </c>
      <c r="C33" s="308" t="s">
        <v>20</v>
      </c>
      <c r="D33" s="182">
        <v>1</v>
      </c>
      <c r="E33" s="182">
        <v>16</v>
      </c>
      <c r="F33" s="270">
        <f t="shared" si="7"/>
        <v>4.444897959183673</v>
      </c>
      <c r="G33" s="296">
        <f t="shared" si="1"/>
        <v>71.118367346938768</v>
      </c>
      <c r="H33" s="297">
        <f t="shared" si="2"/>
        <v>2.5510204081632653</v>
      </c>
      <c r="I33" s="296">
        <f t="shared" si="3"/>
        <v>40.816326530612244</v>
      </c>
      <c r="J33" s="298">
        <f t="shared" si="4"/>
        <v>111.93469387755101</v>
      </c>
      <c r="K33" s="299">
        <f t="shared" si="5"/>
        <v>6.9959183673469383</v>
      </c>
      <c r="L33" s="342"/>
      <c r="M33" s="343">
        <v>10.89</v>
      </c>
      <c r="N33" s="343">
        <v>6.25</v>
      </c>
      <c r="O33" s="8"/>
      <c r="P33" s="316" t="s">
        <v>648</v>
      </c>
      <c r="Q33" s="314"/>
    </row>
    <row r="34" spans="1:17">
      <c r="A34" s="174">
        <f>A32+1</f>
        <v>22</v>
      </c>
      <c r="B34" s="265" t="s">
        <v>386</v>
      </c>
      <c r="C34" s="308" t="s">
        <v>20</v>
      </c>
      <c r="D34" s="182">
        <v>1</v>
      </c>
      <c r="E34" s="182">
        <v>15</v>
      </c>
      <c r="F34" s="270">
        <f t="shared" si="7"/>
        <v>2.7795918367346935</v>
      </c>
      <c r="G34" s="296">
        <f t="shared" si="1"/>
        <v>41.6938775510204</v>
      </c>
      <c r="H34" s="297">
        <f t="shared" si="2"/>
        <v>2.5510204081632653</v>
      </c>
      <c r="I34" s="296">
        <f t="shared" si="3"/>
        <v>38.265306122448976</v>
      </c>
      <c r="J34" s="298">
        <f t="shared" si="4"/>
        <v>79.959183673469369</v>
      </c>
      <c r="K34" s="299">
        <f t="shared" si="5"/>
        <v>5.3306122448979583</v>
      </c>
      <c r="L34" s="342"/>
      <c r="M34" s="343">
        <v>6.81</v>
      </c>
      <c r="N34" s="343">
        <v>6.25</v>
      </c>
      <c r="O34" s="8"/>
      <c r="P34" s="316" t="s">
        <v>648</v>
      </c>
      <c r="Q34" s="314"/>
    </row>
    <row r="35" spans="1:17">
      <c r="A35" s="174">
        <f>A34+1</f>
        <v>23</v>
      </c>
      <c r="B35" s="265" t="s">
        <v>387</v>
      </c>
      <c r="C35" s="308" t="s">
        <v>20</v>
      </c>
      <c r="D35" s="182">
        <v>1</v>
      </c>
      <c r="E35" s="182">
        <v>187</v>
      </c>
      <c r="F35" s="270">
        <f t="shared" si="7"/>
        <v>2.0408163265306123</v>
      </c>
      <c r="G35" s="296">
        <f t="shared" si="1"/>
        <v>381.63265306122452</v>
      </c>
      <c r="H35" s="297">
        <f t="shared" si="2"/>
        <v>2.5510204081632653</v>
      </c>
      <c r="I35" s="296">
        <f t="shared" si="3"/>
        <v>477.0408163265306</v>
      </c>
      <c r="J35" s="298">
        <f t="shared" si="4"/>
        <v>858.67346938775518</v>
      </c>
      <c r="K35" s="299">
        <f t="shared" si="5"/>
        <v>4.591836734693878</v>
      </c>
      <c r="L35" s="342"/>
      <c r="M35" s="343">
        <v>5</v>
      </c>
      <c r="N35" s="343">
        <v>6.25</v>
      </c>
      <c r="O35" s="8"/>
      <c r="P35" s="316" t="s">
        <v>648</v>
      </c>
      <c r="Q35" s="314"/>
    </row>
    <row r="36" spans="1:17">
      <c r="A36" s="174">
        <f>A29+1</f>
        <v>20</v>
      </c>
      <c r="B36" s="265" t="s">
        <v>388</v>
      </c>
      <c r="C36" s="308" t="s">
        <v>20</v>
      </c>
      <c r="D36" s="182">
        <v>1</v>
      </c>
      <c r="E36" s="182">
        <v>30</v>
      </c>
      <c r="F36" s="178">
        <f t="shared" si="0"/>
        <v>138.77551020408163</v>
      </c>
      <c r="G36" s="179">
        <f t="shared" si="1"/>
        <v>4163.2653061224491</v>
      </c>
      <c r="H36" s="180">
        <f t="shared" si="2"/>
        <v>12.755102040816325</v>
      </c>
      <c r="I36" s="179">
        <f t="shared" si="3"/>
        <v>382.65306122448976</v>
      </c>
      <c r="J36" s="181">
        <f t="shared" si="4"/>
        <v>4545.9183673469388</v>
      </c>
      <c r="K36" s="264">
        <f t="shared" si="5"/>
        <v>151.53061224489795</v>
      </c>
      <c r="L36" s="8"/>
      <c r="M36" s="343">
        <v>340</v>
      </c>
      <c r="N36" s="343">
        <v>31.25</v>
      </c>
      <c r="O36" s="8"/>
      <c r="P36" s="316" t="s">
        <v>671</v>
      </c>
      <c r="Q36" s="317"/>
    </row>
    <row r="37" spans="1:17">
      <c r="A37" s="174">
        <f t="shared" si="6"/>
        <v>21</v>
      </c>
      <c r="B37" s="265" t="s">
        <v>389</v>
      </c>
      <c r="C37" s="308" t="s">
        <v>20</v>
      </c>
      <c r="D37" s="182">
        <v>1</v>
      </c>
      <c r="E37" s="182">
        <v>46</v>
      </c>
      <c r="F37" s="178">
        <f t="shared" si="0"/>
        <v>61.224489795918366</v>
      </c>
      <c r="G37" s="179">
        <f t="shared" si="1"/>
        <v>2816.3265306122448</v>
      </c>
      <c r="H37" s="180">
        <f t="shared" si="2"/>
        <v>12.755102040816325</v>
      </c>
      <c r="I37" s="179">
        <f t="shared" si="3"/>
        <v>586.73469387755097</v>
      </c>
      <c r="J37" s="181">
        <f t="shared" si="4"/>
        <v>3403.0612244897957</v>
      </c>
      <c r="K37" s="264">
        <f t="shared" si="5"/>
        <v>73.979591836734684</v>
      </c>
      <c r="L37" s="8"/>
      <c r="M37" s="343">
        <v>150</v>
      </c>
      <c r="N37" s="343">
        <v>31.25</v>
      </c>
      <c r="O37" s="8"/>
      <c r="P37" s="316" t="s">
        <v>671</v>
      </c>
      <c r="Q37" s="317"/>
    </row>
    <row r="38" spans="1:17">
      <c r="A38" s="174">
        <f>A37+1</f>
        <v>22</v>
      </c>
      <c r="B38" s="265" t="s">
        <v>390</v>
      </c>
      <c r="C38" s="308" t="s">
        <v>20</v>
      </c>
      <c r="D38" s="182">
        <v>1</v>
      </c>
      <c r="E38" s="182">
        <v>94</v>
      </c>
      <c r="F38" s="178">
        <f t="shared" si="0"/>
        <v>2.6530612244897958</v>
      </c>
      <c r="G38" s="179">
        <f t="shared" si="1"/>
        <v>249.38775510204081</v>
      </c>
      <c r="H38" s="180">
        <f t="shared" si="2"/>
        <v>0</v>
      </c>
      <c r="I38" s="179">
        <f t="shared" si="3"/>
        <v>0</v>
      </c>
      <c r="J38" s="181">
        <f t="shared" si="4"/>
        <v>249.38775510204081</v>
      </c>
      <c r="K38" s="264">
        <f t="shared" si="5"/>
        <v>2.6530612244897958</v>
      </c>
      <c r="L38" s="8"/>
      <c r="M38" s="313">
        <v>6.5</v>
      </c>
      <c r="N38" s="313"/>
      <c r="O38" s="8"/>
      <c r="P38" s="316" t="s">
        <v>648</v>
      </c>
      <c r="Q38" s="314"/>
    </row>
    <row r="39" spans="1:17">
      <c r="A39" s="174">
        <f>A38+1</f>
        <v>23</v>
      </c>
      <c r="B39" s="265" t="s">
        <v>391</v>
      </c>
      <c r="C39" s="308" t="s">
        <v>20</v>
      </c>
      <c r="D39" s="182">
        <v>1</v>
      </c>
      <c r="E39" s="182">
        <v>210</v>
      </c>
      <c r="F39" s="178">
        <f t="shared" si="0"/>
        <v>0.4081632653061224</v>
      </c>
      <c r="G39" s="179">
        <f t="shared" si="1"/>
        <v>85.714285714285708</v>
      </c>
      <c r="H39" s="180">
        <f t="shared" si="2"/>
        <v>0</v>
      </c>
      <c r="I39" s="179">
        <f t="shared" si="3"/>
        <v>0</v>
      </c>
      <c r="J39" s="181">
        <f t="shared" si="4"/>
        <v>85.714285714285708</v>
      </c>
      <c r="K39" s="264">
        <f t="shared" si="5"/>
        <v>0.4081632653061224</v>
      </c>
      <c r="L39" s="8"/>
      <c r="M39" s="313">
        <v>1</v>
      </c>
      <c r="N39" s="313"/>
      <c r="O39" s="8"/>
      <c r="P39" s="316" t="s">
        <v>648</v>
      </c>
      <c r="Q39" s="314"/>
    </row>
    <row r="40" spans="1:17">
      <c r="A40" s="174">
        <f>A39+1</f>
        <v>24</v>
      </c>
      <c r="B40" s="265" t="s">
        <v>392</v>
      </c>
      <c r="C40" s="308" t="s">
        <v>20</v>
      </c>
      <c r="D40" s="182">
        <v>1</v>
      </c>
      <c r="E40" s="182">
        <v>38</v>
      </c>
      <c r="F40" s="178">
        <f t="shared" si="0"/>
        <v>1.1877551020408164</v>
      </c>
      <c r="G40" s="179">
        <f t="shared" si="1"/>
        <v>45.134693877551022</v>
      </c>
      <c r="H40" s="180">
        <f t="shared" si="2"/>
        <v>0</v>
      </c>
      <c r="I40" s="179">
        <f t="shared" si="3"/>
        <v>0</v>
      </c>
      <c r="J40" s="181">
        <f t="shared" si="4"/>
        <v>45.134693877551022</v>
      </c>
      <c r="K40" s="264">
        <f t="shared" si="5"/>
        <v>1.1877551020408164</v>
      </c>
      <c r="L40" s="8"/>
      <c r="M40" s="313">
        <v>2.91</v>
      </c>
      <c r="N40" s="313"/>
      <c r="O40" s="8"/>
      <c r="P40" s="316" t="s">
        <v>648</v>
      </c>
      <c r="Q40" s="314"/>
    </row>
    <row r="41" spans="1:17">
      <c r="A41" s="174">
        <f>A39+1</f>
        <v>24</v>
      </c>
      <c r="B41" s="265" t="s">
        <v>393</v>
      </c>
      <c r="C41" s="308" t="s">
        <v>20</v>
      </c>
      <c r="D41" s="182">
        <v>1</v>
      </c>
      <c r="E41" s="182">
        <v>125</v>
      </c>
      <c r="F41" s="178">
        <f t="shared" si="0"/>
        <v>0.18775510204081633</v>
      </c>
      <c r="G41" s="179">
        <f t="shared" si="1"/>
        <v>23.469387755102041</v>
      </c>
      <c r="H41" s="180">
        <f t="shared" si="2"/>
        <v>0</v>
      </c>
      <c r="I41" s="179">
        <f t="shared" si="3"/>
        <v>0</v>
      </c>
      <c r="J41" s="181">
        <f t="shared" si="4"/>
        <v>23.469387755102041</v>
      </c>
      <c r="K41" s="264">
        <f t="shared" si="5"/>
        <v>0.18775510204081633</v>
      </c>
      <c r="L41" s="8"/>
      <c r="M41" s="313">
        <v>0.46</v>
      </c>
      <c r="N41" s="313"/>
      <c r="O41" s="8"/>
      <c r="P41" s="316" t="s">
        <v>648</v>
      </c>
      <c r="Q41" s="314"/>
    </row>
    <row r="42" spans="1:17">
      <c r="A42" s="174">
        <f t="shared" si="6"/>
        <v>25</v>
      </c>
      <c r="B42" s="265" t="s">
        <v>394</v>
      </c>
      <c r="C42" s="308" t="s">
        <v>20</v>
      </c>
      <c r="D42" s="182">
        <v>1</v>
      </c>
      <c r="E42" s="182">
        <v>163</v>
      </c>
      <c r="F42" s="178">
        <f t="shared" si="0"/>
        <v>0.61224489795918358</v>
      </c>
      <c r="G42" s="179">
        <f t="shared" si="1"/>
        <v>99.795918367346928</v>
      </c>
      <c r="H42" s="180">
        <f t="shared" si="2"/>
        <v>0</v>
      </c>
      <c r="I42" s="179">
        <f t="shared" si="3"/>
        <v>0</v>
      </c>
      <c r="J42" s="181">
        <f t="shared" si="4"/>
        <v>99.795918367346928</v>
      </c>
      <c r="K42" s="264">
        <f t="shared" si="5"/>
        <v>0.61224489795918358</v>
      </c>
      <c r="L42" s="8"/>
      <c r="M42" s="313">
        <v>1.5</v>
      </c>
      <c r="N42" s="313"/>
      <c r="O42" s="8"/>
      <c r="P42" s="316"/>
      <c r="Q42" s="314"/>
    </row>
    <row r="43" spans="1:17">
      <c r="A43" s="174">
        <f t="shared" si="6"/>
        <v>26</v>
      </c>
      <c r="B43" s="265" t="s">
        <v>395</v>
      </c>
      <c r="C43" s="308" t="s">
        <v>20</v>
      </c>
      <c r="D43" s="182">
        <v>1</v>
      </c>
      <c r="E43" s="182">
        <v>456</v>
      </c>
      <c r="F43" s="178">
        <f t="shared" si="0"/>
        <v>0.81632653061224481</v>
      </c>
      <c r="G43" s="179">
        <f t="shared" si="1"/>
        <v>372.24489795918362</v>
      </c>
      <c r="H43" s="180">
        <f t="shared" si="2"/>
        <v>0.51020408163265307</v>
      </c>
      <c r="I43" s="179">
        <f t="shared" si="3"/>
        <v>232.65306122448979</v>
      </c>
      <c r="J43" s="181">
        <f t="shared" si="4"/>
        <v>604.89795918367338</v>
      </c>
      <c r="K43" s="264">
        <f t="shared" si="5"/>
        <v>1.3265306122448977</v>
      </c>
      <c r="L43" s="8"/>
      <c r="M43" s="343">
        <v>2</v>
      </c>
      <c r="N43" s="343">
        <v>1.25</v>
      </c>
      <c r="O43" s="8"/>
      <c r="P43" s="275" t="s">
        <v>662</v>
      </c>
      <c r="Q43" s="314"/>
    </row>
    <row r="44" spans="1:17" ht="28.5" customHeight="1">
      <c r="A44" s="347">
        <f>A43+1</f>
        <v>27</v>
      </c>
      <c r="B44" s="348" t="s">
        <v>396</v>
      </c>
      <c r="C44" s="349" t="s">
        <v>20</v>
      </c>
      <c r="D44" s="350">
        <v>1</v>
      </c>
      <c r="E44" s="350">
        <v>1</v>
      </c>
      <c r="F44" s="351">
        <f t="shared" si="0"/>
        <v>0</v>
      </c>
      <c r="G44" s="352">
        <f t="shared" si="1"/>
        <v>0</v>
      </c>
      <c r="H44" s="353">
        <f t="shared" si="2"/>
        <v>0</v>
      </c>
      <c r="I44" s="352">
        <f t="shared" si="3"/>
        <v>0</v>
      </c>
      <c r="J44" s="354">
        <f t="shared" si="4"/>
        <v>0</v>
      </c>
      <c r="K44" s="355">
        <f t="shared" si="5"/>
        <v>0</v>
      </c>
      <c r="L44" s="356"/>
      <c r="M44" s="357"/>
      <c r="N44" s="357"/>
      <c r="O44" s="356"/>
      <c r="P44" s="358"/>
      <c r="Q44" s="314" t="s">
        <v>651</v>
      </c>
    </row>
    <row r="45" spans="1:17" ht="28.5" customHeight="1">
      <c r="A45" s="347">
        <f t="shared" si="6"/>
        <v>28</v>
      </c>
      <c r="B45" s="348" t="s">
        <v>397</v>
      </c>
      <c r="C45" s="349" t="s">
        <v>20</v>
      </c>
      <c r="D45" s="350">
        <v>1</v>
      </c>
      <c r="E45" s="350">
        <v>1</v>
      </c>
      <c r="F45" s="351">
        <f t="shared" si="0"/>
        <v>0</v>
      </c>
      <c r="G45" s="352">
        <f t="shared" si="1"/>
        <v>0</v>
      </c>
      <c r="H45" s="353">
        <f t="shared" si="2"/>
        <v>0</v>
      </c>
      <c r="I45" s="352">
        <f t="shared" si="3"/>
        <v>0</v>
      </c>
      <c r="J45" s="354">
        <f t="shared" si="4"/>
        <v>0</v>
      </c>
      <c r="K45" s="355">
        <f t="shared" si="5"/>
        <v>0</v>
      </c>
      <c r="L45" s="356"/>
      <c r="M45" s="357"/>
      <c r="N45" s="357"/>
      <c r="O45" s="356"/>
      <c r="P45" s="358"/>
      <c r="Q45" s="314" t="s">
        <v>651</v>
      </c>
    </row>
    <row r="46" spans="1:17">
      <c r="A46" s="174">
        <f t="shared" si="6"/>
        <v>29</v>
      </c>
      <c r="B46" s="265" t="s">
        <v>398</v>
      </c>
      <c r="C46" s="308" t="s">
        <v>20</v>
      </c>
      <c r="D46" s="182">
        <v>1</v>
      </c>
      <c r="E46" s="182">
        <v>4</v>
      </c>
      <c r="F46" s="178">
        <f t="shared" si="0"/>
        <v>18.367346938775508</v>
      </c>
      <c r="G46" s="179">
        <f t="shared" si="1"/>
        <v>73.469387755102034</v>
      </c>
      <c r="H46" s="180">
        <f t="shared" si="2"/>
        <v>7.6530612244897958</v>
      </c>
      <c r="I46" s="179">
        <f t="shared" si="3"/>
        <v>30.612244897959183</v>
      </c>
      <c r="J46" s="181">
        <f t="shared" si="4"/>
        <v>104.08163265306122</v>
      </c>
      <c r="K46" s="264">
        <f t="shared" si="5"/>
        <v>26.020408163265305</v>
      </c>
      <c r="L46" s="8"/>
      <c r="M46" s="313">
        <v>45</v>
      </c>
      <c r="N46" s="313">
        <v>18.75</v>
      </c>
      <c r="O46" s="8"/>
      <c r="P46" s="274" t="s">
        <v>670</v>
      </c>
      <c r="Q46" s="317"/>
    </row>
    <row r="47" spans="1:17">
      <c r="A47" s="174">
        <f t="shared" si="6"/>
        <v>30</v>
      </c>
      <c r="B47" s="265" t="s">
        <v>399</v>
      </c>
      <c r="C47" s="308" t="s">
        <v>20</v>
      </c>
      <c r="D47" s="182">
        <v>1</v>
      </c>
      <c r="E47" s="182">
        <v>4</v>
      </c>
      <c r="F47" s="270">
        <f t="shared" si="0"/>
        <v>12.244897959183673</v>
      </c>
      <c r="G47" s="179">
        <f t="shared" si="1"/>
        <v>48.979591836734691</v>
      </c>
      <c r="H47" s="180">
        <f t="shared" si="2"/>
        <v>7.6530612244897958</v>
      </c>
      <c r="I47" s="179">
        <f t="shared" si="3"/>
        <v>30.612244897959183</v>
      </c>
      <c r="J47" s="181">
        <f t="shared" si="4"/>
        <v>79.591836734693871</v>
      </c>
      <c r="K47" s="264">
        <f t="shared" si="5"/>
        <v>19.897959183673468</v>
      </c>
      <c r="L47" s="8"/>
      <c r="M47" s="313">
        <v>30</v>
      </c>
      <c r="N47" s="313">
        <v>18.75</v>
      </c>
      <c r="O47" s="8"/>
      <c r="P47" s="274" t="s">
        <v>670</v>
      </c>
      <c r="Q47" s="317"/>
    </row>
    <row r="48" spans="1:17">
      <c r="A48" s="174">
        <f t="shared" si="6"/>
        <v>31</v>
      </c>
      <c r="B48" s="265" t="s">
        <v>400</v>
      </c>
      <c r="C48" s="308" t="s">
        <v>20</v>
      </c>
      <c r="D48" s="182">
        <v>1</v>
      </c>
      <c r="E48" s="182">
        <v>1</v>
      </c>
      <c r="F48" s="270">
        <f t="shared" si="0"/>
        <v>530.61224489795916</v>
      </c>
      <c r="G48" s="179">
        <f t="shared" si="1"/>
        <v>530.61224489795916</v>
      </c>
      <c r="H48" s="180">
        <f t="shared" si="2"/>
        <v>102.0408163265306</v>
      </c>
      <c r="I48" s="179">
        <f t="shared" si="3"/>
        <v>102.0408163265306</v>
      </c>
      <c r="J48" s="181">
        <f t="shared" si="4"/>
        <v>632.65306122448976</v>
      </c>
      <c r="K48" s="264">
        <f t="shared" si="5"/>
        <v>632.65306122448976</v>
      </c>
      <c r="L48" s="8"/>
      <c r="M48" s="313">
        <v>1300</v>
      </c>
      <c r="N48" s="313">
        <v>250</v>
      </c>
      <c r="O48" s="8"/>
      <c r="P48" s="274"/>
      <c r="Q48" s="314"/>
    </row>
    <row r="49" spans="1:17">
      <c r="A49" s="174">
        <f t="shared" si="6"/>
        <v>32</v>
      </c>
      <c r="B49" s="265" t="s">
        <v>401</v>
      </c>
      <c r="C49" s="308" t="s">
        <v>20</v>
      </c>
      <c r="D49" s="182">
        <v>1</v>
      </c>
      <c r="E49" s="182">
        <v>9</v>
      </c>
      <c r="F49" s="270">
        <f t="shared" si="0"/>
        <v>4.8979591836734686</v>
      </c>
      <c r="G49" s="179">
        <f t="shared" si="1"/>
        <v>44.08163265306122</v>
      </c>
      <c r="H49" s="180">
        <f t="shared" si="2"/>
        <v>2.5510204081632653</v>
      </c>
      <c r="I49" s="179">
        <f t="shared" si="3"/>
        <v>22.959183673469386</v>
      </c>
      <c r="J49" s="181">
        <f t="shared" si="4"/>
        <v>67.040816326530603</v>
      </c>
      <c r="K49" s="264">
        <f t="shared" si="5"/>
        <v>7.4489795918367339</v>
      </c>
      <c r="L49" s="8"/>
      <c r="M49" s="313">
        <v>12</v>
      </c>
      <c r="N49" s="313">
        <v>6.25</v>
      </c>
      <c r="O49" s="8"/>
      <c r="P49" s="274" t="s">
        <v>670</v>
      </c>
      <c r="Q49" s="314"/>
    </row>
    <row r="50" spans="1:17" s="98" customFormat="1" ht="23.25" customHeight="1">
      <c r="A50" s="508" t="s">
        <v>402</v>
      </c>
      <c r="B50" s="508"/>
      <c r="C50" s="508"/>
      <c r="D50" s="306"/>
      <c r="E50" s="306"/>
      <c r="F50" s="306"/>
      <c r="G50" s="306"/>
      <c r="H50" s="306"/>
      <c r="I50" s="306"/>
      <c r="J50" s="306"/>
      <c r="K50" s="307"/>
      <c r="L50" s="8"/>
      <c r="M50" s="272"/>
      <c r="N50" s="272"/>
      <c r="P50" s="272"/>
      <c r="Q50" s="315"/>
    </row>
    <row r="51" spans="1:17">
      <c r="A51" s="174">
        <f>A49+1</f>
        <v>33</v>
      </c>
      <c r="B51" s="265" t="s">
        <v>375</v>
      </c>
      <c r="C51" s="308" t="s">
        <v>260</v>
      </c>
      <c r="D51" s="182">
        <v>1</v>
      </c>
      <c r="E51" s="182">
        <v>20</v>
      </c>
      <c r="F51" s="270">
        <f t="shared" si="0"/>
        <v>4.2857142857142856</v>
      </c>
      <c r="G51" s="179">
        <f t="shared" si="1"/>
        <v>85.714285714285708</v>
      </c>
      <c r="H51" s="180">
        <f t="shared" si="2"/>
        <v>7.6530612244897958</v>
      </c>
      <c r="I51" s="179">
        <f t="shared" si="3"/>
        <v>153.0612244897959</v>
      </c>
      <c r="J51" s="181">
        <f t="shared" si="4"/>
        <v>238.77551020408163</v>
      </c>
      <c r="K51" s="264">
        <f t="shared" si="5"/>
        <v>11.938775510204081</v>
      </c>
      <c r="L51" s="8"/>
      <c r="M51" s="313">
        <v>10.5</v>
      </c>
      <c r="N51" s="313">
        <v>18.75</v>
      </c>
      <c r="O51" s="8"/>
      <c r="P51" s="316"/>
      <c r="Q51" s="314"/>
    </row>
    <row r="52" spans="1:17">
      <c r="A52" s="174">
        <f>A51+1</f>
        <v>34</v>
      </c>
      <c r="B52" s="265" t="s">
        <v>376</v>
      </c>
      <c r="C52" s="308" t="s">
        <v>260</v>
      </c>
      <c r="D52" s="182">
        <v>1</v>
      </c>
      <c r="E52" s="182">
        <v>30</v>
      </c>
      <c r="F52" s="270">
        <f t="shared" si="0"/>
        <v>2.6938775510204076</v>
      </c>
      <c r="G52" s="179">
        <f t="shared" si="1"/>
        <v>80.81632653061223</v>
      </c>
      <c r="H52" s="180">
        <f t="shared" si="2"/>
        <v>7.6530612244897958</v>
      </c>
      <c r="I52" s="179">
        <f t="shared" si="3"/>
        <v>229.59183673469389</v>
      </c>
      <c r="J52" s="181">
        <f t="shared" si="4"/>
        <v>310.40816326530614</v>
      </c>
      <c r="K52" s="264">
        <f t="shared" si="5"/>
        <v>10.346938775510205</v>
      </c>
      <c r="L52" s="8"/>
      <c r="M52" s="313">
        <v>6.6</v>
      </c>
      <c r="N52" s="313">
        <v>18.75</v>
      </c>
      <c r="O52" s="8"/>
      <c r="P52" s="316"/>
      <c r="Q52" s="314"/>
    </row>
    <row r="53" spans="1:17">
      <c r="A53" s="174">
        <f>A52+1</f>
        <v>35</v>
      </c>
      <c r="B53" s="265" t="s">
        <v>381</v>
      </c>
      <c r="C53" s="308" t="s">
        <v>20</v>
      </c>
      <c r="D53" s="182">
        <v>1</v>
      </c>
      <c r="E53" s="182">
        <v>1</v>
      </c>
      <c r="F53" s="178">
        <f t="shared" si="0"/>
        <v>77.551020408163254</v>
      </c>
      <c r="G53" s="179">
        <f t="shared" si="1"/>
        <v>77.551020408163254</v>
      </c>
      <c r="H53" s="180">
        <f t="shared" si="2"/>
        <v>7.6530612244897958</v>
      </c>
      <c r="I53" s="179">
        <f t="shared" si="3"/>
        <v>7.6530612244897958</v>
      </c>
      <c r="J53" s="181">
        <f t="shared" si="4"/>
        <v>85.204081632653043</v>
      </c>
      <c r="K53" s="264">
        <f t="shared" si="5"/>
        <v>85.204081632653043</v>
      </c>
      <c r="L53" s="8"/>
      <c r="M53" s="313">
        <v>190</v>
      </c>
      <c r="N53" s="313">
        <v>18.75</v>
      </c>
      <c r="O53" s="8"/>
      <c r="P53" s="274" t="s">
        <v>670</v>
      </c>
      <c r="Q53" s="314"/>
    </row>
    <row r="54" spans="1:17">
      <c r="A54" s="174">
        <f>A52+1</f>
        <v>35</v>
      </c>
      <c r="B54" s="265" t="s">
        <v>382</v>
      </c>
      <c r="C54" s="308" t="s">
        <v>20</v>
      </c>
      <c r="D54" s="182">
        <v>1</v>
      </c>
      <c r="E54" s="182">
        <v>2</v>
      </c>
      <c r="F54" s="178">
        <f t="shared" si="0"/>
        <v>14.436734693877549</v>
      </c>
      <c r="G54" s="179">
        <f t="shared" si="1"/>
        <v>28.873469387755097</v>
      </c>
      <c r="H54" s="180">
        <f t="shared" si="2"/>
        <v>2.5510204081632653</v>
      </c>
      <c r="I54" s="179">
        <f t="shared" si="3"/>
        <v>5.1020408163265305</v>
      </c>
      <c r="J54" s="181">
        <f t="shared" si="4"/>
        <v>33.97551020408163</v>
      </c>
      <c r="K54" s="264">
        <f t="shared" si="5"/>
        <v>16.987755102040815</v>
      </c>
      <c r="L54" s="8"/>
      <c r="M54" s="343">
        <v>35.369999999999997</v>
      </c>
      <c r="N54" s="313">
        <v>6.25</v>
      </c>
      <c r="O54" s="8"/>
      <c r="P54" s="274" t="s">
        <v>648</v>
      </c>
      <c r="Q54" s="314"/>
    </row>
    <row r="55" spans="1:17">
      <c r="A55" s="174">
        <f>A52+1</f>
        <v>35</v>
      </c>
      <c r="B55" s="265" t="s">
        <v>403</v>
      </c>
      <c r="C55" s="308" t="s">
        <v>20</v>
      </c>
      <c r="D55" s="182">
        <v>1</v>
      </c>
      <c r="E55" s="182">
        <v>2</v>
      </c>
      <c r="F55" s="270">
        <f t="shared" si="0"/>
        <v>408.16326530612241</v>
      </c>
      <c r="G55" s="179">
        <f t="shared" si="1"/>
        <v>816.32653061224482</v>
      </c>
      <c r="H55" s="180">
        <f t="shared" si="2"/>
        <v>61.224489795918366</v>
      </c>
      <c r="I55" s="179">
        <f t="shared" si="3"/>
        <v>122.44897959183673</v>
      </c>
      <c r="J55" s="181">
        <f t="shared" si="4"/>
        <v>938.77551020408157</v>
      </c>
      <c r="K55" s="264">
        <f t="shared" si="5"/>
        <v>469.38775510204079</v>
      </c>
      <c r="L55" s="8"/>
      <c r="M55" s="343">
        <v>1000</v>
      </c>
      <c r="N55" s="343">
        <v>150</v>
      </c>
      <c r="O55" s="8"/>
      <c r="P55" s="316"/>
      <c r="Q55" s="314"/>
    </row>
    <row r="56" spans="1:17">
      <c r="A56" s="174">
        <f t="shared" si="6"/>
        <v>36</v>
      </c>
      <c r="B56" s="265" t="s">
        <v>404</v>
      </c>
      <c r="C56" s="308" t="s">
        <v>405</v>
      </c>
      <c r="D56" s="182">
        <v>1</v>
      </c>
      <c r="E56" s="182">
        <v>3</v>
      </c>
      <c r="F56" s="270">
        <f t="shared" si="0"/>
        <v>0</v>
      </c>
      <c r="G56" s="179">
        <f t="shared" si="1"/>
        <v>0</v>
      </c>
      <c r="H56" s="180">
        <f t="shared" si="2"/>
        <v>51.020408163265301</v>
      </c>
      <c r="I56" s="179">
        <f t="shared" si="3"/>
        <v>153.0612244897959</v>
      </c>
      <c r="J56" s="181">
        <f t="shared" si="4"/>
        <v>153.0612244897959</v>
      </c>
      <c r="K56" s="264">
        <f t="shared" si="5"/>
        <v>51.020408163265301</v>
      </c>
      <c r="L56" s="8"/>
      <c r="M56" s="343">
        <v>0</v>
      </c>
      <c r="N56" s="343">
        <v>125</v>
      </c>
      <c r="O56" s="8"/>
      <c r="P56" s="316"/>
      <c r="Q56" s="314"/>
    </row>
    <row r="57" spans="1:17">
      <c r="A57" s="174">
        <f t="shared" si="6"/>
        <v>37</v>
      </c>
      <c r="B57" s="265" t="s">
        <v>406</v>
      </c>
      <c r="C57" s="308" t="s">
        <v>21</v>
      </c>
      <c r="D57" s="182">
        <v>1</v>
      </c>
      <c r="E57" s="182">
        <v>50</v>
      </c>
      <c r="F57" s="270">
        <f t="shared" si="0"/>
        <v>0</v>
      </c>
      <c r="G57" s="179">
        <f t="shared" si="1"/>
        <v>0</v>
      </c>
      <c r="H57" s="180">
        <f t="shared" si="2"/>
        <v>7.6530612244897958</v>
      </c>
      <c r="I57" s="179">
        <f t="shared" si="3"/>
        <v>382.65306122448976</v>
      </c>
      <c r="J57" s="181">
        <f t="shared" si="4"/>
        <v>382.65306122448976</v>
      </c>
      <c r="K57" s="264">
        <f t="shared" si="5"/>
        <v>7.6530612244897949</v>
      </c>
      <c r="L57" s="8"/>
      <c r="M57" s="343">
        <v>0</v>
      </c>
      <c r="N57" s="343">
        <v>18.75</v>
      </c>
      <c r="O57" s="8"/>
      <c r="P57" s="316"/>
      <c r="Q57" s="314"/>
    </row>
    <row r="58" spans="1:17">
      <c r="A58" s="174">
        <f t="shared" si="6"/>
        <v>38</v>
      </c>
      <c r="B58" s="309" t="s">
        <v>407</v>
      </c>
      <c r="C58" s="308" t="s">
        <v>21</v>
      </c>
      <c r="D58" s="182">
        <v>1</v>
      </c>
      <c r="E58" s="182">
        <v>40</v>
      </c>
      <c r="F58" s="178">
        <f t="shared" si="0"/>
        <v>0</v>
      </c>
      <c r="G58" s="179">
        <f t="shared" si="1"/>
        <v>0</v>
      </c>
      <c r="H58" s="180">
        <f t="shared" si="2"/>
        <v>2.5510204081632653</v>
      </c>
      <c r="I58" s="179">
        <f t="shared" si="3"/>
        <v>102.0408163265306</v>
      </c>
      <c r="J58" s="181">
        <f t="shared" si="4"/>
        <v>102.0408163265306</v>
      </c>
      <c r="K58" s="264">
        <f t="shared" si="5"/>
        <v>2.5510204081632653</v>
      </c>
      <c r="L58" s="8"/>
      <c r="M58" s="343">
        <v>0</v>
      </c>
      <c r="N58" s="343">
        <v>6.25</v>
      </c>
      <c r="O58" s="8"/>
      <c r="P58" s="316"/>
      <c r="Q58" s="317"/>
    </row>
    <row r="59" spans="1:17">
      <c r="A59" s="174">
        <f t="shared" si="6"/>
        <v>39</v>
      </c>
      <c r="B59" s="309" t="s">
        <v>408</v>
      </c>
      <c r="C59" s="308" t="s">
        <v>21</v>
      </c>
      <c r="D59" s="182">
        <v>1</v>
      </c>
      <c r="E59" s="182">
        <v>10</v>
      </c>
      <c r="F59" s="178">
        <f t="shared" si="0"/>
        <v>0</v>
      </c>
      <c r="G59" s="179">
        <f t="shared" si="1"/>
        <v>0</v>
      </c>
      <c r="H59" s="180">
        <f t="shared" si="2"/>
        <v>5.1020408163265305</v>
      </c>
      <c r="I59" s="179">
        <f t="shared" si="3"/>
        <v>51.020408163265301</v>
      </c>
      <c r="J59" s="181">
        <f t="shared" si="4"/>
        <v>51.020408163265301</v>
      </c>
      <c r="K59" s="264">
        <f t="shared" si="5"/>
        <v>5.1020408163265305</v>
      </c>
      <c r="L59" s="8"/>
      <c r="M59" s="343">
        <v>0</v>
      </c>
      <c r="N59" s="343">
        <v>12.5</v>
      </c>
      <c r="O59" s="8"/>
      <c r="P59" s="316"/>
      <c r="Q59" s="317"/>
    </row>
    <row r="60" spans="1:17">
      <c r="A60" s="174">
        <f t="shared" si="6"/>
        <v>40</v>
      </c>
      <c r="B60" s="309" t="s">
        <v>409</v>
      </c>
      <c r="C60" s="308" t="s">
        <v>21</v>
      </c>
      <c r="D60" s="182">
        <v>1</v>
      </c>
      <c r="E60" s="182">
        <v>5</v>
      </c>
      <c r="F60" s="178">
        <f t="shared" si="0"/>
        <v>15.510204081632653</v>
      </c>
      <c r="G60" s="179">
        <f t="shared" si="1"/>
        <v>77.551020408163268</v>
      </c>
      <c r="H60" s="180">
        <f t="shared" si="2"/>
        <v>10.204081632653061</v>
      </c>
      <c r="I60" s="179">
        <f t="shared" si="3"/>
        <v>51.020408163265301</v>
      </c>
      <c r="J60" s="181">
        <f t="shared" si="4"/>
        <v>128.57142857142856</v>
      </c>
      <c r="K60" s="264">
        <f t="shared" si="5"/>
        <v>25.714285714285712</v>
      </c>
      <c r="L60" s="8"/>
      <c r="M60" s="343">
        <v>38</v>
      </c>
      <c r="N60" s="343">
        <v>25</v>
      </c>
      <c r="O60" s="8"/>
      <c r="P60" s="316"/>
      <c r="Q60" s="314"/>
    </row>
    <row r="61" spans="1:17" s="98" customFormat="1" ht="23.25" customHeight="1">
      <c r="A61" s="508" t="s">
        <v>26</v>
      </c>
      <c r="B61" s="508"/>
      <c r="C61" s="508"/>
      <c r="D61" s="306"/>
      <c r="E61" s="306"/>
      <c r="F61" s="306"/>
      <c r="G61" s="306"/>
      <c r="H61" s="306"/>
      <c r="I61" s="306"/>
      <c r="J61" s="306"/>
      <c r="K61" s="307"/>
      <c r="L61" s="8"/>
      <c r="M61" s="272"/>
      <c r="N61" s="272"/>
      <c r="P61" s="272"/>
      <c r="Q61" s="315"/>
    </row>
    <row r="62" spans="1:17">
      <c r="A62" s="174">
        <f>A60+1</f>
        <v>41</v>
      </c>
      <c r="B62" s="309" t="s">
        <v>410</v>
      </c>
      <c r="C62" s="308" t="s">
        <v>260</v>
      </c>
      <c r="D62" s="182">
        <v>1</v>
      </c>
      <c r="E62" s="182">
        <v>1</v>
      </c>
      <c r="F62" s="178">
        <f t="shared" si="0"/>
        <v>7.2653061224489797</v>
      </c>
      <c r="G62" s="179">
        <f t="shared" si="1"/>
        <v>7.2653061224489797</v>
      </c>
      <c r="H62" s="180">
        <f t="shared" si="2"/>
        <v>3.0612244897959182</v>
      </c>
      <c r="I62" s="179">
        <f t="shared" si="3"/>
        <v>3.0612244897959182</v>
      </c>
      <c r="J62" s="181">
        <f t="shared" si="4"/>
        <v>10.326530612244898</v>
      </c>
      <c r="K62" s="264">
        <f t="shared" si="5"/>
        <v>10.326530612244898</v>
      </c>
      <c r="L62" s="8"/>
      <c r="M62" s="313">
        <v>17.8</v>
      </c>
      <c r="N62" s="313">
        <v>7.5</v>
      </c>
      <c r="O62" s="8"/>
      <c r="P62" s="316" t="s">
        <v>668</v>
      </c>
      <c r="Q62" s="317"/>
    </row>
    <row r="63" spans="1:17">
      <c r="A63" s="174">
        <f>A62+1</f>
        <v>42</v>
      </c>
      <c r="B63" s="309" t="s">
        <v>411</v>
      </c>
      <c r="C63" s="308" t="s">
        <v>260</v>
      </c>
      <c r="D63" s="182">
        <v>1</v>
      </c>
      <c r="E63" s="182">
        <v>530</v>
      </c>
      <c r="F63" s="178">
        <f t="shared" si="0"/>
        <v>2.7632653061224488</v>
      </c>
      <c r="G63" s="179">
        <f t="shared" si="1"/>
        <v>1464.5306122448978</v>
      </c>
      <c r="H63" s="180">
        <f t="shared" si="2"/>
        <v>2.5510204081632653</v>
      </c>
      <c r="I63" s="179">
        <f t="shared" si="3"/>
        <v>1352.0408163265306</v>
      </c>
      <c r="J63" s="181">
        <f t="shared" si="4"/>
        <v>2816.5714285714284</v>
      </c>
      <c r="K63" s="264">
        <f t="shared" si="5"/>
        <v>5.3142857142857141</v>
      </c>
      <c r="L63" s="8"/>
      <c r="M63" s="313">
        <v>6.77</v>
      </c>
      <c r="N63" s="313">
        <v>6.25</v>
      </c>
      <c r="O63" s="8"/>
      <c r="P63" s="316" t="s">
        <v>668</v>
      </c>
      <c r="Q63" s="317"/>
    </row>
    <row r="64" spans="1:17">
      <c r="A64" s="174">
        <f>A63+1</f>
        <v>43</v>
      </c>
      <c r="B64" s="309" t="s">
        <v>412</v>
      </c>
      <c r="C64" s="308" t="s">
        <v>260</v>
      </c>
      <c r="D64" s="182">
        <v>1</v>
      </c>
      <c r="E64" s="182">
        <v>89</v>
      </c>
      <c r="F64" s="178">
        <f t="shared" si="0"/>
        <v>2.0775510204081629</v>
      </c>
      <c r="G64" s="179">
        <f t="shared" si="1"/>
        <v>184.90204081632649</v>
      </c>
      <c r="H64" s="180">
        <f t="shared" si="2"/>
        <v>2.0408163265306123</v>
      </c>
      <c r="I64" s="179">
        <f t="shared" si="3"/>
        <v>181.63265306122449</v>
      </c>
      <c r="J64" s="181">
        <f t="shared" si="4"/>
        <v>366.53469387755098</v>
      </c>
      <c r="K64" s="264">
        <f t="shared" si="5"/>
        <v>4.1183673469387747</v>
      </c>
      <c r="L64" s="8"/>
      <c r="M64" s="343">
        <v>5.09</v>
      </c>
      <c r="N64" s="313">
        <v>5</v>
      </c>
      <c r="O64" s="8"/>
      <c r="P64" s="316" t="s">
        <v>668</v>
      </c>
      <c r="Q64" s="317"/>
    </row>
    <row r="65" spans="1:17">
      <c r="A65" s="174">
        <f>A64+1</f>
        <v>44</v>
      </c>
      <c r="B65" s="309" t="s">
        <v>413</v>
      </c>
      <c r="C65" s="308" t="s">
        <v>260</v>
      </c>
      <c r="D65" s="182">
        <v>1</v>
      </c>
      <c r="E65" s="182">
        <v>374</v>
      </c>
      <c r="F65" s="178">
        <f t="shared" si="0"/>
        <v>1.3795918367346938</v>
      </c>
      <c r="G65" s="179">
        <f t="shared" si="1"/>
        <v>515.96734693877545</v>
      </c>
      <c r="H65" s="180">
        <f t="shared" si="2"/>
        <v>2.0408163265306123</v>
      </c>
      <c r="I65" s="179">
        <f t="shared" si="3"/>
        <v>763.26530612244903</v>
      </c>
      <c r="J65" s="181">
        <f t="shared" si="4"/>
        <v>1279.2326530612245</v>
      </c>
      <c r="K65" s="264">
        <f t="shared" si="5"/>
        <v>3.4204081632653063</v>
      </c>
      <c r="L65" s="8"/>
      <c r="M65" s="313">
        <v>3.38</v>
      </c>
      <c r="N65" s="313">
        <v>5</v>
      </c>
      <c r="O65" s="8"/>
      <c r="P65" s="316" t="s">
        <v>668</v>
      </c>
      <c r="Q65" s="317"/>
    </row>
    <row r="66" spans="1:17">
      <c r="A66" s="174">
        <f>A65+1</f>
        <v>45</v>
      </c>
      <c r="B66" s="309" t="s">
        <v>414</v>
      </c>
      <c r="C66" s="308" t="s">
        <v>20</v>
      </c>
      <c r="D66" s="182">
        <v>1</v>
      </c>
      <c r="E66" s="182">
        <v>4</v>
      </c>
      <c r="F66" s="178">
        <f t="shared" si="0"/>
        <v>7.6122448979591821</v>
      </c>
      <c r="G66" s="179">
        <f t="shared" si="1"/>
        <v>30.448979591836729</v>
      </c>
      <c r="H66" s="180">
        <f t="shared" si="2"/>
        <v>0</v>
      </c>
      <c r="I66" s="179">
        <f t="shared" si="3"/>
        <v>0</v>
      </c>
      <c r="J66" s="181">
        <f t="shared" si="4"/>
        <v>30.448979591836729</v>
      </c>
      <c r="K66" s="264">
        <f t="shared" si="5"/>
        <v>7.6122448979591821</v>
      </c>
      <c r="L66" s="8"/>
      <c r="M66" s="313">
        <v>18.649999999999999</v>
      </c>
      <c r="N66" s="313"/>
      <c r="O66" s="8"/>
      <c r="P66" s="316" t="s">
        <v>668</v>
      </c>
      <c r="Q66" s="317"/>
    </row>
    <row r="67" spans="1:17">
      <c r="A67" s="174">
        <f t="shared" si="6"/>
        <v>46</v>
      </c>
      <c r="B67" s="309" t="s">
        <v>415</v>
      </c>
      <c r="C67" s="308" t="s">
        <v>20</v>
      </c>
      <c r="D67" s="182">
        <v>1</v>
      </c>
      <c r="E67" s="182">
        <v>65</v>
      </c>
      <c r="F67" s="270">
        <f t="shared" si="0"/>
        <v>1.9061224489795916</v>
      </c>
      <c r="G67" s="179">
        <f t="shared" si="1"/>
        <v>123.89795918367345</v>
      </c>
      <c r="H67" s="180">
        <f t="shared" si="2"/>
        <v>0</v>
      </c>
      <c r="I67" s="179">
        <f t="shared" si="3"/>
        <v>0</v>
      </c>
      <c r="J67" s="181">
        <f t="shared" si="4"/>
        <v>123.89795918367345</v>
      </c>
      <c r="K67" s="264">
        <f t="shared" si="5"/>
        <v>1.9061224489795916</v>
      </c>
      <c r="L67" s="8"/>
      <c r="M67" s="313">
        <v>4.67</v>
      </c>
      <c r="N67" s="313"/>
      <c r="O67" s="8"/>
      <c r="P67" s="316" t="s">
        <v>668</v>
      </c>
      <c r="Q67" s="314"/>
    </row>
    <row r="68" spans="1:17">
      <c r="A68" s="174">
        <f t="shared" si="6"/>
        <v>47</v>
      </c>
      <c r="B68" s="309" t="s">
        <v>416</v>
      </c>
      <c r="C68" s="308" t="s">
        <v>20</v>
      </c>
      <c r="D68" s="182">
        <v>1</v>
      </c>
      <c r="E68" s="182">
        <v>38</v>
      </c>
      <c r="F68" s="178">
        <f t="shared" si="0"/>
        <v>1.9061224489795916</v>
      </c>
      <c r="G68" s="179">
        <f t="shared" si="1"/>
        <v>72.432653061224485</v>
      </c>
      <c r="H68" s="180">
        <f t="shared" si="2"/>
        <v>0</v>
      </c>
      <c r="I68" s="179">
        <f t="shared" si="3"/>
        <v>0</v>
      </c>
      <c r="J68" s="181">
        <f t="shared" si="4"/>
        <v>72.432653061224485</v>
      </c>
      <c r="K68" s="264">
        <f t="shared" si="5"/>
        <v>1.9061224489795918</v>
      </c>
      <c r="L68" s="8"/>
      <c r="M68" s="313">
        <v>4.67</v>
      </c>
      <c r="N68" s="313"/>
      <c r="O68" s="8"/>
      <c r="P68" s="316" t="s">
        <v>668</v>
      </c>
      <c r="Q68" s="314"/>
    </row>
    <row r="69" spans="1:17">
      <c r="A69" s="174">
        <f t="shared" si="6"/>
        <v>48</v>
      </c>
      <c r="B69" s="309" t="s">
        <v>417</v>
      </c>
      <c r="C69" s="308" t="s">
        <v>20</v>
      </c>
      <c r="D69" s="182">
        <v>1</v>
      </c>
      <c r="E69" s="182">
        <v>22</v>
      </c>
      <c r="F69" s="178">
        <f t="shared" si="0"/>
        <v>1.383673469387755</v>
      </c>
      <c r="G69" s="179">
        <f t="shared" si="1"/>
        <v>30.440816326530612</v>
      </c>
      <c r="H69" s="180">
        <f t="shared" si="2"/>
        <v>0</v>
      </c>
      <c r="I69" s="179">
        <f t="shared" si="3"/>
        <v>0</v>
      </c>
      <c r="J69" s="181">
        <f t="shared" si="4"/>
        <v>30.440816326530612</v>
      </c>
      <c r="K69" s="264">
        <f t="shared" si="5"/>
        <v>1.383673469387755</v>
      </c>
      <c r="L69" s="8"/>
      <c r="M69" s="343">
        <v>3.39</v>
      </c>
      <c r="N69" s="313"/>
      <c r="O69" s="8"/>
      <c r="P69" s="316" t="s">
        <v>668</v>
      </c>
      <c r="Q69" s="314"/>
    </row>
    <row r="70" spans="1:17">
      <c r="A70" s="174">
        <f t="shared" si="6"/>
        <v>49</v>
      </c>
      <c r="B70" s="309" t="s">
        <v>418</v>
      </c>
      <c r="C70" s="308" t="s">
        <v>20</v>
      </c>
      <c r="D70" s="182">
        <v>1</v>
      </c>
      <c r="E70" s="182">
        <v>164</v>
      </c>
      <c r="F70" s="178">
        <f t="shared" si="0"/>
        <v>1.0408163265306121</v>
      </c>
      <c r="G70" s="179">
        <f t="shared" si="1"/>
        <v>170.69387755102039</v>
      </c>
      <c r="H70" s="180">
        <f t="shared" si="2"/>
        <v>0</v>
      </c>
      <c r="I70" s="179">
        <f t="shared" si="3"/>
        <v>0</v>
      </c>
      <c r="J70" s="181">
        <f t="shared" si="4"/>
        <v>170.69387755102039</v>
      </c>
      <c r="K70" s="264">
        <f t="shared" si="5"/>
        <v>1.0408163265306121</v>
      </c>
      <c r="L70" s="8"/>
      <c r="M70" s="313">
        <v>2.5499999999999998</v>
      </c>
      <c r="N70" s="313"/>
      <c r="O70" s="8"/>
      <c r="P70" s="316" t="s">
        <v>668</v>
      </c>
      <c r="Q70" s="314"/>
    </row>
    <row r="71" spans="1:17">
      <c r="A71" s="174">
        <f t="shared" si="6"/>
        <v>50</v>
      </c>
      <c r="B71" s="265" t="s">
        <v>419</v>
      </c>
      <c r="C71" s="308" t="s">
        <v>20</v>
      </c>
      <c r="D71" s="182">
        <v>1</v>
      </c>
      <c r="E71" s="182">
        <v>2</v>
      </c>
      <c r="F71" s="178">
        <f t="shared" si="0"/>
        <v>2.2448979591836733</v>
      </c>
      <c r="G71" s="179">
        <f t="shared" si="1"/>
        <v>4.4897959183673466</v>
      </c>
      <c r="H71" s="180">
        <f t="shared" si="2"/>
        <v>0</v>
      </c>
      <c r="I71" s="179">
        <f t="shared" si="3"/>
        <v>0</v>
      </c>
      <c r="J71" s="181">
        <f t="shared" si="4"/>
        <v>4.4897959183673466</v>
      </c>
      <c r="K71" s="264">
        <f t="shared" si="5"/>
        <v>2.2448979591836733</v>
      </c>
      <c r="L71" s="8"/>
      <c r="M71" s="313">
        <v>5.5</v>
      </c>
      <c r="N71" s="313"/>
      <c r="O71" s="8"/>
      <c r="P71" s="316" t="s">
        <v>668</v>
      </c>
      <c r="Q71" s="314"/>
    </row>
    <row r="72" spans="1:17">
      <c r="A72" s="174">
        <f t="shared" si="6"/>
        <v>51</v>
      </c>
      <c r="B72" s="265" t="s">
        <v>420</v>
      </c>
      <c r="C72" s="308" t="s">
        <v>20</v>
      </c>
      <c r="D72" s="182">
        <v>1</v>
      </c>
      <c r="E72" s="182">
        <v>2</v>
      </c>
      <c r="F72" s="178">
        <f t="shared" si="0"/>
        <v>3.8081632653061224</v>
      </c>
      <c r="G72" s="179">
        <f t="shared" si="1"/>
        <v>7.6163265306122447</v>
      </c>
      <c r="H72" s="180">
        <f t="shared" si="2"/>
        <v>0</v>
      </c>
      <c r="I72" s="179">
        <f t="shared" si="3"/>
        <v>0</v>
      </c>
      <c r="J72" s="181">
        <f t="shared" si="4"/>
        <v>7.6163265306122447</v>
      </c>
      <c r="K72" s="264">
        <f t="shared" si="5"/>
        <v>3.8081632653061224</v>
      </c>
      <c r="L72" s="8"/>
      <c r="M72" s="313">
        <v>9.33</v>
      </c>
      <c r="N72" s="313"/>
      <c r="O72" s="8"/>
      <c r="P72" s="316" t="s">
        <v>668</v>
      </c>
      <c r="Q72" s="314"/>
    </row>
    <row r="73" spans="1:17">
      <c r="A73" s="174">
        <f t="shared" si="6"/>
        <v>52</v>
      </c>
      <c r="B73" s="265" t="s">
        <v>421</v>
      </c>
      <c r="C73" s="308" t="s">
        <v>20</v>
      </c>
      <c r="D73" s="182">
        <v>1</v>
      </c>
      <c r="E73" s="182">
        <v>68</v>
      </c>
      <c r="F73" s="178">
        <f t="shared" si="0"/>
        <v>1.0408163265306121</v>
      </c>
      <c r="G73" s="179">
        <f t="shared" si="1"/>
        <v>70.775510204081627</v>
      </c>
      <c r="H73" s="180">
        <f t="shared" si="2"/>
        <v>0</v>
      </c>
      <c r="I73" s="179">
        <f t="shared" si="3"/>
        <v>0</v>
      </c>
      <c r="J73" s="181">
        <f t="shared" si="4"/>
        <v>70.775510204081627</v>
      </c>
      <c r="K73" s="264">
        <f t="shared" si="5"/>
        <v>1.0408163265306121</v>
      </c>
      <c r="L73" s="8"/>
      <c r="M73" s="313">
        <v>2.5499999999999998</v>
      </c>
      <c r="N73" s="313"/>
      <c r="O73" s="8"/>
      <c r="P73" s="316" t="s">
        <v>668</v>
      </c>
      <c r="Q73" s="314"/>
    </row>
    <row r="74" spans="1:17">
      <c r="A74" s="174">
        <f t="shared" si="6"/>
        <v>53</v>
      </c>
      <c r="B74" s="265" t="s">
        <v>422</v>
      </c>
      <c r="C74" s="308" t="s">
        <v>20</v>
      </c>
      <c r="D74" s="182">
        <v>1</v>
      </c>
      <c r="E74" s="182">
        <v>16</v>
      </c>
      <c r="F74" s="178">
        <f t="shared" si="0"/>
        <v>1.0408163265306121</v>
      </c>
      <c r="G74" s="179">
        <f t="shared" si="1"/>
        <v>16.653061224489793</v>
      </c>
      <c r="H74" s="180">
        <f t="shared" si="2"/>
        <v>0</v>
      </c>
      <c r="I74" s="179">
        <f t="shared" si="3"/>
        <v>0</v>
      </c>
      <c r="J74" s="181">
        <f t="shared" si="4"/>
        <v>16.653061224489793</v>
      </c>
      <c r="K74" s="264">
        <f t="shared" si="5"/>
        <v>1.0408163265306121</v>
      </c>
      <c r="L74" s="8"/>
      <c r="M74" s="343">
        <v>2.5499999999999998</v>
      </c>
      <c r="N74" s="313"/>
      <c r="O74" s="8"/>
      <c r="P74" s="316" t="s">
        <v>668</v>
      </c>
      <c r="Q74" s="314"/>
    </row>
    <row r="75" spans="1:17">
      <c r="A75" s="174">
        <f t="shared" si="6"/>
        <v>54</v>
      </c>
      <c r="B75" s="265" t="s">
        <v>423</v>
      </c>
      <c r="C75" s="308" t="s">
        <v>20</v>
      </c>
      <c r="D75" s="182">
        <v>1</v>
      </c>
      <c r="E75" s="182">
        <v>158</v>
      </c>
      <c r="F75" s="178">
        <f t="shared" ref="F75:F101" si="8">M75/$J$3</f>
        <v>0.69387755102040805</v>
      </c>
      <c r="G75" s="179">
        <f t="shared" ref="G75:G101" si="9">F75*E75</f>
        <v>109.63265306122447</v>
      </c>
      <c r="H75" s="180">
        <f t="shared" ref="H75:H101" si="10">N75/$J$3</f>
        <v>0</v>
      </c>
      <c r="I75" s="179">
        <f t="shared" ref="I75:I101" si="11">H75*E75</f>
        <v>0</v>
      </c>
      <c r="J75" s="181">
        <f t="shared" ref="J75:J101" si="12">G75+I75</f>
        <v>109.63265306122447</v>
      </c>
      <c r="K75" s="264">
        <f t="shared" ref="K75:K101" si="13">J75/E75</f>
        <v>0.69387755102040805</v>
      </c>
      <c r="L75" s="8"/>
      <c r="M75" s="313">
        <v>1.7</v>
      </c>
      <c r="N75" s="313"/>
      <c r="O75" s="8"/>
      <c r="P75" s="316" t="s">
        <v>668</v>
      </c>
      <c r="Q75" s="314"/>
    </row>
    <row r="76" spans="1:17">
      <c r="A76" s="174">
        <f>A75+1</f>
        <v>55</v>
      </c>
      <c r="B76" s="265" t="s">
        <v>424</v>
      </c>
      <c r="C76" s="308" t="s">
        <v>20</v>
      </c>
      <c r="D76" s="182">
        <v>1</v>
      </c>
      <c r="E76" s="182">
        <v>11</v>
      </c>
      <c r="F76" s="178">
        <f t="shared" si="8"/>
        <v>2.8571428571428568</v>
      </c>
      <c r="G76" s="179">
        <f t="shared" si="9"/>
        <v>31.428571428571423</v>
      </c>
      <c r="H76" s="180">
        <f t="shared" si="10"/>
        <v>0</v>
      </c>
      <c r="I76" s="179">
        <f t="shared" si="11"/>
        <v>0</v>
      </c>
      <c r="J76" s="181">
        <f t="shared" si="12"/>
        <v>31.428571428571423</v>
      </c>
      <c r="K76" s="264">
        <f t="shared" si="13"/>
        <v>2.8571428571428568</v>
      </c>
      <c r="L76" s="8"/>
      <c r="M76" s="313">
        <v>7</v>
      </c>
      <c r="N76" s="313"/>
      <c r="O76" s="8"/>
      <c r="P76" s="316" t="s">
        <v>668</v>
      </c>
      <c r="Q76" s="314"/>
    </row>
    <row r="77" spans="1:17">
      <c r="A77" s="174">
        <f t="shared" ref="A77:A101" si="14">A76+1</f>
        <v>56</v>
      </c>
      <c r="B77" s="265" t="s">
        <v>425</v>
      </c>
      <c r="C77" s="308" t="s">
        <v>20</v>
      </c>
      <c r="D77" s="182">
        <v>1</v>
      </c>
      <c r="E77" s="182">
        <v>2</v>
      </c>
      <c r="F77" s="178">
        <f t="shared" si="8"/>
        <v>8.1632653061224492</v>
      </c>
      <c r="G77" s="179">
        <f t="shared" si="9"/>
        <v>16.326530612244898</v>
      </c>
      <c r="H77" s="180">
        <f t="shared" si="10"/>
        <v>7.6530612244897958</v>
      </c>
      <c r="I77" s="179">
        <f t="shared" si="11"/>
        <v>15.306122448979592</v>
      </c>
      <c r="J77" s="181">
        <f t="shared" si="12"/>
        <v>31.632653061224488</v>
      </c>
      <c r="K77" s="264">
        <f t="shared" si="13"/>
        <v>15.816326530612244</v>
      </c>
      <c r="L77" s="8"/>
      <c r="M77" s="313">
        <v>20</v>
      </c>
      <c r="N77" s="313">
        <v>18.75</v>
      </c>
      <c r="O77" s="8"/>
      <c r="P77" s="316" t="s">
        <v>668</v>
      </c>
      <c r="Q77" s="314"/>
    </row>
    <row r="78" spans="1:17">
      <c r="A78" s="174">
        <f t="shared" si="14"/>
        <v>57</v>
      </c>
      <c r="B78" s="265" t="s">
        <v>426</v>
      </c>
      <c r="C78" s="308" t="s">
        <v>20</v>
      </c>
      <c r="D78" s="182">
        <v>1</v>
      </c>
      <c r="E78" s="182">
        <v>38</v>
      </c>
      <c r="F78" s="178">
        <f t="shared" si="8"/>
        <v>6.1224489795918364</v>
      </c>
      <c r="G78" s="179">
        <f t="shared" si="9"/>
        <v>232.65306122448979</v>
      </c>
      <c r="H78" s="180">
        <f t="shared" si="10"/>
        <v>7.6530612244897958</v>
      </c>
      <c r="I78" s="179">
        <f t="shared" si="11"/>
        <v>290.81632653061223</v>
      </c>
      <c r="J78" s="181">
        <f t="shared" si="12"/>
        <v>523.46938775510205</v>
      </c>
      <c r="K78" s="264">
        <f t="shared" si="13"/>
        <v>13.775510204081632</v>
      </c>
      <c r="L78" s="8"/>
      <c r="M78" s="313">
        <v>15</v>
      </c>
      <c r="N78" s="313">
        <v>18.75</v>
      </c>
      <c r="O78" s="8"/>
      <c r="P78" s="316" t="s">
        <v>668</v>
      </c>
      <c r="Q78" s="314"/>
    </row>
    <row r="79" spans="1:17">
      <c r="A79" s="174">
        <f>A78+1</f>
        <v>58</v>
      </c>
      <c r="B79" s="309" t="s">
        <v>427</v>
      </c>
      <c r="C79" s="308" t="s">
        <v>20</v>
      </c>
      <c r="D79" s="182">
        <v>1</v>
      </c>
      <c r="E79" s="182">
        <v>4</v>
      </c>
      <c r="F79" s="178">
        <f t="shared" si="8"/>
        <v>81.632653061224488</v>
      </c>
      <c r="G79" s="179">
        <f t="shared" si="9"/>
        <v>326.53061224489795</v>
      </c>
      <c r="H79" s="180">
        <f t="shared" si="10"/>
        <v>12.755102040816325</v>
      </c>
      <c r="I79" s="179">
        <f t="shared" si="11"/>
        <v>51.020408163265301</v>
      </c>
      <c r="J79" s="181">
        <f t="shared" si="12"/>
        <v>377.55102040816325</v>
      </c>
      <c r="K79" s="264">
        <f t="shared" si="13"/>
        <v>94.387755102040813</v>
      </c>
      <c r="L79" s="8"/>
      <c r="M79" s="343">
        <v>200</v>
      </c>
      <c r="N79" s="343">
        <v>31.25</v>
      </c>
      <c r="O79" s="8"/>
      <c r="P79" s="316" t="s">
        <v>672</v>
      </c>
      <c r="Q79" s="314"/>
    </row>
    <row r="80" spans="1:17">
      <c r="A80" s="174">
        <f t="shared" ref="A80:A81" si="15">A79+1</f>
        <v>59</v>
      </c>
      <c r="B80" s="309" t="s">
        <v>428</v>
      </c>
      <c r="C80" s="308" t="s">
        <v>20</v>
      </c>
      <c r="D80" s="182">
        <v>1</v>
      </c>
      <c r="E80" s="182">
        <v>20</v>
      </c>
      <c r="F80" s="178">
        <f t="shared" si="8"/>
        <v>103.77142857142857</v>
      </c>
      <c r="G80" s="179">
        <f t="shared" si="9"/>
        <v>2075.4285714285716</v>
      </c>
      <c r="H80" s="180">
        <f t="shared" si="10"/>
        <v>12.755102040816325</v>
      </c>
      <c r="I80" s="179">
        <f t="shared" si="11"/>
        <v>255.10204081632651</v>
      </c>
      <c r="J80" s="181">
        <f t="shared" si="12"/>
        <v>2330.5306122448983</v>
      </c>
      <c r="K80" s="264">
        <f t="shared" si="13"/>
        <v>116.52653061224491</v>
      </c>
      <c r="L80" s="8"/>
      <c r="M80" s="343">
        <v>254.24</v>
      </c>
      <c r="N80" s="343">
        <v>31.25</v>
      </c>
      <c r="O80" s="8"/>
      <c r="P80" s="316" t="s">
        <v>672</v>
      </c>
      <c r="Q80" s="314"/>
    </row>
    <row r="81" spans="1:17">
      <c r="A81" s="174">
        <f t="shared" si="15"/>
        <v>60</v>
      </c>
      <c r="B81" s="310" t="s">
        <v>429</v>
      </c>
      <c r="C81" s="308" t="s">
        <v>20</v>
      </c>
      <c r="D81" s="182">
        <v>1</v>
      </c>
      <c r="E81" s="182">
        <v>1</v>
      </c>
      <c r="F81" s="270">
        <f t="shared" si="8"/>
        <v>103.77142857142857</v>
      </c>
      <c r="G81" s="179">
        <f t="shared" si="9"/>
        <v>103.77142857142857</v>
      </c>
      <c r="H81" s="180">
        <f t="shared" si="10"/>
        <v>12.755102040816325</v>
      </c>
      <c r="I81" s="179">
        <f t="shared" si="11"/>
        <v>12.755102040816325</v>
      </c>
      <c r="J81" s="181">
        <f t="shared" si="12"/>
        <v>116.5265306122449</v>
      </c>
      <c r="K81" s="264">
        <f t="shared" si="13"/>
        <v>116.5265306122449</v>
      </c>
      <c r="L81" s="8"/>
      <c r="M81" s="343">
        <v>254.24</v>
      </c>
      <c r="N81" s="343">
        <v>31.25</v>
      </c>
      <c r="O81" s="8"/>
      <c r="P81" s="316" t="s">
        <v>672</v>
      </c>
      <c r="Q81" s="317"/>
    </row>
    <row r="82" spans="1:17">
      <c r="A82" s="174">
        <f t="shared" si="14"/>
        <v>61</v>
      </c>
      <c r="B82" s="310" t="s">
        <v>430</v>
      </c>
      <c r="C82" s="308" t="s">
        <v>20</v>
      </c>
      <c r="D82" s="182">
        <v>1</v>
      </c>
      <c r="E82" s="182">
        <v>1</v>
      </c>
      <c r="F82" s="178">
        <f t="shared" si="8"/>
        <v>3.8081632653061224</v>
      </c>
      <c r="G82" s="179">
        <f t="shared" si="9"/>
        <v>3.8081632653061224</v>
      </c>
      <c r="H82" s="180">
        <f t="shared" si="10"/>
        <v>0</v>
      </c>
      <c r="I82" s="179">
        <f t="shared" si="11"/>
        <v>0</v>
      </c>
      <c r="J82" s="181">
        <f t="shared" si="12"/>
        <v>3.8081632653061224</v>
      </c>
      <c r="K82" s="264">
        <f t="shared" si="13"/>
        <v>3.8081632653061224</v>
      </c>
      <c r="L82" s="8"/>
      <c r="M82" s="313">
        <v>9.33</v>
      </c>
      <c r="N82" s="313"/>
      <c r="O82" s="8"/>
      <c r="P82" s="316" t="s">
        <v>668</v>
      </c>
      <c r="Q82" s="314"/>
    </row>
    <row r="83" spans="1:17">
      <c r="A83" s="174">
        <f t="shared" si="14"/>
        <v>62</v>
      </c>
      <c r="B83" s="310" t="s">
        <v>431</v>
      </c>
      <c r="C83" s="308" t="s">
        <v>20</v>
      </c>
      <c r="D83" s="182">
        <v>1</v>
      </c>
      <c r="E83" s="182">
        <v>19</v>
      </c>
      <c r="F83" s="178">
        <f t="shared" si="8"/>
        <v>1.0408163265306121</v>
      </c>
      <c r="G83" s="179">
        <f t="shared" si="9"/>
        <v>19.77551020408163</v>
      </c>
      <c r="H83" s="180">
        <f t="shared" si="10"/>
        <v>0</v>
      </c>
      <c r="I83" s="179">
        <f t="shared" si="11"/>
        <v>0</v>
      </c>
      <c r="J83" s="181">
        <f t="shared" si="12"/>
        <v>19.77551020408163</v>
      </c>
      <c r="K83" s="264">
        <f t="shared" si="13"/>
        <v>1.0408163265306121</v>
      </c>
      <c r="L83" s="8"/>
      <c r="M83" s="313">
        <v>2.5499999999999998</v>
      </c>
      <c r="N83" s="313"/>
      <c r="O83" s="8"/>
      <c r="P83" s="316" t="s">
        <v>668</v>
      </c>
      <c r="Q83" s="314"/>
    </row>
    <row r="84" spans="1:17">
      <c r="A84" s="174">
        <f t="shared" si="14"/>
        <v>63</v>
      </c>
      <c r="B84" s="310" t="s">
        <v>432</v>
      </c>
      <c r="C84" s="308" t="s">
        <v>20</v>
      </c>
      <c r="D84" s="182">
        <v>1</v>
      </c>
      <c r="E84" s="182">
        <v>4</v>
      </c>
      <c r="F84" s="178">
        <f t="shared" si="8"/>
        <v>1.0408163265306121</v>
      </c>
      <c r="G84" s="179">
        <f t="shared" si="9"/>
        <v>4.1632653061224483</v>
      </c>
      <c r="H84" s="180">
        <f t="shared" si="10"/>
        <v>0</v>
      </c>
      <c r="I84" s="179">
        <f t="shared" si="11"/>
        <v>0</v>
      </c>
      <c r="J84" s="181">
        <f t="shared" si="12"/>
        <v>4.1632653061224483</v>
      </c>
      <c r="K84" s="264">
        <f t="shared" si="13"/>
        <v>1.0408163265306121</v>
      </c>
      <c r="L84" s="8"/>
      <c r="M84" s="343">
        <v>2.5499999999999998</v>
      </c>
      <c r="N84" s="313"/>
      <c r="O84" s="8"/>
      <c r="P84" s="316" t="s">
        <v>668</v>
      </c>
      <c r="Q84" s="314"/>
    </row>
    <row r="85" spans="1:17">
      <c r="A85" s="174">
        <f>A84+1</f>
        <v>64</v>
      </c>
      <c r="B85" s="310" t="s">
        <v>433</v>
      </c>
      <c r="C85" s="308" t="s">
        <v>20</v>
      </c>
      <c r="D85" s="182">
        <v>1</v>
      </c>
      <c r="E85" s="182">
        <v>7</v>
      </c>
      <c r="F85" s="178">
        <f t="shared" si="8"/>
        <v>4.8979591836734686</v>
      </c>
      <c r="G85" s="179">
        <f t="shared" si="9"/>
        <v>34.285714285714278</v>
      </c>
      <c r="H85" s="180">
        <f t="shared" si="10"/>
        <v>0</v>
      </c>
      <c r="I85" s="179">
        <f t="shared" si="11"/>
        <v>0</v>
      </c>
      <c r="J85" s="181">
        <f t="shared" si="12"/>
        <v>34.285714285714278</v>
      </c>
      <c r="K85" s="264">
        <f t="shared" si="13"/>
        <v>4.8979591836734686</v>
      </c>
      <c r="L85" s="8"/>
      <c r="M85" s="313">
        <v>12</v>
      </c>
      <c r="N85" s="313"/>
      <c r="O85" s="8"/>
      <c r="P85" s="316" t="s">
        <v>668</v>
      </c>
      <c r="Q85" s="314"/>
    </row>
    <row r="86" spans="1:17">
      <c r="A86" s="174">
        <f>A85+1</f>
        <v>65</v>
      </c>
      <c r="B86" s="310" t="s">
        <v>434</v>
      </c>
      <c r="C86" s="308" t="s">
        <v>20</v>
      </c>
      <c r="D86" s="182">
        <v>1</v>
      </c>
      <c r="E86" s="182">
        <v>2</v>
      </c>
      <c r="F86" s="178">
        <f t="shared" si="8"/>
        <v>4.4897959183673466</v>
      </c>
      <c r="G86" s="179">
        <f t="shared" si="9"/>
        <v>8.9795918367346932</v>
      </c>
      <c r="H86" s="180">
        <f t="shared" si="10"/>
        <v>0</v>
      </c>
      <c r="I86" s="179">
        <f t="shared" si="11"/>
        <v>0</v>
      </c>
      <c r="J86" s="181">
        <f t="shared" si="12"/>
        <v>8.9795918367346932</v>
      </c>
      <c r="K86" s="264">
        <f t="shared" si="13"/>
        <v>4.4897959183673466</v>
      </c>
      <c r="L86" s="8"/>
      <c r="M86" s="313">
        <v>11</v>
      </c>
      <c r="N86" s="313"/>
      <c r="O86" s="8"/>
      <c r="P86" s="316" t="s">
        <v>668</v>
      </c>
      <c r="Q86" s="317"/>
    </row>
    <row r="87" spans="1:17">
      <c r="A87" s="174">
        <f t="shared" si="14"/>
        <v>66</v>
      </c>
      <c r="B87" s="310" t="s">
        <v>435</v>
      </c>
      <c r="C87" s="308" t="s">
        <v>20</v>
      </c>
      <c r="D87" s="182">
        <v>1</v>
      </c>
      <c r="E87" s="182">
        <v>4</v>
      </c>
      <c r="F87" s="178">
        <f t="shared" si="8"/>
        <v>1.7306122448979591</v>
      </c>
      <c r="G87" s="179">
        <f t="shared" si="9"/>
        <v>6.9224489795918362</v>
      </c>
      <c r="H87" s="180">
        <f t="shared" si="10"/>
        <v>0</v>
      </c>
      <c r="I87" s="179">
        <f t="shared" si="11"/>
        <v>0</v>
      </c>
      <c r="J87" s="181">
        <f t="shared" si="12"/>
        <v>6.9224489795918362</v>
      </c>
      <c r="K87" s="264">
        <f t="shared" si="13"/>
        <v>1.7306122448979591</v>
      </c>
      <c r="L87" s="342"/>
      <c r="M87" s="343">
        <v>4.24</v>
      </c>
      <c r="N87" s="343"/>
      <c r="O87" s="8"/>
      <c r="P87" s="316" t="s">
        <v>668</v>
      </c>
      <c r="Q87" s="317"/>
    </row>
    <row r="88" spans="1:17">
      <c r="A88" s="174">
        <f t="shared" si="14"/>
        <v>67</v>
      </c>
      <c r="B88" s="310" t="s">
        <v>436</v>
      </c>
      <c r="C88" s="308" t="s">
        <v>20</v>
      </c>
      <c r="D88" s="182">
        <v>1</v>
      </c>
      <c r="E88" s="182">
        <v>1</v>
      </c>
      <c r="F88" s="178">
        <f t="shared" si="8"/>
        <v>28.571428571428569</v>
      </c>
      <c r="G88" s="179">
        <f t="shared" si="9"/>
        <v>28.571428571428569</v>
      </c>
      <c r="H88" s="180">
        <f t="shared" si="10"/>
        <v>7.6530612244897958</v>
      </c>
      <c r="I88" s="179">
        <f t="shared" si="11"/>
        <v>7.6530612244897958</v>
      </c>
      <c r="J88" s="181">
        <f t="shared" si="12"/>
        <v>36.224489795918366</v>
      </c>
      <c r="K88" s="264">
        <f t="shared" si="13"/>
        <v>36.224489795918366</v>
      </c>
      <c r="L88" s="342"/>
      <c r="M88" s="343">
        <v>70</v>
      </c>
      <c r="N88" s="343">
        <v>18.75</v>
      </c>
      <c r="O88" s="8"/>
      <c r="P88" s="316"/>
      <c r="Q88" s="317"/>
    </row>
    <row r="89" spans="1:17">
      <c r="A89" s="174">
        <f t="shared" si="14"/>
        <v>68</v>
      </c>
      <c r="B89" s="310" t="s">
        <v>394</v>
      </c>
      <c r="C89" s="308" t="s">
        <v>20</v>
      </c>
      <c r="D89" s="182">
        <v>1</v>
      </c>
      <c r="E89" s="182">
        <v>238</v>
      </c>
      <c r="F89" s="178">
        <f t="shared" si="8"/>
        <v>1.1102040816326531</v>
      </c>
      <c r="G89" s="179">
        <f t="shared" si="9"/>
        <v>264.2285714285714</v>
      </c>
      <c r="H89" s="180">
        <f t="shared" si="10"/>
        <v>0</v>
      </c>
      <c r="I89" s="179">
        <f t="shared" si="11"/>
        <v>0</v>
      </c>
      <c r="J89" s="181">
        <f t="shared" si="12"/>
        <v>264.2285714285714</v>
      </c>
      <c r="K89" s="264">
        <f t="shared" si="13"/>
        <v>1.1102040816326528</v>
      </c>
      <c r="L89" s="8"/>
      <c r="M89" s="313">
        <v>2.72</v>
      </c>
      <c r="N89" s="313"/>
      <c r="O89" s="8"/>
      <c r="P89" s="316"/>
      <c r="Q89" s="314"/>
    </row>
    <row r="90" spans="1:17">
      <c r="A90" s="174">
        <f t="shared" si="14"/>
        <v>69</v>
      </c>
      <c r="B90" s="310" t="s">
        <v>437</v>
      </c>
      <c r="C90" s="308" t="s">
        <v>20</v>
      </c>
      <c r="D90" s="182">
        <v>1</v>
      </c>
      <c r="E90" s="182">
        <v>238</v>
      </c>
      <c r="F90" s="270">
        <f t="shared" si="8"/>
        <v>1.0408163265306121</v>
      </c>
      <c r="G90" s="179">
        <f t="shared" si="9"/>
        <v>247.71428571428567</v>
      </c>
      <c r="H90" s="180">
        <f t="shared" si="10"/>
        <v>0</v>
      </c>
      <c r="I90" s="179">
        <f t="shared" si="11"/>
        <v>0</v>
      </c>
      <c r="J90" s="181">
        <f t="shared" si="12"/>
        <v>247.71428571428567</v>
      </c>
      <c r="K90" s="264">
        <f t="shared" si="13"/>
        <v>1.0408163265306121</v>
      </c>
      <c r="L90" s="8"/>
      <c r="M90" s="313">
        <v>2.5499999999999998</v>
      </c>
      <c r="N90" s="313"/>
      <c r="O90" s="8"/>
      <c r="P90" s="316" t="s">
        <v>668</v>
      </c>
      <c r="Q90" s="317"/>
    </row>
    <row r="91" spans="1:17" s="98" customFormat="1" ht="23.25" customHeight="1">
      <c r="A91" s="508" t="s">
        <v>438</v>
      </c>
      <c r="B91" s="508"/>
      <c r="C91" s="508"/>
      <c r="D91" s="306"/>
      <c r="E91" s="306"/>
      <c r="F91" s="306"/>
      <c r="G91" s="306"/>
      <c r="H91" s="306"/>
      <c r="I91" s="306"/>
      <c r="J91" s="306"/>
      <c r="K91" s="307"/>
      <c r="L91" s="8"/>
      <c r="M91" s="272"/>
      <c r="N91" s="272"/>
      <c r="P91" s="272"/>
      <c r="Q91" s="315"/>
    </row>
    <row r="92" spans="1:17">
      <c r="A92" s="174">
        <f>A90+1</f>
        <v>70</v>
      </c>
      <c r="B92" s="309" t="s">
        <v>411</v>
      </c>
      <c r="C92" s="308" t="s">
        <v>260</v>
      </c>
      <c r="D92" s="182">
        <v>1</v>
      </c>
      <c r="E92" s="182">
        <v>160</v>
      </c>
      <c r="F92" s="178">
        <f t="shared" ref="F92" si="16">M92/$J$3</f>
        <v>2.7632653061224488</v>
      </c>
      <c r="G92" s="179">
        <f t="shared" ref="G92" si="17">F92*E92</f>
        <v>442.12244897959181</v>
      </c>
      <c r="H92" s="180">
        <f t="shared" ref="H92" si="18">N92/$J$3</f>
        <v>2.5510204081632653</v>
      </c>
      <c r="I92" s="179">
        <f t="shared" ref="I92" si="19">H92*E92</f>
        <v>408.16326530612241</v>
      </c>
      <c r="J92" s="181">
        <f t="shared" ref="J92" si="20">G92+I92</f>
        <v>850.28571428571422</v>
      </c>
      <c r="K92" s="264">
        <f t="shared" ref="K92" si="21">J92/E92</f>
        <v>5.3142857142857141</v>
      </c>
      <c r="L92" s="8"/>
      <c r="M92" s="343">
        <v>6.77</v>
      </c>
      <c r="N92" s="343">
        <v>6.25</v>
      </c>
      <c r="O92" s="8"/>
      <c r="P92" s="316" t="s">
        <v>668</v>
      </c>
      <c r="Q92" s="317"/>
    </row>
    <row r="93" spans="1:17" ht="26.25">
      <c r="A93" s="174">
        <f>A92+1</f>
        <v>71</v>
      </c>
      <c r="B93" s="311" t="s">
        <v>439</v>
      </c>
      <c r="C93" s="308" t="s">
        <v>20</v>
      </c>
      <c r="D93" s="182">
        <v>1</v>
      </c>
      <c r="E93" s="182">
        <v>1</v>
      </c>
      <c r="F93" s="178">
        <f t="shared" si="8"/>
        <v>510.20408163265301</v>
      </c>
      <c r="G93" s="179">
        <f t="shared" si="9"/>
        <v>510.20408163265301</v>
      </c>
      <c r="H93" s="180">
        <f t="shared" si="10"/>
        <v>183.67346938775509</v>
      </c>
      <c r="I93" s="179">
        <f t="shared" si="11"/>
        <v>183.67346938775509</v>
      </c>
      <c r="J93" s="181">
        <f t="shared" si="12"/>
        <v>693.87755102040808</v>
      </c>
      <c r="K93" s="264">
        <f t="shared" si="13"/>
        <v>693.87755102040808</v>
      </c>
      <c r="L93" s="8"/>
      <c r="M93" s="343">
        <v>1250</v>
      </c>
      <c r="N93" s="343">
        <v>450</v>
      </c>
      <c r="O93" s="8"/>
      <c r="P93" s="316"/>
      <c r="Q93" s="314"/>
    </row>
    <row r="94" spans="1:17">
      <c r="A94" s="174">
        <f t="shared" si="14"/>
        <v>72</v>
      </c>
      <c r="B94" s="310" t="s">
        <v>440</v>
      </c>
      <c r="C94" s="308" t="s">
        <v>20</v>
      </c>
      <c r="D94" s="182">
        <v>1</v>
      </c>
      <c r="E94" s="182">
        <v>3</v>
      </c>
      <c r="F94" s="178">
        <f t="shared" si="8"/>
        <v>204.08163265306121</v>
      </c>
      <c r="G94" s="179">
        <f t="shared" si="9"/>
        <v>612.24489795918362</v>
      </c>
      <c r="H94" s="180">
        <f t="shared" si="10"/>
        <v>122.44897959183673</v>
      </c>
      <c r="I94" s="179">
        <f t="shared" si="11"/>
        <v>367.34693877551018</v>
      </c>
      <c r="J94" s="181">
        <f t="shared" si="12"/>
        <v>979.59183673469374</v>
      </c>
      <c r="K94" s="264">
        <f t="shared" si="13"/>
        <v>326.5306122448979</v>
      </c>
      <c r="L94" s="8"/>
      <c r="M94" s="343">
        <v>500</v>
      </c>
      <c r="N94" s="343">
        <v>300</v>
      </c>
      <c r="O94" s="8"/>
      <c r="P94" s="316"/>
      <c r="Q94" s="317"/>
    </row>
    <row r="95" spans="1:17">
      <c r="A95" s="174">
        <f t="shared" si="14"/>
        <v>73</v>
      </c>
      <c r="B95" s="310" t="s">
        <v>441</v>
      </c>
      <c r="C95" s="308" t="s">
        <v>20</v>
      </c>
      <c r="D95" s="182">
        <v>1</v>
      </c>
      <c r="E95" s="182">
        <v>6</v>
      </c>
      <c r="F95" s="178">
        <f t="shared" si="8"/>
        <v>102.0408163265306</v>
      </c>
      <c r="G95" s="179">
        <f t="shared" si="9"/>
        <v>612.24489795918362</v>
      </c>
      <c r="H95" s="180">
        <f t="shared" si="10"/>
        <v>61.224489795918366</v>
      </c>
      <c r="I95" s="179">
        <f t="shared" si="11"/>
        <v>367.34693877551018</v>
      </c>
      <c r="J95" s="181">
        <f t="shared" si="12"/>
        <v>979.59183673469374</v>
      </c>
      <c r="K95" s="264">
        <f t="shared" si="13"/>
        <v>163.26530612244895</v>
      </c>
      <c r="L95" s="8"/>
      <c r="M95" s="343">
        <v>250</v>
      </c>
      <c r="N95" s="343">
        <v>150</v>
      </c>
      <c r="O95" s="8"/>
      <c r="P95" s="316"/>
      <c r="Q95" s="317"/>
    </row>
    <row r="96" spans="1:17">
      <c r="A96" s="174">
        <f t="shared" si="14"/>
        <v>74</v>
      </c>
      <c r="B96" s="310" t="s">
        <v>442</v>
      </c>
      <c r="C96" s="308" t="s">
        <v>20</v>
      </c>
      <c r="D96" s="182">
        <v>1</v>
      </c>
      <c r="E96" s="182">
        <v>10</v>
      </c>
      <c r="F96" s="178">
        <f t="shared" si="8"/>
        <v>81.632653061224488</v>
      </c>
      <c r="G96" s="179">
        <f t="shared" si="9"/>
        <v>816.32653061224482</v>
      </c>
      <c r="H96" s="180">
        <f t="shared" si="10"/>
        <v>0</v>
      </c>
      <c r="I96" s="179">
        <f t="shared" si="11"/>
        <v>0</v>
      </c>
      <c r="J96" s="181">
        <f t="shared" si="12"/>
        <v>816.32653061224482</v>
      </c>
      <c r="K96" s="264">
        <f t="shared" si="13"/>
        <v>81.632653061224488</v>
      </c>
      <c r="L96" s="8"/>
      <c r="M96" s="343">
        <v>200</v>
      </c>
      <c r="N96" s="343">
        <v>0</v>
      </c>
      <c r="O96" s="8"/>
      <c r="P96" s="316"/>
      <c r="Q96" s="314"/>
    </row>
    <row r="97" spans="1:17">
      <c r="A97" s="174">
        <f>A96+1</f>
        <v>75</v>
      </c>
      <c r="B97" s="269" t="s">
        <v>404</v>
      </c>
      <c r="C97" s="312" t="s">
        <v>405</v>
      </c>
      <c r="D97" s="177">
        <v>1</v>
      </c>
      <c r="E97" s="177">
        <v>4</v>
      </c>
      <c r="F97" s="178">
        <f t="shared" si="8"/>
        <v>0</v>
      </c>
      <c r="G97" s="179">
        <f t="shared" si="9"/>
        <v>0</v>
      </c>
      <c r="H97" s="180">
        <f t="shared" si="10"/>
        <v>51.020408163265301</v>
      </c>
      <c r="I97" s="179">
        <f t="shared" si="11"/>
        <v>204.08163265306121</v>
      </c>
      <c r="J97" s="181">
        <f t="shared" si="12"/>
        <v>204.08163265306121</v>
      </c>
      <c r="K97" s="264">
        <f t="shared" si="13"/>
        <v>51.020408163265301</v>
      </c>
      <c r="L97" s="8"/>
      <c r="M97" s="343">
        <v>0</v>
      </c>
      <c r="N97" s="343">
        <v>125</v>
      </c>
      <c r="O97" s="8"/>
      <c r="P97" s="316"/>
      <c r="Q97" s="314"/>
    </row>
    <row r="98" spans="1:17">
      <c r="A98" s="174">
        <f>A97+1</f>
        <v>76</v>
      </c>
      <c r="B98" s="265" t="s">
        <v>406</v>
      </c>
      <c r="C98" s="308" t="s">
        <v>21</v>
      </c>
      <c r="D98" s="182">
        <v>1</v>
      </c>
      <c r="E98" s="182">
        <v>170</v>
      </c>
      <c r="F98" s="270">
        <f t="shared" si="8"/>
        <v>0</v>
      </c>
      <c r="G98" s="179">
        <f t="shared" si="9"/>
        <v>0</v>
      </c>
      <c r="H98" s="180">
        <f t="shared" si="10"/>
        <v>7.6530612244897958</v>
      </c>
      <c r="I98" s="179">
        <f t="shared" si="11"/>
        <v>1301.0204081632653</v>
      </c>
      <c r="J98" s="181">
        <f t="shared" si="12"/>
        <v>1301.0204081632653</v>
      </c>
      <c r="K98" s="264">
        <f t="shared" si="13"/>
        <v>7.6530612244897958</v>
      </c>
      <c r="L98" s="8"/>
      <c r="M98" s="343">
        <v>0</v>
      </c>
      <c r="N98" s="343">
        <v>18.75</v>
      </c>
      <c r="O98" s="8"/>
      <c r="P98" s="316"/>
      <c r="Q98" s="314"/>
    </row>
    <row r="99" spans="1:17">
      <c r="A99" s="174">
        <f t="shared" si="14"/>
        <v>77</v>
      </c>
      <c r="B99" s="309" t="s">
        <v>407</v>
      </c>
      <c r="C99" s="308" t="s">
        <v>21</v>
      </c>
      <c r="D99" s="182">
        <v>1</v>
      </c>
      <c r="E99" s="182">
        <v>155</v>
      </c>
      <c r="F99" s="178">
        <f t="shared" si="8"/>
        <v>0</v>
      </c>
      <c r="G99" s="179">
        <f t="shared" si="9"/>
        <v>0</v>
      </c>
      <c r="H99" s="180">
        <f t="shared" si="10"/>
        <v>2.5510204081632653</v>
      </c>
      <c r="I99" s="179">
        <f t="shared" si="11"/>
        <v>395.40816326530609</v>
      </c>
      <c r="J99" s="181">
        <f t="shared" si="12"/>
        <v>395.40816326530609</v>
      </c>
      <c r="K99" s="264">
        <f t="shared" si="13"/>
        <v>2.5510204081632653</v>
      </c>
      <c r="L99" s="8"/>
      <c r="M99" s="343">
        <v>0</v>
      </c>
      <c r="N99" s="343">
        <v>6.25</v>
      </c>
      <c r="O99" s="8"/>
      <c r="P99" s="316"/>
      <c r="Q99" s="317"/>
    </row>
    <row r="100" spans="1:17">
      <c r="A100" s="174">
        <f t="shared" si="14"/>
        <v>78</v>
      </c>
      <c r="B100" s="309" t="s">
        <v>408</v>
      </c>
      <c r="C100" s="308" t="s">
        <v>21</v>
      </c>
      <c r="D100" s="182">
        <v>1</v>
      </c>
      <c r="E100" s="182">
        <v>15</v>
      </c>
      <c r="F100" s="178">
        <f t="shared" si="8"/>
        <v>0</v>
      </c>
      <c r="G100" s="179">
        <f t="shared" si="9"/>
        <v>0</v>
      </c>
      <c r="H100" s="180">
        <f t="shared" si="10"/>
        <v>5.1020408163265305</v>
      </c>
      <c r="I100" s="179">
        <f t="shared" si="11"/>
        <v>76.530612244897952</v>
      </c>
      <c r="J100" s="181">
        <f t="shared" si="12"/>
        <v>76.530612244897952</v>
      </c>
      <c r="K100" s="264">
        <f t="shared" si="13"/>
        <v>5.1020408163265305</v>
      </c>
      <c r="L100" s="8"/>
      <c r="M100" s="343">
        <v>0</v>
      </c>
      <c r="N100" s="343">
        <v>12.5</v>
      </c>
      <c r="O100" s="8"/>
      <c r="P100" s="316"/>
      <c r="Q100" s="317"/>
    </row>
    <row r="101" spans="1:17">
      <c r="A101" s="174">
        <f t="shared" si="14"/>
        <v>79</v>
      </c>
      <c r="B101" s="309" t="s">
        <v>409</v>
      </c>
      <c r="C101" s="308" t="s">
        <v>21</v>
      </c>
      <c r="D101" s="182">
        <v>1</v>
      </c>
      <c r="E101" s="182">
        <v>16</v>
      </c>
      <c r="F101" s="178">
        <f t="shared" si="8"/>
        <v>15.510204081632653</v>
      </c>
      <c r="G101" s="179">
        <f t="shared" si="9"/>
        <v>248.16326530612244</v>
      </c>
      <c r="H101" s="180">
        <f t="shared" si="10"/>
        <v>10.204081632653061</v>
      </c>
      <c r="I101" s="179">
        <f t="shared" si="11"/>
        <v>163.26530612244898</v>
      </c>
      <c r="J101" s="181">
        <f t="shared" si="12"/>
        <v>411.42857142857144</v>
      </c>
      <c r="K101" s="264">
        <f t="shared" si="13"/>
        <v>25.714285714285715</v>
      </c>
      <c r="L101" s="8"/>
      <c r="M101" s="343">
        <v>38</v>
      </c>
      <c r="N101" s="343">
        <v>25</v>
      </c>
      <c r="O101" s="8"/>
      <c r="P101" s="316"/>
      <c r="Q101" s="314"/>
    </row>
    <row r="102" spans="1:17" ht="16.5" thickBot="1">
      <c r="F102" s="22"/>
      <c r="G102" s="99">
        <f>SUM(G11:G101)</f>
        <v>27352.240816326532</v>
      </c>
      <c r="H102" s="86"/>
      <c r="I102" s="99">
        <f>SUM(I11:I101)</f>
        <v>13563.775510204077</v>
      </c>
      <c r="J102" s="100"/>
      <c r="L102" s="8"/>
      <c r="M102" s="23"/>
      <c r="N102" s="23"/>
      <c r="P102" s="23"/>
      <c r="Q102" s="112"/>
    </row>
    <row r="103" spans="1:17" ht="16.5" thickBot="1">
      <c r="F103" s="24"/>
      <c r="G103" s="87" t="s">
        <v>185</v>
      </c>
      <c r="H103" s="102">
        <v>0.02</v>
      </c>
      <c r="I103" s="25"/>
      <c r="J103" s="318">
        <f>H103*G102</f>
        <v>547.04481632653062</v>
      </c>
      <c r="L103" s="8"/>
      <c r="M103" s="23"/>
      <c r="N103" s="23"/>
      <c r="P103" s="23"/>
      <c r="Q103" s="112"/>
    </row>
    <row r="104" spans="1:17" ht="16.5" thickBot="1">
      <c r="F104" s="22"/>
      <c r="G104" s="26"/>
      <c r="H104" s="86"/>
      <c r="I104" s="26"/>
      <c r="J104" s="27"/>
      <c r="L104" s="8"/>
      <c r="M104" s="23"/>
      <c r="N104" s="23"/>
      <c r="P104" s="23"/>
      <c r="Q104" s="112"/>
    </row>
    <row r="105" spans="1:17" ht="16.5" thickBot="1">
      <c r="F105" s="24"/>
      <c r="G105" s="25" t="s">
        <v>186</v>
      </c>
      <c r="H105" s="104"/>
      <c r="I105" s="25"/>
      <c r="J105" s="318">
        <f>SUM(J11:J103)</f>
        <v>41463.061142857143</v>
      </c>
      <c r="L105" s="8"/>
      <c r="M105" s="23"/>
      <c r="N105" s="23"/>
      <c r="P105" s="23"/>
      <c r="Q105" s="112"/>
    </row>
    <row r="106" spans="1:17" ht="16.5" thickBot="1">
      <c r="F106" s="28"/>
      <c r="G106" s="29"/>
      <c r="H106" s="105"/>
      <c r="I106" s="29"/>
      <c r="J106" s="30"/>
      <c r="L106" s="8"/>
      <c r="M106" s="23"/>
      <c r="N106" s="23"/>
      <c r="P106" s="23"/>
      <c r="Q106" s="112"/>
    </row>
    <row r="107" spans="1:17">
      <c r="F107" s="31"/>
      <c r="G107" s="88" t="s">
        <v>187</v>
      </c>
      <c r="H107" s="106">
        <v>0.08</v>
      </c>
      <c r="I107" s="32"/>
      <c r="J107" s="33">
        <f>J105*H107</f>
        <v>3317.0448914285716</v>
      </c>
      <c r="L107" s="8"/>
      <c r="M107" s="23"/>
      <c r="N107" s="23"/>
      <c r="P107" s="23"/>
      <c r="Q107" s="112"/>
    </row>
    <row r="108" spans="1:17" ht="16.5" thickBot="1">
      <c r="F108" s="34"/>
      <c r="G108" s="89" t="s">
        <v>188</v>
      </c>
      <c r="H108" s="107"/>
      <c r="I108" s="35"/>
      <c r="J108" s="36">
        <f>J105+J107</f>
        <v>44780.106034285716</v>
      </c>
      <c r="L108" s="8"/>
      <c r="M108" s="23"/>
      <c r="N108" s="23"/>
      <c r="P108" s="23"/>
      <c r="Q108" s="112"/>
    </row>
    <row r="109" spans="1:17" ht="16.5" thickBot="1">
      <c r="F109" s="37"/>
      <c r="G109" s="90"/>
      <c r="H109" s="108"/>
      <c r="I109" s="38"/>
      <c r="J109" s="39"/>
      <c r="L109" s="8"/>
      <c r="M109" s="23"/>
      <c r="N109" s="23"/>
      <c r="P109" s="23"/>
      <c r="Q109" s="112"/>
    </row>
    <row r="110" spans="1:17">
      <c r="F110" s="40"/>
      <c r="G110" s="88" t="s">
        <v>189</v>
      </c>
      <c r="H110" s="106">
        <v>0.08</v>
      </c>
      <c r="I110" s="32"/>
      <c r="J110" s="33">
        <f>J108*H110</f>
        <v>3582.4084827428574</v>
      </c>
      <c r="L110" s="8"/>
      <c r="M110" s="23"/>
      <c r="N110" s="23"/>
      <c r="P110" s="23"/>
      <c r="Q110" s="112"/>
    </row>
    <row r="111" spans="1:17" ht="16.5" thickBot="1">
      <c r="F111" s="34"/>
      <c r="G111" s="89" t="s">
        <v>188</v>
      </c>
      <c r="H111" s="109"/>
      <c r="I111" s="35"/>
      <c r="J111" s="36">
        <f>J108+J110</f>
        <v>48362.514517028576</v>
      </c>
      <c r="M111" s="23"/>
      <c r="N111" s="23"/>
      <c r="P111" s="23"/>
      <c r="Q111" s="112"/>
    </row>
    <row r="112" spans="1:17" ht="16.5" thickBot="1">
      <c r="F112" s="37"/>
      <c r="G112" s="90"/>
      <c r="H112" s="110"/>
      <c r="I112" s="38"/>
      <c r="J112" s="39"/>
      <c r="M112" s="23"/>
      <c r="N112" s="23"/>
      <c r="P112" s="23"/>
      <c r="Q112" s="112"/>
    </row>
    <row r="113" spans="6:17">
      <c r="F113" s="40"/>
      <c r="G113" s="91" t="s">
        <v>190</v>
      </c>
      <c r="H113" s="106">
        <v>0.18</v>
      </c>
      <c r="I113" s="32"/>
      <c r="J113" s="41">
        <f>J111*H113</f>
        <v>8705.252613065144</v>
      </c>
      <c r="M113" s="23"/>
      <c r="N113" s="23"/>
      <c r="P113" s="23"/>
      <c r="Q113" s="112"/>
    </row>
    <row r="114" spans="6:17" ht="16.5" thickBot="1">
      <c r="F114" s="34"/>
      <c r="G114" s="92" t="s">
        <v>191</v>
      </c>
      <c r="H114" s="107" t="s">
        <v>11</v>
      </c>
      <c r="I114" s="42"/>
      <c r="J114" s="36">
        <f>J111+J113</f>
        <v>57067.767130093722</v>
      </c>
      <c r="M114" s="23"/>
      <c r="N114" s="23"/>
      <c r="P114" s="23"/>
      <c r="Q114" s="112"/>
    </row>
    <row r="115" spans="6:17">
      <c r="M115" s="23"/>
      <c r="N115" s="23"/>
    </row>
    <row r="116" spans="6:17">
      <c r="M116" s="23"/>
      <c r="N116" s="23"/>
    </row>
    <row r="117" spans="6:17">
      <c r="M117" s="23"/>
      <c r="N117" s="23"/>
    </row>
    <row r="118" spans="6:17">
      <c r="M118" s="23"/>
      <c r="N118" s="23"/>
    </row>
  </sheetData>
  <mergeCells count="21">
    <mergeCell ref="Q5:Q6"/>
    <mergeCell ref="A9:K9"/>
    <mergeCell ref="A10:C10"/>
    <mergeCell ref="A50:C50"/>
    <mergeCell ref="A61:C61"/>
    <mergeCell ref="H5:I5"/>
    <mergeCell ref="J5:J6"/>
    <mergeCell ref="K5:K6"/>
    <mergeCell ref="M5:M6"/>
    <mergeCell ref="N5:N6"/>
    <mergeCell ref="P5:P6"/>
    <mergeCell ref="A5:A6"/>
    <mergeCell ref="C5:C6"/>
    <mergeCell ref="D5:E5"/>
    <mergeCell ref="F5:G5"/>
    <mergeCell ref="A91:C91"/>
    <mergeCell ref="A1:B1"/>
    <mergeCell ref="H1:J1"/>
    <mergeCell ref="A2:F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4"/>
  <sheetViews>
    <sheetView showGridLines="0" zoomScale="80" zoomScaleNormal="80" workbookViewId="0">
      <pane ySplit="10" topLeftCell="A142" activePane="bottomLeft" state="frozen"/>
      <selection activeCell="A292" sqref="A292:XFD292"/>
      <selection pane="bottomLeft" activeCell="F27" sqref="F27"/>
    </sheetView>
  </sheetViews>
  <sheetFormatPr defaultColWidth="9" defaultRowHeight="15.75"/>
  <cols>
    <col min="1" max="1" width="4.125" style="244" customWidth="1"/>
    <col min="2" max="2" width="62.125" style="255" customWidth="1"/>
    <col min="3" max="3" width="7.125" style="244" bestFit="1" customWidth="1"/>
    <col min="4" max="4" width="8.75" style="244" customWidth="1"/>
    <col min="5" max="5" width="10.625" style="244" customWidth="1"/>
    <col min="6" max="6" width="9.5" style="244" bestFit="1" customWidth="1"/>
    <col min="7" max="7" width="16.125" style="244" customWidth="1"/>
    <col min="8" max="8" width="16" style="244" bestFit="1" customWidth="1"/>
    <col min="9" max="9" width="19" style="244" bestFit="1" customWidth="1"/>
    <col min="10" max="10" width="14.875" style="244" customWidth="1"/>
    <col min="11" max="11" width="11.25" style="252" customWidth="1"/>
    <col min="12" max="12" width="3.625" style="101" customWidth="1"/>
    <col min="13" max="13" width="16.25" style="244" bestFit="1" customWidth="1"/>
    <col min="14" max="14" width="10.25" style="244" customWidth="1"/>
    <col min="15" max="15" width="3.625" style="101" customWidth="1"/>
    <col min="16" max="16" width="12.625" style="244" customWidth="1"/>
    <col min="17" max="17" width="17" style="244" customWidth="1"/>
    <col min="18" max="18" width="6.625" style="244" customWidth="1"/>
    <col min="19" max="19" width="6.75" style="244" customWidth="1"/>
    <col min="20" max="16384" width="9" style="244"/>
  </cols>
  <sheetData>
    <row r="1" spans="1:17" ht="13.5" thickBot="1">
      <c r="A1" s="242"/>
      <c r="B1" s="494"/>
      <c r="C1" s="494"/>
      <c r="D1" s="494"/>
      <c r="E1" s="121"/>
      <c r="F1" s="122"/>
      <c r="G1" s="121"/>
      <c r="H1" s="123"/>
      <c r="I1" s="124"/>
      <c r="J1" s="123"/>
      <c r="K1" s="243"/>
      <c r="L1" s="93"/>
      <c r="M1" s="126"/>
      <c r="N1" s="126"/>
      <c r="O1" s="93"/>
    </row>
    <row r="2" spans="1:17" ht="13.5" thickBot="1">
      <c r="A2" s="467" t="s">
        <v>633</v>
      </c>
      <c r="B2" s="495"/>
      <c r="C2" s="128"/>
      <c r="D2" s="122"/>
      <c r="E2" s="121"/>
      <c r="F2" s="122"/>
      <c r="G2" s="129"/>
      <c r="H2" s="469" t="s">
        <v>9</v>
      </c>
      <c r="I2" s="470"/>
      <c r="J2" s="471"/>
      <c r="K2" s="245"/>
      <c r="L2" s="94"/>
      <c r="M2" s="126"/>
      <c r="N2" s="131"/>
      <c r="O2" s="94"/>
    </row>
    <row r="3" spans="1:17" ht="16.5" customHeight="1" thickBot="1">
      <c r="A3" s="496"/>
      <c r="B3" s="496"/>
      <c r="C3" s="496"/>
      <c r="D3" s="496"/>
      <c r="E3" s="496"/>
      <c r="F3" s="496"/>
      <c r="G3" s="246"/>
      <c r="H3" s="133" t="s">
        <v>11</v>
      </c>
      <c r="I3" s="134" t="s">
        <v>10</v>
      </c>
      <c r="J3" s="135" t="s">
        <v>12</v>
      </c>
      <c r="K3" s="245"/>
      <c r="L3" s="94"/>
      <c r="M3" s="126"/>
      <c r="N3" s="131"/>
      <c r="O3" s="94"/>
    </row>
    <row r="4" spans="1:17" ht="13.5" thickBot="1">
      <c r="A4" s="496"/>
      <c r="B4" s="496"/>
      <c r="C4" s="496"/>
      <c r="D4" s="496"/>
      <c r="E4" s="496"/>
      <c r="F4" s="496"/>
      <c r="G4" s="132"/>
      <c r="H4" s="136">
        <f>J160</f>
        <v>24419.256958526661</v>
      </c>
      <c r="I4" s="137">
        <f>H4*J4</f>
        <v>59827.179548390326</v>
      </c>
      <c r="J4" s="138">
        <f>'4. კანალიზაცია'!J3</f>
        <v>2.4500000000000002</v>
      </c>
      <c r="K4" s="245"/>
      <c r="L4" s="94"/>
      <c r="M4" s="126"/>
      <c r="N4" s="131"/>
      <c r="O4" s="94"/>
    </row>
    <row r="5" spans="1:17" ht="12.75">
      <c r="A5" s="465"/>
      <c r="B5" s="465"/>
      <c r="C5" s="465"/>
      <c r="D5" s="465"/>
      <c r="E5" s="465"/>
      <c r="F5" s="465"/>
      <c r="G5" s="139"/>
      <c r="H5" s="140"/>
      <c r="I5" s="141"/>
      <c r="J5" s="142"/>
      <c r="K5" s="245"/>
      <c r="L5" s="94"/>
      <c r="M5" s="126"/>
      <c r="N5" s="131"/>
      <c r="O5" s="94"/>
    </row>
    <row r="6" spans="1:17" ht="13.5" thickBot="1">
      <c r="A6" s="497"/>
      <c r="B6" s="497"/>
      <c r="C6" s="498"/>
      <c r="D6" s="498"/>
      <c r="E6" s="498"/>
      <c r="F6" s="497"/>
      <c r="G6" s="143"/>
      <c r="H6" s="128"/>
      <c r="I6" s="121"/>
      <c r="J6" s="144"/>
      <c r="K6" s="247"/>
      <c r="L6" s="95"/>
      <c r="M6" s="146"/>
      <c r="N6" s="146"/>
      <c r="O6" s="95"/>
    </row>
    <row r="7" spans="1:17" ht="16.149999999999999" customHeight="1" thickBot="1">
      <c r="A7" s="474" t="s">
        <v>608</v>
      </c>
      <c r="B7" s="147" t="s">
        <v>31</v>
      </c>
      <c r="C7" s="476" t="s">
        <v>32</v>
      </c>
      <c r="D7" s="478" t="s">
        <v>33</v>
      </c>
      <c r="E7" s="479"/>
      <c r="F7" s="480" t="s">
        <v>34</v>
      </c>
      <c r="G7" s="481"/>
      <c r="H7" s="487" t="s">
        <v>35</v>
      </c>
      <c r="I7" s="481"/>
      <c r="J7" s="488" t="s">
        <v>36</v>
      </c>
      <c r="K7" s="490" t="s">
        <v>37</v>
      </c>
      <c r="L7" s="244"/>
      <c r="M7" s="482" t="s">
        <v>38</v>
      </c>
      <c r="N7" s="482" t="s">
        <v>39</v>
      </c>
      <c r="O7" s="244"/>
      <c r="P7" s="492" t="s">
        <v>40</v>
      </c>
      <c r="Q7" s="482" t="s">
        <v>41</v>
      </c>
    </row>
    <row r="8" spans="1:17" ht="26.25" thickBot="1">
      <c r="A8" s="475"/>
      <c r="B8" s="148"/>
      <c r="C8" s="477"/>
      <c r="D8" s="226" t="s">
        <v>42</v>
      </c>
      <c r="E8" s="227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89"/>
      <c r="K8" s="491"/>
      <c r="L8" s="244"/>
      <c r="M8" s="483"/>
      <c r="N8" s="483"/>
      <c r="O8" s="244"/>
      <c r="P8" s="493"/>
      <c r="Q8" s="483"/>
    </row>
    <row r="9" spans="1:17" ht="19.5" customHeight="1">
      <c r="A9" s="152" t="s">
        <v>0</v>
      </c>
      <c r="B9" s="153" t="s">
        <v>1</v>
      </c>
      <c r="C9" s="319" t="s">
        <v>2</v>
      </c>
      <c r="D9" s="320" t="s">
        <v>13</v>
      </c>
      <c r="E9" s="321" t="s">
        <v>3</v>
      </c>
      <c r="F9" s="156" t="s">
        <v>4</v>
      </c>
      <c r="G9" s="156" t="s">
        <v>5</v>
      </c>
      <c r="H9" s="157" t="s">
        <v>6</v>
      </c>
      <c r="I9" s="156" t="s">
        <v>7</v>
      </c>
      <c r="J9" s="158" t="s">
        <v>8</v>
      </c>
      <c r="K9" s="159" t="s">
        <v>15</v>
      </c>
      <c r="L9" s="244"/>
      <c r="M9" s="157" t="s">
        <v>14</v>
      </c>
      <c r="N9" s="158" t="s">
        <v>16</v>
      </c>
      <c r="O9" s="244"/>
      <c r="P9" s="157" t="s">
        <v>45</v>
      </c>
      <c r="Q9" s="158" t="s">
        <v>46</v>
      </c>
    </row>
    <row r="10" spans="1:17" ht="19.5" customHeight="1">
      <c r="A10" s="322"/>
      <c r="B10" s="323"/>
      <c r="C10" s="324"/>
      <c r="D10" s="325"/>
      <c r="E10" s="325"/>
      <c r="F10" s="323"/>
      <c r="G10" s="323"/>
      <c r="H10" s="323"/>
      <c r="I10" s="323"/>
      <c r="J10" s="323"/>
      <c r="K10" s="326"/>
      <c r="L10" s="244"/>
      <c r="M10" s="305"/>
      <c r="N10" s="305"/>
      <c r="O10" s="244"/>
      <c r="P10" s="305"/>
      <c r="Q10" s="305"/>
    </row>
    <row r="11" spans="1:17" ht="12.75">
      <c r="A11" s="518"/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8"/>
      <c r="M11" s="304"/>
      <c r="N11" s="304"/>
      <c r="O11" s="8"/>
      <c r="P11" s="304"/>
      <c r="Q11" s="304"/>
    </row>
    <row r="12" spans="1:17" s="98" customFormat="1" ht="23.25" customHeight="1">
      <c r="A12" s="519"/>
      <c r="B12" s="519"/>
      <c r="C12" s="519"/>
      <c r="D12" s="285"/>
      <c r="E12" s="285"/>
      <c r="F12" s="285"/>
      <c r="G12" s="285"/>
      <c r="H12" s="285"/>
      <c r="I12" s="285"/>
      <c r="J12" s="285"/>
      <c r="K12" s="286"/>
      <c r="L12" s="8"/>
      <c r="M12" s="272"/>
      <c r="N12" s="272"/>
      <c r="O12" s="8"/>
      <c r="P12" s="272"/>
      <c r="Q12" s="272"/>
    </row>
    <row r="13" spans="1:17" s="288" customFormat="1" ht="19.5" customHeight="1">
      <c r="A13" s="174">
        <v>1</v>
      </c>
      <c r="B13" s="300" t="s">
        <v>443</v>
      </c>
      <c r="C13" s="295" t="s">
        <v>444</v>
      </c>
      <c r="D13" s="182">
        <v>1</v>
      </c>
      <c r="E13" s="182">
        <v>1</v>
      </c>
      <c r="F13" s="270">
        <f t="shared" ref="F13:F147" si="0">M13/$J$4</f>
        <v>6848.8448979591822</v>
      </c>
      <c r="G13" s="296">
        <f t="shared" ref="G13:G147" si="1">F13*E13</f>
        <v>6848.8448979591822</v>
      </c>
      <c r="H13" s="297">
        <f t="shared" ref="H13:H147" si="2">N13/$J$4</f>
        <v>214.28571428571428</v>
      </c>
      <c r="I13" s="296">
        <f t="shared" ref="I13:I147" si="3">H13*E13</f>
        <v>214.28571428571428</v>
      </c>
      <c r="J13" s="298">
        <f t="shared" ref="J13:J147" si="4">G13+I13</f>
        <v>7063.1306122448968</v>
      </c>
      <c r="K13" s="299">
        <f>J13/E13</f>
        <v>7063.1306122448968</v>
      </c>
      <c r="L13" s="342"/>
      <c r="M13" s="273">
        <v>16779.669999999998</v>
      </c>
      <c r="N13" s="273">
        <v>525</v>
      </c>
      <c r="O13" s="342"/>
      <c r="P13" s="275" t="s">
        <v>655</v>
      </c>
      <c r="Q13" s="428"/>
    </row>
    <row r="14" spans="1:17" s="288" customFormat="1" ht="12.75">
      <c r="A14" s="174">
        <v>2</v>
      </c>
      <c r="B14" s="294" t="s">
        <v>445</v>
      </c>
      <c r="C14" s="295" t="s">
        <v>444</v>
      </c>
      <c r="D14" s="182">
        <v>1</v>
      </c>
      <c r="E14" s="182">
        <v>1</v>
      </c>
      <c r="F14" s="270">
        <f t="shared" si="0"/>
        <v>501.55918367346931</v>
      </c>
      <c r="G14" s="296">
        <f t="shared" si="1"/>
        <v>501.55918367346931</v>
      </c>
      <c r="H14" s="297">
        <f t="shared" si="2"/>
        <v>81.632653061224488</v>
      </c>
      <c r="I14" s="296">
        <f t="shared" si="3"/>
        <v>81.632653061224488</v>
      </c>
      <c r="J14" s="298">
        <f t="shared" si="4"/>
        <v>583.19183673469377</v>
      </c>
      <c r="K14" s="299">
        <f t="shared" ref="K14:K147" si="5">J14/E14</f>
        <v>583.19183673469377</v>
      </c>
      <c r="L14" s="342"/>
      <c r="M14" s="273">
        <v>1228.82</v>
      </c>
      <c r="N14" s="273">
        <v>200</v>
      </c>
      <c r="O14" s="342"/>
      <c r="P14" s="275" t="s">
        <v>655</v>
      </c>
      <c r="Q14" s="428"/>
    </row>
    <row r="15" spans="1:17" s="288" customFormat="1" ht="12.75">
      <c r="A15" s="174">
        <v>3</v>
      </c>
      <c r="B15" s="294" t="s">
        <v>446</v>
      </c>
      <c r="C15" s="295" t="s">
        <v>444</v>
      </c>
      <c r="D15" s="182">
        <v>1</v>
      </c>
      <c r="E15" s="182">
        <v>1</v>
      </c>
      <c r="F15" s="270">
        <f t="shared" si="0"/>
        <v>4.0816326530612246</v>
      </c>
      <c r="G15" s="296">
        <f t="shared" si="1"/>
        <v>4.0816326530612246</v>
      </c>
      <c r="H15" s="297">
        <f t="shared" si="2"/>
        <v>2.0408163265306123</v>
      </c>
      <c r="I15" s="296">
        <f t="shared" si="3"/>
        <v>2.0408163265306123</v>
      </c>
      <c r="J15" s="298">
        <f t="shared" si="4"/>
        <v>6.1224489795918373</v>
      </c>
      <c r="K15" s="299">
        <f t="shared" si="5"/>
        <v>6.1224489795918373</v>
      </c>
      <c r="L15" s="342"/>
      <c r="M15" s="273">
        <v>10</v>
      </c>
      <c r="N15" s="273">
        <v>5</v>
      </c>
      <c r="O15" s="342"/>
      <c r="P15" s="275" t="s">
        <v>656</v>
      </c>
      <c r="Q15" s="428"/>
    </row>
    <row r="16" spans="1:17" s="288" customFormat="1" ht="12.75">
      <c r="A16" s="174">
        <v>4</v>
      </c>
      <c r="B16" s="294" t="s">
        <v>447</v>
      </c>
      <c r="C16" s="295" t="s">
        <v>444</v>
      </c>
      <c r="D16" s="182">
        <v>1</v>
      </c>
      <c r="E16" s="182">
        <v>1</v>
      </c>
      <c r="F16" s="270">
        <f t="shared" si="0"/>
        <v>4.0816326530612246</v>
      </c>
      <c r="G16" s="296">
        <f t="shared" si="1"/>
        <v>4.0816326530612246</v>
      </c>
      <c r="H16" s="297">
        <f t="shared" si="2"/>
        <v>2.0408163265306123</v>
      </c>
      <c r="I16" s="296">
        <f t="shared" si="3"/>
        <v>2.0408163265306123</v>
      </c>
      <c r="J16" s="298">
        <f t="shared" si="4"/>
        <v>6.1224489795918373</v>
      </c>
      <c r="K16" s="299">
        <f t="shared" si="5"/>
        <v>6.1224489795918373</v>
      </c>
      <c r="L16" s="342"/>
      <c r="M16" s="273">
        <v>10</v>
      </c>
      <c r="N16" s="273">
        <v>5</v>
      </c>
      <c r="O16" s="342"/>
      <c r="P16" s="275" t="s">
        <v>656</v>
      </c>
      <c r="Q16" s="428"/>
    </row>
    <row r="17" spans="1:17" s="288" customFormat="1" ht="12.75">
      <c r="A17" s="174">
        <v>5</v>
      </c>
      <c r="B17" s="294" t="s">
        <v>448</v>
      </c>
      <c r="C17" s="295" t="s">
        <v>309</v>
      </c>
      <c r="D17" s="182">
        <v>1</v>
      </c>
      <c r="E17" s="182">
        <v>8</v>
      </c>
      <c r="F17" s="270">
        <f t="shared" si="0"/>
        <v>2.0408163265306123</v>
      </c>
      <c r="G17" s="296">
        <f t="shared" si="1"/>
        <v>16.326530612244898</v>
      </c>
      <c r="H17" s="297">
        <f t="shared" si="2"/>
        <v>2.0408163265306123</v>
      </c>
      <c r="I17" s="296">
        <f t="shared" si="3"/>
        <v>16.326530612244898</v>
      </c>
      <c r="J17" s="298">
        <f t="shared" si="4"/>
        <v>32.653061224489797</v>
      </c>
      <c r="K17" s="299">
        <f t="shared" si="5"/>
        <v>4.0816326530612246</v>
      </c>
      <c r="L17" s="342"/>
      <c r="M17" s="273">
        <v>5</v>
      </c>
      <c r="N17" s="273">
        <v>5</v>
      </c>
      <c r="O17" s="342"/>
      <c r="P17" s="275"/>
      <c r="Q17" s="428"/>
    </row>
    <row r="18" spans="1:17" s="288" customFormat="1" ht="12.75">
      <c r="A18" s="174">
        <v>6</v>
      </c>
      <c r="B18" s="294" t="s">
        <v>449</v>
      </c>
      <c r="C18" s="295" t="s">
        <v>309</v>
      </c>
      <c r="D18" s="182">
        <v>1</v>
      </c>
      <c r="E18" s="182">
        <v>25</v>
      </c>
      <c r="F18" s="270">
        <f t="shared" si="0"/>
        <v>2.0408163265306123</v>
      </c>
      <c r="G18" s="296">
        <f t="shared" si="1"/>
        <v>51.020408163265309</v>
      </c>
      <c r="H18" s="297">
        <f t="shared" si="2"/>
        <v>0</v>
      </c>
      <c r="I18" s="296">
        <f t="shared" si="3"/>
        <v>0</v>
      </c>
      <c r="J18" s="298">
        <f t="shared" si="4"/>
        <v>51.020408163265309</v>
      </c>
      <c r="K18" s="299">
        <f t="shared" si="5"/>
        <v>2.0408163265306123</v>
      </c>
      <c r="L18" s="342"/>
      <c r="M18" s="273">
        <v>5</v>
      </c>
      <c r="N18" s="273">
        <v>0</v>
      </c>
      <c r="O18" s="342"/>
      <c r="P18" s="275"/>
      <c r="Q18" s="428"/>
    </row>
    <row r="19" spans="1:17" s="288" customFormat="1" ht="12.75">
      <c r="A19" s="174">
        <v>7</v>
      </c>
      <c r="B19" s="294" t="s">
        <v>450</v>
      </c>
      <c r="C19" s="295" t="s">
        <v>309</v>
      </c>
      <c r="D19" s="182">
        <v>1</v>
      </c>
      <c r="E19" s="182">
        <v>4</v>
      </c>
      <c r="F19" s="270">
        <f t="shared" si="0"/>
        <v>2.0408163265306123</v>
      </c>
      <c r="G19" s="296">
        <f t="shared" si="1"/>
        <v>8.1632653061224492</v>
      </c>
      <c r="H19" s="297">
        <f t="shared" si="2"/>
        <v>0</v>
      </c>
      <c r="I19" s="296">
        <f t="shared" si="3"/>
        <v>0</v>
      </c>
      <c r="J19" s="298">
        <f t="shared" si="4"/>
        <v>8.1632653061224492</v>
      </c>
      <c r="K19" s="299">
        <f t="shared" si="5"/>
        <v>2.0408163265306123</v>
      </c>
      <c r="L19" s="342"/>
      <c r="M19" s="273">
        <v>5</v>
      </c>
      <c r="N19" s="273">
        <v>0</v>
      </c>
      <c r="O19" s="342"/>
      <c r="P19" s="275"/>
      <c r="Q19" s="428"/>
    </row>
    <row r="20" spans="1:17" s="288" customFormat="1" ht="12.75">
      <c r="A20" s="174">
        <v>8</v>
      </c>
      <c r="B20" s="294" t="s">
        <v>451</v>
      </c>
      <c r="C20" s="295" t="s">
        <v>309</v>
      </c>
      <c r="D20" s="182">
        <v>1</v>
      </c>
      <c r="E20" s="182">
        <v>20</v>
      </c>
      <c r="F20" s="270">
        <f t="shared" si="0"/>
        <v>8.5714285714285712</v>
      </c>
      <c r="G20" s="296">
        <f t="shared" si="1"/>
        <v>171.42857142857142</v>
      </c>
      <c r="H20" s="297">
        <f t="shared" si="2"/>
        <v>9.1836734693877542</v>
      </c>
      <c r="I20" s="296">
        <f t="shared" si="3"/>
        <v>183.67346938775509</v>
      </c>
      <c r="J20" s="298">
        <f t="shared" si="4"/>
        <v>355.10204081632651</v>
      </c>
      <c r="K20" s="299">
        <f t="shared" si="5"/>
        <v>17.755102040816325</v>
      </c>
      <c r="L20" s="342"/>
      <c r="M20" s="273">
        <v>21</v>
      </c>
      <c r="N20" s="273">
        <v>22.5</v>
      </c>
      <c r="O20" s="342"/>
      <c r="P20" s="275"/>
      <c r="Q20" s="428"/>
    </row>
    <row r="21" spans="1:17" s="288" customFormat="1" ht="12.75">
      <c r="A21" s="174">
        <v>9</v>
      </c>
      <c r="B21" s="294" t="s">
        <v>452</v>
      </c>
      <c r="C21" s="295" t="s">
        <v>309</v>
      </c>
      <c r="D21" s="182">
        <v>1</v>
      </c>
      <c r="E21" s="182">
        <v>100</v>
      </c>
      <c r="F21" s="270">
        <f t="shared" si="0"/>
        <v>5.7142857142857135</v>
      </c>
      <c r="G21" s="296">
        <f t="shared" si="1"/>
        <v>571.42857142857133</v>
      </c>
      <c r="H21" s="297">
        <f t="shared" si="2"/>
        <v>7.6530612244897958</v>
      </c>
      <c r="I21" s="296">
        <f t="shared" si="3"/>
        <v>765.30612244897952</v>
      </c>
      <c r="J21" s="298">
        <f t="shared" si="4"/>
        <v>1336.7346938775509</v>
      </c>
      <c r="K21" s="299">
        <f t="shared" si="5"/>
        <v>13.367346938775508</v>
      </c>
      <c r="L21" s="342"/>
      <c r="M21" s="273">
        <v>14</v>
      </c>
      <c r="N21" s="273">
        <v>18.75</v>
      </c>
      <c r="O21" s="342"/>
      <c r="P21" s="275"/>
      <c r="Q21" s="428"/>
    </row>
    <row r="22" spans="1:17" s="288" customFormat="1" ht="12.75">
      <c r="A22" s="174">
        <v>10</v>
      </c>
      <c r="B22" s="294" t="s">
        <v>453</v>
      </c>
      <c r="C22" s="295" t="s">
        <v>309</v>
      </c>
      <c r="D22" s="182">
        <v>1</v>
      </c>
      <c r="E22" s="182">
        <v>12</v>
      </c>
      <c r="F22" s="270">
        <f t="shared" si="0"/>
        <v>2.3673469387755102</v>
      </c>
      <c r="G22" s="296">
        <f t="shared" si="1"/>
        <v>28.408163265306122</v>
      </c>
      <c r="H22" s="297">
        <f t="shared" si="2"/>
        <v>6.1224489795918364</v>
      </c>
      <c r="I22" s="296">
        <f t="shared" si="3"/>
        <v>73.469387755102034</v>
      </c>
      <c r="J22" s="298">
        <f t="shared" si="4"/>
        <v>101.87755102040816</v>
      </c>
      <c r="K22" s="299">
        <f t="shared" si="5"/>
        <v>8.4897959183673475</v>
      </c>
      <c r="L22" s="342"/>
      <c r="M22" s="273">
        <v>5.8</v>
      </c>
      <c r="N22" s="273">
        <v>15</v>
      </c>
      <c r="O22" s="342"/>
      <c r="P22" s="275"/>
      <c r="Q22" s="428"/>
    </row>
    <row r="23" spans="1:17" s="288" customFormat="1" ht="12.75">
      <c r="A23" s="174">
        <v>11</v>
      </c>
      <c r="B23" s="294" t="s">
        <v>454</v>
      </c>
      <c r="C23" s="295" t="s">
        <v>309</v>
      </c>
      <c r="D23" s="182">
        <v>1</v>
      </c>
      <c r="E23" s="182">
        <v>20</v>
      </c>
      <c r="F23" s="270">
        <f t="shared" si="0"/>
        <v>0.81632653061224481</v>
      </c>
      <c r="G23" s="296">
        <f t="shared" si="1"/>
        <v>16.326530612244895</v>
      </c>
      <c r="H23" s="297">
        <f t="shared" si="2"/>
        <v>0.81632653061224481</v>
      </c>
      <c r="I23" s="296">
        <f t="shared" si="3"/>
        <v>16.326530612244895</v>
      </c>
      <c r="J23" s="298">
        <f t="shared" si="4"/>
        <v>32.65306122448979</v>
      </c>
      <c r="K23" s="299">
        <f t="shared" si="5"/>
        <v>1.6326530612244894</v>
      </c>
      <c r="L23" s="342"/>
      <c r="M23" s="273">
        <v>2</v>
      </c>
      <c r="N23" s="273">
        <v>2</v>
      </c>
      <c r="O23" s="342"/>
      <c r="P23" s="275"/>
      <c r="Q23" s="428"/>
    </row>
    <row r="24" spans="1:17" s="288" customFormat="1" ht="12.75">
      <c r="A24" s="174">
        <v>12</v>
      </c>
      <c r="B24" s="294" t="s">
        <v>449</v>
      </c>
      <c r="C24" s="295" t="s">
        <v>309</v>
      </c>
      <c r="D24" s="182">
        <v>1</v>
      </c>
      <c r="E24" s="182">
        <v>20</v>
      </c>
      <c r="F24" s="270">
        <f t="shared" si="0"/>
        <v>0.81632653061224481</v>
      </c>
      <c r="G24" s="296">
        <f t="shared" si="1"/>
        <v>16.326530612244895</v>
      </c>
      <c r="H24" s="297">
        <f t="shared" si="2"/>
        <v>0.81632653061224481</v>
      </c>
      <c r="I24" s="296">
        <f t="shared" si="3"/>
        <v>16.326530612244895</v>
      </c>
      <c r="J24" s="298">
        <f t="shared" si="4"/>
        <v>32.65306122448979</v>
      </c>
      <c r="K24" s="299">
        <f t="shared" si="5"/>
        <v>1.6326530612244894</v>
      </c>
      <c r="L24" s="342"/>
      <c r="M24" s="273">
        <v>2</v>
      </c>
      <c r="N24" s="273">
        <v>2</v>
      </c>
      <c r="O24" s="342"/>
      <c r="P24" s="275"/>
      <c r="Q24" s="428"/>
    </row>
    <row r="25" spans="1:17" s="288" customFormat="1" ht="12.75">
      <c r="A25" s="174">
        <v>13</v>
      </c>
      <c r="B25" s="294" t="s">
        <v>456</v>
      </c>
      <c r="C25" s="295" t="s">
        <v>20</v>
      </c>
      <c r="D25" s="182">
        <v>1</v>
      </c>
      <c r="E25" s="182">
        <v>2</v>
      </c>
      <c r="F25" s="270">
        <f t="shared" si="0"/>
        <v>0.81632653061224481</v>
      </c>
      <c r="G25" s="296">
        <f t="shared" si="1"/>
        <v>1.6326530612244896</v>
      </c>
      <c r="H25" s="297">
        <f t="shared" si="2"/>
        <v>0.81632653061224481</v>
      </c>
      <c r="I25" s="296">
        <f t="shared" si="3"/>
        <v>1.6326530612244896</v>
      </c>
      <c r="J25" s="298">
        <f t="shared" si="4"/>
        <v>3.2653061224489792</v>
      </c>
      <c r="K25" s="299">
        <f t="shared" si="5"/>
        <v>1.6326530612244896</v>
      </c>
      <c r="L25" s="342"/>
      <c r="M25" s="273">
        <v>2</v>
      </c>
      <c r="N25" s="273">
        <v>2</v>
      </c>
      <c r="O25" s="342"/>
      <c r="P25" s="275" t="s">
        <v>656</v>
      </c>
      <c r="Q25" s="428"/>
    </row>
    <row r="26" spans="1:17" s="288" customFormat="1" ht="12.75">
      <c r="A26" s="174">
        <v>14</v>
      </c>
      <c r="B26" s="294" t="s">
        <v>457</v>
      </c>
      <c r="C26" s="295" t="s">
        <v>309</v>
      </c>
      <c r="D26" s="182">
        <v>1</v>
      </c>
      <c r="E26" s="182">
        <v>2</v>
      </c>
      <c r="F26" s="270">
        <f t="shared" si="0"/>
        <v>0.81632653061224481</v>
      </c>
      <c r="G26" s="296">
        <f t="shared" si="1"/>
        <v>1.6326530612244896</v>
      </c>
      <c r="H26" s="297">
        <f t="shared" si="2"/>
        <v>0.81632653061224481</v>
      </c>
      <c r="I26" s="296">
        <f t="shared" si="3"/>
        <v>1.6326530612244896</v>
      </c>
      <c r="J26" s="298">
        <f t="shared" si="4"/>
        <v>3.2653061224489792</v>
      </c>
      <c r="K26" s="299">
        <f t="shared" si="5"/>
        <v>1.6326530612244896</v>
      </c>
      <c r="L26" s="342"/>
      <c r="M26" s="273">
        <v>2</v>
      </c>
      <c r="N26" s="273">
        <v>2</v>
      </c>
      <c r="O26" s="342"/>
      <c r="P26" s="275" t="s">
        <v>656</v>
      </c>
      <c r="Q26" s="428"/>
    </row>
    <row r="27" spans="1:17" s="288" customFormat="1" ht="12.75">
      <c r="A27" s="174">
        <v>15</v>
      </c>
      <c r="B27" s="294" t="s">
        <v>458</v>
      </c>
      <c r="C27" s="295" t="s">
        <v>309</v>
      </c>
      <c r="D27" s="182">
        <v>1</v>
      </c>
      <c r="E27" s="182">
        <v>1</v>
      </c>
      <c r="F27" s="270">
        <f t="shared" si="0"/>
        <v>153.93061224489796</v>
      </c>
      <c r="G27" s="296">
        <f t="shared" si="1"/>
        <v>153.93061224489796</v>
      </c>
      <c r="H27" s="297">
        <f t="shared" si="2"/>
        <v>12.755102040816325</v>
      </c>
      <c r="I27" s="296">
        <f t="shared" si="3"/>
        <v>12.755102040816325</v>
      </c>
      <c r="J27" s="298">
        <f t="shared" si="4"/>
        <v>166.68571428571428</v>
      </c>
      <c r="K27" s="299">
        <f t="shared" si="5"/>
        <v>166.68571428571428</v>
      </c>
      <c r="L27" s="342"/>
      <c r="M27" s="273">
        <v>377.13</v>
      </c>
      <c r="N27" s="273">
        <v>31.25</v>
      </c>
      <c r="O27" s="342"/>
      <c r="P27" s="275" t="s">
        <v>656</v>
      </c>
      <c r="Q27" s="428"/>
    </row>
    <row r="28" spans="1:17" s="288" customFormat="1" ht="12.75">
      <c r="A28" s="174">
        <v>16</v>
      </c>
      <c r="B28" s="294" t="s">
        <v>459</v>
      </c>
      <c r="C28" s="295" t="s">
        <v>20</v>
      </c>
      <c r="D28" s="182">
        <v>1</v>
      </c>
      <c r="E28" s="182">
        <v>1</v>
      </c>
      <c r="F28" s="270">
        <f t="shared" si="0"/>
        <v>127.2938775510204</v>
      </c>
      <c r="G28" s="296">
        <f t="shared" si="1"/>
        <v>127.2938775510204</v>
      </c>
      <c r="H28" s="297">
        <f t="shared" si="2"/>
        <v>12.755102040816325</v>
      </c>
      <c r="I28" s="296">
        <f t="shared" si="3"/>
        <v>12.755102040816325</v>
      </c>
      <c r="J28" s="298">
        <f t="shared" si="4"/>
        <v>140.04897959183671</v>
      </c>
      <c r="K28" s="299">
        <f t="shared" si="5"/>
        <v>140.04897959183671</v>
      </c>
      <c r="L28" s="342"/>
      <c r="M28" s="273">
        <v>311.87</v>
      </c>
      <c r="N28" s="273">
        <v>31.25</v>
      </c>
      <c r="O28" s="342"/>
      <c r="P28" s="275" t="s">
        <v>656</v>
      </c>
      <c r="Q28" s="428"/>
    </row>
    <row r="29" spans="1:17" s="288" customFormat="1" ht="12.75">
      <c r="A29" s="174">
        <v>17</v>
      </c>
      <c r="B29" s="294" t="s">
        <v>460</v>
      </c>
      <c r="C29" s="295" t="s">
        <v>20</v>
      </c>
      <c r="D29" s="182">
        <v>1</v>
      </c>
      <c r="E29" s="182">
        <v>1</v>
      </c>
      <c r="F29" s="270">
        <f t="shared" si="0"/>
        <v>2.0408163265306123</v>
      </c>
      <c r="G29" s="296">
        <f t="shared" si="1"/>
        <v>2.0408163265306123</v>
      </c>
      <c r="H29" s="297">
        <f t="shared" si="2"/>
        <v>1.2244897959183672</v>
      </c>
      <c r="I29" s="296">
        <f t="shared" si="3"/>
        <v>1.2244897959183672</v>
      </c>
      <c r="J29" s="298">
        <f t="shared" si="4"/>
        <v>3.2653061224489797</v>
      </c>
      <c r="K29" s="299">
        <f t="shared" si="5"/>
        <v>3.2653061224489797</v>
      </c>
      <c r="L29" s="342"/>
      <c r="M29" s="273">
        <v>5</v>
      </c>
      <c r="N29" s="273">
        <v>3</v>
      </c>
      <c r="O29" s="342"/>
      <c r="P29" s="275" t="s">
        <v>656</v>
      </c>
      <c r="Q29" s="428"/>
    </row>
    <row r="30" spans="1:17" s="288" customFormat="1" ht="12.75">
      <c r="A30" s="174">
        <v>18</v>
      </c>
      <c r="B30" s="294" t="s">
        <v>461</v>
      </c>
      <c r="C30" s="295" t="s">
        <v>20</v>
      </c>
      <c r="D30" s="182">
        <v>1</v>
      </c>
      <c r="E30" s="182">
        <v>1</v>
      </c>
      <c r="F30" s="270">
        <f t="shared" si="0"/>
        <v>2.0408163265306123</v>
      </c>
      <c r="G30" s="296">
        <f t="shared" si="1"/>
        <v>2.0408163265306123</v>
      </c>
      <c r="H30" s="297">
        <f t="shared" si="2"/>
        <v>1.2244897959183672</v>
      </c>
      <c r="I30" s="296">
        <f t="shared" si="3"/>
        <v>1.2244897959183672</v>
      </c>
      <c r="J30" s="298">
        <f t="shared" si="4"/>
        <v>3.2653061224489797</v>
      </c>
      <c r="K30" s="299">
        <f t="shared" si="5"/>
        <v>3.2653061224489797</v>
      </c>
      <c r="L30" s="342"/>
      <c r="M30" s="273">
        <v>5</v>
      </c>
      <c r="N30" s="273">
        <v>3</v>
      </c>
      <c r="O30" s="342"/>
      <c r="P30" s="275" t="s">
        <v>656</v>
      </c>
      <c r="Q30" s="428"/>
    </row>
    <row r="31" spans="1:17" s="288" customFormat="1" ht="12.75">
      <c r="A31" s="174">
        <v>19</v>
      </c>
      <c r="B31" s="294" t="s">
        <v>462</v>
      </c>
      <c r="C31" s="295" t="s">
        <v>20</v>
      </c>
      <c r="D31" s="182">
        <v>1</v>
      </c>
      <c r="E31" s="182">
        <v>3</v>
      </c>
      <c r="F31" s="270">
        <f t="shared" si="0"/>
        <v>2.0408163265306123</v>
      </c>
      <c r="G31" s="296">
        <f t="shared" si="1"/>
        <v>6.1224489795918373</v>
      </c>
      <c r="H31" s="297">
        <f t="shared" si="2"/>
        <v>1.2244897959183672</v>
      </c>
      <c r="I31" s="296">
        <f t="shared" si="3"/>
        <v>3.6734693877551017</v>
      </c>
      <c r="J31" s="298">
        <f t="shared" si="4"/>
        <v>9.795918367346939</v>
      </c>
      <c r="K31" s="299">
        <f t="shared" si="5"/>
        <v>3.2653061224489797</v>
      </c>
      <c r="L31" s="342"/>
      <c r="M31" s="273">
        <v>5</v>
      </c>
      <c r="N31" s="273">
        <v>3</v>
      </c>
      <c r="O31" s="342"/>
      <c r="P31" s="275" t="s">
        <v>656</v>
      </c>
      <c r="Q31" s="428"/>
    </row>
    <row r="32" spans="1:17" s="288" customFormat="1" ht="12.75">
      <c r="A32" s="174">
        <v>20</v>
      </c>
      <c r="B32" s="294" t="s">
        <v>463</v>
      </c>
      <c r="C32" s="295" t="s">
        <v>20</v>
      </c>
      <c r="D32" s="182">
        <v>1</v>
      </c>
      <c r="E32" s="182">
        <v>5</v>
      </c>
      <c r="F32" s="270">
        <f t="shared" si="0"/>
        <v>2.0408163265306123</v>
      </c>
      <c r="G32" s="296">
        <f t="shared" si="1"/>
        <v>10.204081632653061</v>
      </c>
      <c r="H32" s="297">
        <f t="shared" si="2"/>
        <v>1.2244897959183672</v>
      </c>
      <c r="I32" s="296">
        <f t="shared" si="3"/>
        <v>6.1224489795918355</v>
      </c>
      <c r="J32" s="298">
        <f t="shared" si="4"/>
        <v>16.326530612244895</v>
      </c>
      <c r="K32" s="299">
        <f t="shared" si="5"/>
        <v>3.2653061224489788</v>
      </c>
      <c r="L32" s="342"/>
      <c r="M32" s="273">
        <v>5</v>
      </c>
      <c r="N32" s="273">
        <v>3</v>
      </c>
      <c r="O32" s="342"/>
      <c r="P32" s="275" t="s">
        <v>656</v>
      </c>
      <c r="Q32" s="428"/>
    </row>
    <row r="33" spans="1:17" s="288" customFormat="1" ht="12.75">
      <c r="A33" s="174">
        <v>21</v>
      </c>
      <c r="B33" s="294" t="s">
        <v>464</v>
      </c>
      <c r="C33" s="295" t="s">
        <v>20</v>
      </c>
      <c r="D33" s="182">
        <v>1</v>
      </c>
      <c r="E33" s="182">
        <v>3</v>
      </c>
      <c r="F33" s="270">
        <f t="shared" si="0"/>
        <v>120.72244897959182</v>
      </c>
      <c r="G33" s="296">
        <f t="shared" si="1"/>
        <v>362.16734693877544</v>
      </c>
      <c r="H33" s="297">
        <f t="shared" si="2"/>
        <v>12.755102040816325</v>
      </c>
      <c r="I33" s="296">
        <f t="shared" si="3"/>
        <v>38.265306122448976</v>
      </c>
      <c r="J33" s="298">
        <f t="shared" si="4"/>
        <v>400.43265306122441</v>
      </c>
      <c r="K33" s="299">
        <f t="shared" si="5"/>
        <v>133.47755102040813</v>
      </c>
      <c r="L33" s="342"/>
      <c r="M33" s="273">
        <v>295.77</v>
      </c>
      <c r="N33" s="273">
        <v>31.25</v>
      </c>
      <c r="O33" s="342"/>
      <c r="P33" s="275" t="s">
        <v>656</v>
      </c>
      <c r="Q33" s="428"/>
    </row>
    <row r="34" spans="1:17" s="288" customFormat="1" ht="12.75">
      <c r="A34" s="174">
        <v>22</v>
      </c>
      <c r="B34" s="294" t="s">
        <v>465</v>
      </c>
      <c r="C34" s="295" t="s">
        <v>20</v>
      </c>
      <c r="D34" s="182">
        <v>1</v>
      </c>
      <c r="E34" s="182">
        <v>1</v>
      </c>
      <c r="F34" s="270">
        <f t="shared" si="0"/>
        <v>89.244897959183675</v>
      </c>
      <c r="G34" s="296">
        <f t="shared" si="1"/>
        <v>89.244897959183675</v>
      </c>
      <c r="H34" s="297">
        <f t="shared" si="2"/>
        <v>12.755102040816325</v>
      </c>
      <c r="I34" s="296">
        <f t="shared" si="3"/>
        <v>12.755102040816325</v>
      </c>
      <c r="J34" s="298">
        <f t="shared" si="4"/>
        <v>102</v>
      </c>
      <c r="K34" s="299">
        <f t="shared" si="5"/>
        <v>102</v>
      </c>
      <c r="L34" s="342"/>
      <c r="M34" s="273">
        <v>218.65</v>
      </c>
      <c r="N34" s="273">
        <v>31.25</v>
      </c>
      <c r="O34" s="342"/>
      <c r="P34" s="275" t="s">
        <v>656</v>
      </c>
      <c r="Q34" s="428"/>
    </row>
    <row r="35" spans="1:17" s="288" customFormat="1" ht="12.75">
      <c r="A35" s="174">
        <v>23</v>
      </c>
      <c r="B35" s="294" t="s">
        <v>466</v>
      </c>
      <c r="C35" s="295" t="s">
        <v>20</v>
      </c>
      <c r="D35" s="182">
        <v>1</v>
      </c>
      <c r="E35" s="182">
        <v>1</v>
      </c>
      <c r="F35" s="270">
        <f t="shared" si="0"/>
        <v>0.81632653061224481</v>
      </c>
      <c r="G35" s="296">
        <f t="shared" si="1"/>
        <v>0.81632653061224481</v>
      </c>
      <c r="H35" s="297">
        <f t="shared" si="2"/>
        <v>0.81632653061224481</v>
      </c>
      <c r="I35" s="296">
        <f t="shared" si="3"/>
        <v>0.81632653061224481</v>
      </c>
      <c r="J35" s="298">
        <f t="shared" si="4"/>
        <v>1.6326530612244896</v>
      </c>
      <c r="K35" s="299">
        <f t="shared" si="5"/>
        <v>1.6326530612244896</v>
      </c>
      <c r="L35" s="342"/>
      <c r="M35" s="273">
        <v>2</v>
      </c>
      <c r="N35" s="273">
        <v>2</v>
      </c>
      <c r="O35" s="342"/>
      <c r="P35" s="275" t="s">
        <v>670</v>
      </c>
      <c r="Q35" s="428"/>
    </row>
    <row r="36" spans="1:17" s="288" customFormat="1" ht="12.75">
      <c r="A36" s="174">
        <v>24</v>
      </c>
      <c r="B36" s="294" t="s">
        <v>467</v>
      </c>
      <c r="C36" s="295" t="s">
        <v>20</v>
      </c>
      <c r="D36" s="182">
        <v>1</v>
      </c>
      <c r="E36" s="182">
        <v>1</v>
      </c>
      <c r="F36" s="270">
        <f t="shared" si="0"/>
        <v>0.81632653061224481</v>
      </c>
      <c r="G36" s="296">
        <f t="shared" si="1"/>
        <v>0.81632653061224481</v>
      </c>
      <c r="H36" s="297">
        <f t="shared" si="2"/>
        <v>0.81632653061224481</v>
      </c>
      <c r="I36" s="296">
        <f t="shared" si="3"/>
        <v>0.81632653061224481</v>
      </c>
      <c r="J36" s="298">
        <f t="shared" si="4"/>
        <v>1.6326530612244896</v>
      </c>
      <c r="K36" s="299">
        <f t="shared" si="5"/>
        <v>1.6326530612244896</v>
      </c>
      <c r="L36" s="342"/>
      <c r="M36" s="273">
        <v>2</v>
      </c>
      <c r="N36" s="273">
        <v>2</v>
      </c>
      <c r="O36" s="342"/>
      <c r="P36" s="275" t="s">
        <v>670</v>
      </c>
      <c r="Q36" s="428"/>
    </row>
    <row r="37" spans="1:17" s="288" customFormat="1" ht="12" customHeight="1">
      <c r="A37" s="174">
        <v>25</v>
      </c>
      <c r="B37" s="294" t="s">
        <v>468</v>
      </c>
      <c r="C37" s="295" t="s">
        <v>20</v>
      </c>
      <c r="D37" s="182">
        <v>1</v>
      </c>
      <c r="E37" s="182">
        <v>1</v>
      </c>
      <c r="F37" s="270">
        <f t="shared" si="0"/>
        <v>0.81632653061224481</v>
      </c>
      <c r="G37" s="296">
        <f t="shared" si="1"/>
        <v>0.81632653061224481</v>
      </c>
      <c r="H37" s="297">
        <f t="shared" si="2"/>
        <v>0.81632653061224481</v>
      </c>
      <c r="I37" s="296">
        <f t="shared" si="3"/>
        <v>0.81632653061224481</v>
      </c>
      <c r="J37" s="298">
        <f t="shared" si="4"/>
        <v>1.6326530612244896</v>
      </c>
      <c r="K37" s="299">
        <f t="shared" si="5"/>
        <v>1.6326530612244896</v>
      </c>
      <c r="L37" s="342"/>
      <c r="M37" s="273">
        <v>2</v>
      </c>
      <c r="N37" s="273">
        <v>2</v>
      </c>
      <c r="O37" s="342"/>
      <c r="P37" s="275" t="s">
        <v>670</v>
      </c>
      <c r="Q37" s="428"/>
    </row>
    <row r="38" spans="1:17" s="288" customFormat="1" ht="12.75">
      <c r="A38" s="174">
        <v>26</v>
      </c>
      <c r="B38" s="294" t="s">
        <v>469</v>
      </c>
      <c r="C38" s="295" t="s">
        <v>20</v>
      </c>
      <c r="D38" s="182">
        <v>1</v>
      </c>
      <c r="E38" s="182">
        <v>2</v>
      </c>
      <c r="F38" s="270">
        <f t="shared" si="0"/>
        <v>0.81632653061224481</v>
      </c>
      <c r="G38" s="296">
        <f t="shared" si="1"/>
        <v>1.6326530612244896</v>
      </c>
      <c r="H38" s="297">
        <f t="shared" si="2"/>
        <v>0</v>
      </c>
      <c r="I38" s="296">
        <f t="shared" si="3"/>
        <v>0</v>
      </c>
      <c r="J38" s="298">
        <f t="shared" si="4"/>
        <v>1.6326530612244896</v>
      </c>
      <c r="K38" s="299">
        <f t="shared" si="5"/>
        <v>0.81632653061224481</v>
      </c>
      <c r="L38" s="342"/>
      <c r="M38" s="273">
        <v>2</v>
      </c>
      <c r="N38" s="359">
        <v>0</v>
      </c>
      <c r="O38" s="342"/>
      <c r="P38" s="275"/>
      <c r="Q38" s="428"/>
    </row>
    <row r="39" spans="1:17" s="288" customFormat="1" ht="12.75">
      <c r="A39" s="174">
        <v>27</v>
      </c>
      <c r="B39" s="294" t="s">
        <v>470</v>
      </c>
      <c r="C39" s="295" t="s">
        <v>20</v>
      </c>
      <c r="D39" s="182">
        <v>1</v>
      </c>
      <c r="E39" s="182">
        <v>2</v>
      </c>
      <c r="F39" s="270">
        <f t="shared" si="0"/>
        <v>16.938775510204081</v>
      </c>
      <c r="G39" s="296">
        <f t="shared" si="1"/>
        <v>33.877551020408163</v>
      </c>
      <c r="H39" s="297">
        <f t="shared" si="2"/>
        <v>0</v>
      </c>
      <c r="I39" s="296">
        <f t="shared" si="3"/>
        <v>0</v>
      </c>
      <c r="J39" s="298">
        <f t="shared" si="4"/>
        <v>33.877551020408163</v>
      </c>
      <c r="K39" s="299">
        <f t="shared" si="5"/>
        <v>16.938775510204081</v>
      </c>
      <c r="L39" s="342"/>
      <c r="M39" s="273">
        <v>41.5</v>
      </c>
      <c r="N39" s="359">
        <v>0</v>
      </c>
      <c r="O39" s="342"/>
      <c r="P39" s="275"/>
      <c r="Q39" s="428"/>
    </row>
    <row r="40" spans="1:17" s="288" customFormat="1" ht="12.75">
      <c r="A40" s="174">
        <v>28</v>
      </c>
      <c r="B40" s="294" t="s">
        <v>471</v>
      </c>
      <c r="C40" s="295" t="s">
        <v>20</v>
      </c>
      <c r="D40" s="182">
        <v>1</v>
      </c>
      <c r="E40" s="182">
        <v>2</v>
      </c>
      <c r="F40" s="270">
        <f t="shared" si="0"/>
        <v>2.0408163265306123</v>
      </c>
      <c r="G40" s="296">
        <f t="shared" si="1"/>
        <v>4.0816326530612246</v>
      </c>
      <c r="H40" s="297">
        <f t="shared" si="2"/>
        <v>0.81632653061224481</v>
      </c>
      <c r="I40" s="296">
        <f t="shared" si="3"/>
        <v>1.6326530612244896</v>
      </c>
      <c r="J40" s="298">
        <f t="shared" si="4"/>
        <v>5.7142857142857144</v>
      </c>
      <c r="K40" s="299">
        <f t="shared" si="5"/>
        <v>2.8571428571428572</v>
      </c>
      <c r="L40" s="342"/>
      <c r="M40" s="273">
        <v>5</v>
      </c>
      <c r="N40" s="273">
        <v>2</v>
      </c>
      <c r="O40" s="342"/>
      <c r="P40" s="275" t="s">
        <v>656</v>
      </c>
      <c r="Q40" s="428"/>
    </row>
    <row r="41" spans="1:17" s="288" customFormat="1" ht="12.75">
      <c r="A41" s="174">
        <v>29</v>
      </c>
      <c r="B41" s="294" t="s">
        <v>472</v>
      </c>
      <c r="C41" s="295" t="s">
        <v>20</v>
      </c>
      <c r="D41" s="182">
        <v>1</v>
      </c>
      <c r="E41" s="182">
        <v>2</v>
      </c>
      <c r="F41" s="270">
        <f t="shared" si="0"/>
        <v>32.865306122448978</v>
      </c>
      <c r="G41" s="296">
        <f t="shared" si="1"/>
        <v>65.730612244897955</v>
      </c>
      <c r="H41" s="297">
        <f t="shared" si="2"/>
        <v>7.6530612244897958</v>
      </c>
      <c r="I41" s="296">
        <f t="shared" si="3"/>
        <v>15.306122448979592</v>
      </c>
      <c r="J41" s="298">
        <f t="shared" si="4"/>
        <v>81.036734693877548</v>
      </c>
      <c r="K41" s="299">
        <f t="shared" si="5"/>
        <v>40.518367346938774</v>
      </c>
      <c r="L41" s="342"/>
      <c r="M41" s="273">
        <v>80.52</v>
      </c>
      <c r="N41" s="273">
        <v>18.75</v>
      </c>
      <c r="O41" s="342"/>
      <c r="P41" s="275" t="s">
        <v>656</v>
      </c>
      <c r="Q41" s="428"/>
    </row>
    <row r="42" spans="1:17" s="288" customFormat="1" ht="12.75">
      <c r="A42" s="174">
        <v>30</v>
      </c>
      <c r="B42" s="294" t="s">
        <v>473</v>
      </c>
      <c r="C42" s="295" t="s">
        <v>444</v>
      </c>
      <c r="D42" s="182">
        <v>1</v>
      </c>
      <c r="E42" s="182">
        <v>1</v>
      </c>
      <c r="F42" s="270">
        <f t="shared" si="0"/>
        <v>183.67346938775509</v>
      </c>
      <c r="G42" s="296">
        <f t="shared" si="1"/>
        <v>183.67346938775509</v>
      </c>
      <c r="H42" s="297">
        <f t="shared" si="2"/>
        <v>12.755102040816325</v>
      </c>
      <c r="I42" s="296">
        <f t="shared" si="3"/>
        <v>12.755102040816325</v>
      </c>
      <c r="J42" s="298">
        <f t="shared" si="4"/>
        <v>196.42857142857142</v>
      </c>
      <c r="K42" s="299">
        <f t="shared" si="5"/>
        <v>196.42857142857142</v>
      </c>
      <c r="L42" s="342"/>
      <c r="M42" s="273">
        <v>450</v>
      </c>
      <c r="N42" s="273">
        <v>31.25</v>
      </c>
      <c r="O42" s="342"/>
      <c r="P42" s="275"/>
      <c r="Q42" s="428"/>
    </row>
    <row r="43" spans="1:17" s="288" customFormat="1" ht="12.75">
      <c r="A43" s="174">
        <v>31</v>
      </c>
      <c r="B43" s="294" t="s">
        <v>474</v>
      </c>
      <c r="C43" s="295" t="s">
        <v>20</v>
      </c>
      <c r="D43" s="182">
        <v>1</v>
      </c>
      <c r="E43" s="182">
        <v>2</v>
      </c>
      <c r="F43" s="270">
        <f t="shared" si="0"/>
        <v>0.81632653061224481</v>
      </c>
      <c r="G43" s="296">
        <f t="shared" si="1"/>
        <v>1.6326530612244896</v>
      </c>
      <c r="H43" s="297">
        <f t="shared" si="2"/>
        <v>0</v>
      </c>
      <c r="I43" s="296">
        <f t="shared" si="3"/>
        <v>0</v>
      </c>
      <c r="J43" s="298">
        <f t="shared" si="4"/>
        <v>1.6326530612244896</v>
      </c>
      <c r="K43" s="299">
        <f t="shared" si="5"/>
        <v>0.81632653061224481</v>
      </c>
      <c r="L43" s="342"/>
      <c r="M43" s="273">
        <v>2</v>
      </c>
      <c r="N43" s="273">
        <v>0</v>
      </c>
      <c r="O43" s="342"/>
      <c r="P43" s="275"/>
      <c r="Q43" s="428"/>
    </row>
    <row r="44" spans="1:17" s="288" customFormat="1" ht="12.75">
      <c r="A44" s="174">
        <v>32</v>
      </c>
      <c r="B44" s="294" t="s">
        <v>475</v>
      </c>
      <c r="C44" s="295" t="s">
        <v>20</v>
      </c>
      <c r="D44" s="182">
        <v>1</v>
      </c>
      <c r="E44" s="182">
        <v>3</v>
      </c>
      <c r="F44" s="270">
        <f t="shared" si="0"/>
        <v>0.81632653061224481</v>
      </c>
      <c r="G44" s="296">
        <f t="shared" si="1"/>
        <v>2.4489795918367343</v>
      </c>
      <c r="H44" s="297">
        <f t="shared" si="2"/>
        <v>0</v>
      </c>
      <c r="I44" s="296">
        <f t="shared" si="3"/>
        <v>0</v>
      </c>
      <c r="J44" s="298">
        <f t="shared" si="4"/>
        <v>2.4489795918367343</v>
      </c>
      <c r="K44" s="299">
        <f t="shared" si="5"/>
        <v>0.81632653061224481</v>
      </c>
      <c r="L44" s="342"/>
      <c r="M44" s="273">
        <v>2</v>
      </c>
      <c r="N44" s="273">
        <v>0</v>
      </c>
      <c r="O44" s="342"/>
      <c r="P44" s="275"/>
      <c r="Q44" s="428"/>
    </row>
    <row r="45" spans="1:17" s="288" customFormat="1" ht="12.75">
      <c r="A45" s="174">
        <v>33</v>
      </c>
      <c r="B45" s="294" t="s">
        <v>476</v>
      </c>
      <c r="C45" s="295" t="s">
        <v>20</v>
      </c>
      <c r="D45" s="182">
        <v>1</v>
      </c>
      <c r="E45" s="182">
        <v>2</v>
      </c>
      <c r="F45" s="270">
        <f t="shared" si="0"/>
        <v>0.81632653061224481</v>
      </c>
      <c r="G45" s="296">
        <f t="shared" si="1"/>
        <v>1.6326530612244896</v>
      </c>
      <c r="H45" s="297">
        <f t="shared" si="2"/>
        <v>0</v>
      </c>
      <c r="I45" s="296">
        <f t="shared" si="3"/>
        <v>0</v>
      </c>
      <c r="J45" s="298">
        <f t="shared" si="4"/>
        <v>1.6326530612244896</v>
      </c>
      <c r="K45" s="299">
        <f t="shared" si="5"/>
        <v>0.81632653061224481</v>
      </c>
      <c r="L45" s="342"/>
      <c r="M45" s="273">
        <v>2</v>
      </c>
      <c r="N45" s="273">
        <v>0</v>
      </c>
      <c r="O45" s="342"/>
      <c r="P45" s="275"/>
      <c r="Q45" s="428"/>
    </row>
    <row r="46" spans="1:17" s="288" customFormat="1" ht="12.75">
      <c r="A46" s="174">
        <v>34</v>
      </c>
      <c r="B46" s="294" t="s">
        <v>477</v>
      </c>
      <c r="C46" s="295" t="s">
        <v>20</v>
      </c>
      <c r="D46" s="182">
        <v>1</v>
      </c>
      <c r="E46" s="182">
        <v>2</v>
      </c>
      <c r="F46" s="270">
        <f t="shared" si="0"/>
        <v>0.81632653061224481</v>
      </c>
      <c r="G46" s="296">
        <f t="shared" si="1"/>
        <v>1.6326530612244896</v>
      </c>
      <c r="H46" s="297">
        <f t="shared" si="2"/>
        <v>0</v>
      </c>
      <c r="I46" s="296">
        <f t="shared" si="3"/>
        <v>0</v>
      </c>
      <c r="J46" s="298">
        <f t="shared" si="4"/>
        <v>1.6326530612244896</v>
      </c>
      <c r="K46" s="299">
        <f t="shared" si="5"/>
        <v>0.81632653061224481</v>
      </c>
      <c r="L46" s="342"/>
      <c r="M46" s="273">
        <v>2</v>
      </c>
      <c r="N46" s="273">
        <v>0</v>
      </c>
      <c r="O46" s="342"/>
      <c r="P46" s="275"/>
      <c r="Q46" s="428"/>
    </row>
    <row r="47" spans="1:17" s="288" customFormat="1" ht="12.75">
      <c r="A47" s="174">
        <v>35</v>
      </c>
      <c r="B47" s="294" t="s">
        <v>478</v>
      </c>
      <c r="C47" s="295" t="s">
        <v>20</v>
      </c>
      <c r="D47" s="182">
        <v>1</v>
      </c>
      <c r="E47" s="182">
        <v>1</v>
      </c>
      <c r="F47" s="270">
        <f t="shared" si="0"/>
        <v>10.204081632653061</v>
      </c>
      <c r="G47" s="296">
        <f t="shared" si="1"/>
        <v>10.204081632653061</v>
      </c>
      <c r="H47" s="297">
        <f t="shared" si="2"/>
        <v>0</v>
      </c>
      <c r="I47" s="296">
        <f t="shared" si="3"/>
        <v>0</v>
      </c>
      <c r="J47" s="298">
        <f t="shared" si="4"/>
        <v>10.204081632653061</v>
      </c>
      <c r="K47" s="299">
        <f t="shared" si="5"/>
        <v>10.204081632653061</v>
      </c>
      <c r="L47" s="342"/>
      <c r="M47" s="273">
        <v>25</v>
      </c>
      <c r="N47" s="273">
        <v>0</v>
      </c>
      <c r="O47" s="342"/>
      <c r="P47" s="275"/>
      <c r="Q47" s="428"/>
    </row>
    <row r="48" spans="1:17" s="288" customFormat="1" ht="12.75">
      <c r="A48" s="174">
        <v>36</v>
      </c>
      <c r="B48" s="294" t="s">
        <v>479</v>
      </c>
      <c r="C48" s="295" t="s">
        <v>20</v>
      </c>
      <c r="D48" s="182">
        <v>1</v>
      </c>
      <c r="E48" s="182">
        <v>1</v>
      </c>
      <c r="F48" s="270">
        <f t="shared" si="0"/>
        <v>2.3673469387755102</v>
      </c>
      <c r="G48" s="296">
        <f t="shared" si="1"/>
        <v>2.3673469387755102</v>
      </c>
      <c r="H48" s="297">
        <f t="shared" si="2"/>
        <v>0</v>
      </c>
      <c r="I48" s="296">
        <f t="shared" si="3"/>
        <v>0</v>
      </c>
      <c r="J48" s="298">
        <f t="shared" si="4"/>
        <v>2.3673469387755102</v>
      </c>
      <c r="K48" s="299">
        <f t="shared" si="5"/>
        <v>2.3673469387755102</v>
      </c>
      <c r="L48" s="342"/>
      <c r="M48" s="273">
        <v>5.8</v>
      </c>
      <c r="N48" s="273">
        <v>0</v>
      </c>
      <c r="O48" s="342"/>
      <c r="P48" s="275"/>
      <c r="Q48" s="428"/>
    </row>
    <row r="49" spans="1:17" s="288" customFormat="1" ht="12.75">
      <c r="A49" s="174">
        <v>37</v>
      </c>
      <c r="B49" s="294" t="s">
        <v>480</v>
      </c>
      <c r="C49" s="295" t="s">
        <v>20</v>
      </c>
      <c r="D49" s="182">
        <v>1</v>
      </c>
      <c r="E49" s="182">
        <v>4</v>
      </c>
      <c r="F49" s="270">
        <f t="shared" si="0"/>
        <v>0.81632653061224481</v>
      </c>
      <c r="G49" s="296">
        <f t="shared" si="1"/>
        <v>3.2653061224489792</v>
      </c>
      <c r="H49" s="297">
        <f t="shared" si="2"/>
        <v>0</v>
      </c>
      <c r="I49" s="296">
        <f t="shared" si="3"/>
        <v>0</v>
      </c>
      <c r="J49" s="298">
        <f t="shared" si="4"/>
        <v>3.2653061224489792</v>
      </c>
      <c r="K49" s="299">
        <f t="shared" si="5"/>
        <v>0.81632653061224481</v>
      </c>
      <c r="L49" s="342"/>
      <c r="M49" s="273">
        <v>2</v>
      </c>
      <c r="N49" s="273">
        <v>0</v>
      </c>
      <c r="O49" s="342"/>
      <c r="P49" s="275"/>
      <c r="Q49" s="428"/>
    </row>
    <row r="50" spans="1:17" s="288" customFormat="1" ht="12.75">
      <c r="A50" s="174">
        <v>38</v>
      </c>
      <c r="B50" s="294" t="s">
        <v>481</v>
      </c>
      <c r="C50" s="295" t="s">
        <v>20</v>
      </c>
      <c r="D50" s="182">
        <v>1</v>
      </c>
      <c r="E50" s="182">
        <v>14</v>
      </c>
      <c r="F50" s="270">
        <f t="shared" si="0"/>
        <v>0.81632653061224481</v>
      </c>
      <c r="G50" s="296">
        <f t="shared" si="1"/>
        <v>11.428571428571427</v>
      </c>
      <c r="H50" s="297">
        <f t="shared" si="2"/>
        <v>0</v>
      </c>
      <c r="I50" s="296">
        <f t="shared" si="3"/>
        <v>0</v>
      </c>
      <c r="J50" s="298">
        <f t="shared" si="4"/>
        <v>11.428571428571427</v>
      </c>
      <c r="K50" s="299">
        <f t="shared" si="5"/>
        <v>0.81632653061224481</v>
      </c>
      <c r="L50" s="342"/>
      <c r="M50" s="273">
        <v>2</v>
      </c>
      <c r="N50" s="273">
        <v>0</v>
      </c>
      <c r="O50" s="342"/>
      <c r="P50" s="275"/>
      <c r="Q50" s="428"/>
    </row>
    <row r="51" spans="1:17" s="288" customFormat="1" ht="12.75">
      <c r="A51" s="174">
        <v>39</v>
      </c>
      <c r="B51" s="294" t="s">
        <v>482</v>
      </c>
      <c r="C51" s="295" t="s">
        <v>20</v>
      </c>
      <c r="D51" s="182">
        <v>1</v>
      </c>
      <c r="E51" s="182">
        <v>4</v>
      </c>
      <c r="F51" s="270">
        <f t="shared" si="0"/>
        <v>10.204081632653061</v>
      </c>
      <c r="G51" s="296">
        <f t="shared" si="1"/>
        <v>40.816326530612244</v>
      </c>
      <c r="H51" s="297">
        <f t="shared" si="2"/>
        <v>0</v>
      </c>
      <c r="I51" s="296">
        <f t="shared" si="3"/>
        <v>0</v>
      </c>
      <c r="J51" s="298">
        <f t="shared" si="4"/>
        <v>40.816326530612244</v>
      </c>
      <c r="K51" s="299">
        <f t="shared" si="5"/>
        <v>10.204081632653061</v>
      </c>
      <c r="L51" s="342"/>
      <c r="M51" s="273">
        <v>25</v>
      </c>
      <c r="N51" s="273">
        <v>0</v>
      </c>
      <c r="O51" s="342"/>
      <c r="P51" s="275"/>
      <c r="Q51" s="428"/>
    </row>
    <row r="52" spans="1:17" s="288" customFormat="1" ht="12.75">
      <c r="A52" s="174">
        <v>40</v>
      </c>
      <c r="B52" s="294" t="s">
        <v>483</v>
      </c>
      <c r="C52" s="295" t="s">
        <v>20</v>
      </c>
      <c r="D52" s="182">
        <v>1</v>
      </c>
      <c r="E52" s="182">
        <v>1</v>
      </c>
      <c r="F52" s="270">
        <f t="shared" si="0"/>
        <v>8.5714285714285712</v>
      </c>
      <c r="G52" s="296">
        <f t="shared" si="1"/>
        <v>8.5714285714285712</v>
      </c>
      <c r="H52" s="297">
        <f t="shared" si="2"/>
        <v>0</v>
      </c>
      <c r="I52" s="296">
        <f t="shared" si="3"/>
        <v>0</v>
      </c>
      <c r="J52" s="298">
        <f t="shared" si="4"/>
        <v>8.5714285714285712</v>
      </c>
      <c r="K52" s="299">
        <f t="shared" si="5"/>
        <v>8.5714285714285712</v>
      </c>
      <c r="L52" s="342"/>
      <c r="M52" s="273">
        <v>21</v>
      </c>
      <c r="N52" s="273">
        <v>0</v>
      </c>
      <c r="O52" s="342"/>
      <c r="P52" s="275"/>
      <c r="Q52" s="428"/>
    </row>
    <row r="53" spans="1:17" s="288" customFormat="1" ht="12.75">
      <c r="A53" s="174">
        <v>41</v>
      </c>
      <c r="B53" s="294" t="s">
        <v>484</v>
      </c>
      <c r="C53" s="295" t="s">
        <v>20</v>
      </c>
      <c r="D53" s="182">
        <v>1</v>
      </c>
      <c r="E53" s="182">
        <v>9</v>
      </c>
      <c r="F53" s="270">
        <f t="shared" si="0"/>
        <v>5.7142857142857135</v>
      </c>
      <c r="G53" s="296">
        <f t="shared" si="1"/>
        <v>51.428571428571423</v>
      </c>
      <c r="H53" s="297">
        <f t="shared" si="2"/>
        <v>0</v>
      </c>
      <c r="I53" s="296">
        <f t="shared" si="3"/>
        <v>0</v>
      </c>
      <c r="J53" s="298">
        <f t="shared" si="4"/>
        <v>51.428571428571423</v>
      </c>
      <c r="K53" s="299">
        <f t="shared" si="5"/>
        <v>5.7142857142857135</v>
      </c>
      <c r="L53" s="342"/>
      <c r="M53" s="273">
        <v>14</v>
      </c>
      <c r="N53" s="273">
        <v>0</v>
      </c>
      <c r="O53" s="342"/>
      <c r="P53" s="275"/>
      <c r="Q53" s="428"/>
    </row>
    <row r="54" spans="1:17" s="288" customFormat="1" ht="12.75">
      <c r="A54" s="174">
        <v>42</v>
      </c>
      <c r="B54" s="294" t="s">
        <v>485</v>
      </c>
      <c r="C54" s="295" t="s">
        <v>20</v>
      </c>
      <c r="D54" s="182">
        <v>1</v>
      </c>
      <c r="E54" s="182">
        <v>17</v>
      </c>
      <c r="F54" s="270">
        <f t="shared" si="0"/>
        <v>0.81632653061224481</v>
      </c>
      <c r="G54" s="296">
        <f t="shared" si="1"/>
        <v>13.877551020408161</v>
      </c>
      <c r="H54" s="297">
        <f t="shared" si="2"/>
        <v>0</v>
      </c>
      <c r="I54" s="296">
        <f t="shared" si="3"/>
        <v>0</v>
      </c>
      <c r="J54" s="298">
        <f t="shared" si="4"/>
        <v>13.877551020408161</v>
      </c>
      <c r="K54" s="299">
        <f t="shared" si="5"/>
        <v>0.81632653061224481</v>
      </c>
      <c r="L54" s="342"/>
      <c r="M54" s="273">
        <v>2</v>
      </c>
      <c r="N54" s="273">
        <v>0</v>
      </c>
      <c r="O54" s="342"/>
      <c r="P54" s="275"/>
      <c r="Q54" s="428"/>
    </row>
    <row r="55" spans="1:17" s="288" customFormat="1" ht="12.75">
      <c r="A55" s="174">
        <v>43</v>
      </c>
      <c r="B55" s="294" t="s">
        <v>486</v>
      </c>
      <c r="C55" s="295" t="s">
        <v>20</v>
      </c>
      <c r="D55" s="182">
        <v>1</v>
      </c>
      <c r="E55" s="182">
        <v>42</v>
      </c>
      <c r="F55" s="270">
        <f t="shared" si="0"/>
        <v>0.81632653061224481</v>
      </c>
      <c r="G55" s="296">
        <f t="shared" si="1"/>
        <v>34.285714285714285</v>
      </c>
      <c r="H55" s="297">
        <f t="shared" si="2"/>
        <v>0</v>
      </c>
      <c r="I55" s="296">
        <f t="shared" si="3"/>
        <v>0</v>
      </c>
      <c r="J55" s="298">
        <f t="shared" si="4"/>
        <v>34.285714285714285</v>
      </c>
      <c r="K55" s="299">
        <f t="shared" si="5"/>
        <v>0.81632653061224492</v>
      </c>
      <c r="L55" s="342"/>
      <c r="M55" s="273">
        <v>2</v>
      </c>
      <c r="N55" s="273">
        <v>0</v>
      </c>
      <c r="O55" s="342"/>
      <c r="P55" s="275"/>
      <c r="Q55" s="428"/>
    </row>
    <row r="56" spans="1:17" s="288" customFormat="1" ht="12.75">
      <c r="A56" s="174">
        <v>44</v>
      </c>
      <c r="B56" s="294" t="s">
        <v>487</v>
      </c>
      <c r="C56" s="295" t="s">
        <v>20</v>
      </c>
      <c r="D56" s="182">
        <v>1</v>
      </c>
      <c r="E56" s="182">
        <v>18</v>
      </c>
      <c r="F56" s="270">
        <f t="shared" si="0"/>
        <v>0.81632653061224481</v>
      </c>
      <c r="G56" s="296">
        <f t="shared" si="1"/>
        <v>14.693877551020407</v>
      </c>
      <c r="H56" s="297">
        <f t="shared" si="2"/>
        <v>0</v>
      </c>
      <c r="I56" s="296">
        <f t="shared" si="3"/>
        <v>0</v>
      </c>
      <c r="J56" s="298">
        <f t="shared" si="4"/>
        <v>14.693877551020407</v>
      </c>
      <c r="K56" s="299">
        <f t="shared" si="5"/>
        <v>0.81632653061224481</v>
      </c>
      <c r="L56" s="342"/>
      <c r="M56" s="273">
        <v>2</v>
      </c>
      <c r="N56" s="273">
        <v>0</v>
      </c>
      <c r="O56" s="342"/>
      <c r="P56" s="275"/>
      <c r="Q56" s="428"/>
    </row>
    <row r="57" spans="1:17" s="288" customFormat="1" ht="12.75">
      <c r="A57" s="174">
        <v>45</v>
      </c>
      <c r="B57" s="294" t="s">
        <v>488</v>
      </c>
      <c r="C57" s="295" t="s">
        <v>20</v>
      </c>
      <c r="D57" s="182">
        <v>1</v>
      </c>
      <c r="E57" s="182">
        <v>2</v>
      </c>
      <c r="F57" s="270">
        <f t="shared" si="0"/>
        <v>6.1224489795918364</v>
      </c>
      <c r="G57" s="296">
        <f t="shared" si="1"/>
        <v>12.244897959183673</v>
      </c>
      <c r="H57" s="297">
        <f t="shared" si="2"/>
        <v>0</v>
      </c>
      <c r="I57" s="296">
        <f t="shared" si="3"/>
        <v>0</v>
      </c>
      <c r="J57" s="298">
        <f t="shared" si="4"/>
        <v>12.244897959183673</v>
      </c>
      <c r="K57" s="299">
        <f t="shared" si="5"/>
        <v>6.1224489795918364</v>
      </c>
      <c r="L57" s="342"/>
      <c r="M57" s="273">
        <v>15</v>
      </c>
      <c r="N57" s="273">
        <v>0</v>
      </c>
      <c r="O57" s="342"/>
      <c r="P57" s="275"/>
      <c r="Q57" s="428"/>
    </row>
    <row r="58" spans="1:17" s="288" customFormat="1" ht="12.75">
      <c r="A58" s="174">
        <v>46</v>
      </c>
      <c r="B58" s="294" t="s">
        <v>489</v>
      </c>
      <c r="C58" s="295" t="s">
        <v>20</v>
      </c>
      <c r="D58" s="182">
        <v>1</v>
      </c>
      <c r="E58" s="182">
        <v>8</v>
      </c>
      <c r="F58" s="270">
        <f t="shared" si="0"/>
        <v>5.3061224489795915</v>
      </c>
      <c r="G58" s="296">
        <f t="shared" si="1"/>
        <v>42.448979591836732</v>
      </c>
      <c r="H58" s="297">
        <f t="shared" si="2"/>
        <v>0</v>
      </c>
      <c r="I58" s="296">
        <f t="shared" si="3"/>
        <v>0</v>
      </c>
      <c r="J58" s="298">
        <f t="shared" si="4"/>
        <v>42.448979591836732</v>
      </c>
      <c r="K58" s="299">
        <f t="shared" si="5"/>
        <v>5.3061224489795915</v>
      </c>
      <c r="L58" s="342"/>
      <c r="M58" s="273">
        <v>13</v>
      </c>
      <c r="N58" s="273">
        <v>0</v>
      </c>
      <c r="O58" s="342"/>
      <c r="P58" s="275"/>
      <c r="Q58" s="428"/>
    </row>
    <row r="59" spans="1:17" s="288" customFormat="1" ht="12.75">
      <c r="A59" s="174">
        <v>47</v>
      </c>
      <c r="B59" s="294" t="s">
        <v>490</v>
      </c>
      <c r="C59" s="295" t="s">
        <v>20</v>
      </c>
      <c r="D59" s="182">
        <v>1</v>
      </c>
      <c r="E59" s="182">
        <v>2</v>
      </c>
      <c r="F59" s="270">
        <f t="shared" si="0"/>
        <v>4.0816326530612246</v>
      </c>
      <c r="G59" s="296">
        <f t="shared" si="1"/>
        <v>8.1632653061224492</v>
      </c>
      <c r="H59" s="297">
        <f t="shared" si="2"/>
        <v>2.5510204081632653</v>
      </c>
      <c r="I59" s="296">
        <f t="shared" si="3"/>
        <v>5.1020408163265305</v>
      </c>
      <c r="J59" s="298">
        <f t="shared" si="4"/>
        <v>13.26530612244898</v>
      </c>
      <c r="K59" s="299">
        <f t="shared" si="5"/>
        <v>6.6326530612244898</v>
      </c>
      <c r="L59" s="342"/>
      <c r="M59" s="273">
        <v>10</v>
      </c>
      <c r="N59" s="273">
        <v>6.25</v>
      </c>
      <c r="O59" s="342"/>
      <c r="P59" s="275"/>
      <c r="Q59" s="428"/>
    </row>
    <row r="60" spans="1:17" s="288" customFormat="1" ht="12.75">
      <c r="A60" s="174">
        <v>48</v>
      </c>
      <c r="B60" s="294" t="s">
        <v>491</v>
      </c>
      <c r="C60" s="295" t="s">
        <v>20</v>
      </c>
      <c r="D60" s="182">
        <v>1</v>
      </c>
      <c r="E60" s="182">
        <v>2</v>
      </c>
      <c r="F60" s="270">
        <f t="shared" si="0"/>
        <v>6.1224489795918364</v>
      </c>
      <c r="G60" s="296">
        <f t="shared" si="1"/>
        <v>12.244897959183673</v>
      </c>
      <c r="H60" s="297">
        <f t="shared" si="2"/>
        <v>2.5510204081632653</v>
      </c>
      <c r="I60" s="296">
        <f t="shared" si="3"/>
        <v>5.1020408163265305</v>
      </c>
      <c r="J60" s="298">
        <f t="shared" si="4"/>
        <v>17.346938775510203</v>
      </c>
      <c r="K60" s="299">
        <f t="shared" si="5"/>
        <v>8.6734693877551017</v>
      </c>
      <c r="L60" s="342"/>
      <c r="M60" s="273">
        <v>15</v>
      </c>
      <c r="N60" s="273">
        <v>6.25</v>
      </c>
      <c r="O60" s="342"/>
      <c r="P60" s="275"/>
      <c r="Q60" s="428"/>
    </row>
    <row r="61" spans="1:17" s="288" customFormat="1" ht="12.75">
      <c r="A61" s="174">
        <v>49</v>
      </c>
      <c r="B61" s="294" t="s">
        <v>492</v>
      </c>
      <c r="C61" s="295" t="s">
        <v>20</v>
      </c>
      <c r="D61" s="182">
        <v>1</v>
      </c>
      <c r="E61" s="182">
        <v>2</v>
      </c>
      <c r="F61" s="270">
        <f t="shared" si="0"/>
        <v>0.81632653061224481</v>
      </c>
      <c r="G61" s="296">
        <f t="shared" si="1"/>
        <v>1.6326530612244896</v>
      </c>
      <c r="H61" s="297">
        <f t="shared" si="2"/>
        <v>0</v>
      </c>
      <c r="I61" s="296">
        <f t="shared" si="3"/>
        <v>0</v>
      </c>
      <c r="J61" s="298">
        <f t="shared" si="4"/>
        <v>1.6326530612244896</v>
      </c>
      <c r="K61" s="299">
        <f t="shared" si="5"/>
        <v>0.81632653061224481</v>
      </c>
      <c r="L61" s="342"/>
      <c r="M61" s="273">
        <v>2</v>
      </c>
      <c r="N61" s="273">
        <v>0</v>
      </c>
      <c r="O61" s="342"/>
      <c r="P61" s="275"/>
      <c r="Q61" s="428"/>
    </row>
    <row r="62" spans="1:17" s="288" customFormat="1" ht="12.75">
      <c r="A62" s="174">
        <v>50</v>
      </c>
      <c r="B62" s="294" t="s">
        <v>493</v>
      </c>
      <c r="C62" s="295" t="s">
        <v>20</v>
      </c>
      <c r="D62" s="182">
        <v>1</v>
      </c>
      <c r="E62" s="182">
        <v>1</v>
      </c>
      <c r="F62" s="270">
        <f t="shared" si="0"/>
        <v>356.28163265306119</v>
      </c>
      <c r="G62" s="296">
        <f t="shared" si="1"/>
        <v>356.28163265306119</v>
      </c>
      <c r="H62" s="297">
        <f t="shared" si="2"/>
        <v>24.999999999999996</v>
      </c>
      <c r="I62" s="296">
        <f t="shared" si="3"/>
        <v>24.999999999999996</v>
      </c>
      <c r="J62" s="298">
        <f t="shared" si="4"/>
        <v>381.28163265306119</v>
      </c>
      <c r="K62" s="299">
        <f t="shared" si="5"/>
        <v>381.28163265306119</v>
      </c>
      <c r="L62" s="342"/>
      <c r="M62" s="273">
        <v>872.89</v>
      </c>
      <c r="N62" s="273">
        <v>61.25</v>
      </c>
      <c r="O62" s="342"/>
      <c r="P62" s="275" t="s">
        <v>657</v>
      </c>
      <c r="Q62" s="428"/>
    </row>
    <row r="63" spans="1:17" s="288" customFormat="1" ht="12.75">
      <c r="A63" s="174">
        <v>51</v>
      </c>
      <c r="B63" s="294" t="s">
        <v>494</v>
      </c>
      <c r="C63" s="295" t="s">
        <v>20</v>
      </c>
      <c r="D63" s="182">
        <v>1</v>
      </c>
      <c r="E63" s="182">
        <v>5</v>
      </c>
      <c r="F63" s="270">
        <f t="shared" si="0"/>
        <v>10.73469387755102</v>
      </c>
      <c r="G63" s="296">
        <f t="shared" si="1"/>
        <v>53.673469387755105</v>
      </c>
      <c r="H63" s="297">
        <f t="shared" si="2"/>
        <v>2.5510204081632653</v>
      </c>
      <c r="I63" s="296">
        <f t="shared" si="3"/>
        <v>12.755102040816325</v>
      </c>
      <c r="J63" s="298">
        <f t="shared" si="4"/>
        <v>66.428571428571431</v>
      </c>
      <c r="K63" s="299">
        <f t="shared" si="5"/>
        <v>13.285714285714286</v>
      </c>
      <c r="L63" s="342"/>
      <c r="M63" s="273">
        <v>26.3</v>
      </c>
      <c r="N63" s="273">
        <v>6.25</v>
      </c>
      <c r="O63" s="342"/>
      <c r="P63" s="275"/>
      <c r="Q63" s="428"/>
    </row>
    <row r="64" spans="1:17" s="288" customFormat="1" ht="12.75">
      <c r="A64" s="174">
        <v>52</v>
      </c>
      <c r="B64" s="294" t="s">
        <v>495</v>
      </c>
      <c r="C64" s="295" t="s">
        <v>20</v>
      </c>
      <c r="D64" s="182">
        <v>1</v>
      </c>
      <c r="E64" s="182">
        <v>1</v>
      </c>
      <c r="F64" s="270">
        <f t="shared" si="0"/>
        <v>72.644897959183666</v>
      </c>
      <c r="G64" s="296">
        <f t="shared" si="1"/>
        <v>72.644897959183666</v>
      </c>
      <c r="H64" s="297">
        <f t="shared" si="2"/>
        <v>7.6530612244897958</v>
      </c>
      <c r="I64" s="296">
        <f t="shared" si="3"/>
        <v>7.6530612244897958</v>
      </c>
      <c r="J64" s="298">
        <f t="shared" si="4"/>
        <v>80.297959183673456</v>
      </c>
      <c r="K64" s="299">
        <f t="shared" si="5"/>
        <v>80.297959183673456</v>
      </c>
      <c r="L64" s="342"/>
      <c r="M64" s="273">
        <v>177.98</v>
      </c>
      <c r="N64" s="273">
        <v>18.75</v>
      </c>
      <c r="O64" s="342"/>
      <c r="P64" s="275" t="s">
        <v>656</v>
      </c>
      <c r="Q64" s="428"/>
    </row>
    <row r="65" spans="1:17" s="288" customFormat="1" ht="12.75">
      <c r="A65" s="174">
        <v>53</v>
      </c>
      <c r="B65" s="294" t="s">
        <v>496</v>
      </c>
      <c r="C65" s="295" t="s">
        <v>444</v>
      </c>
      <c r="D65" s="182">
        <v>1</v>
      </c>
      <c r="E65" s="182">
        <v>1</v>
      </c>
      <c r="F65" s="270">
        <f t="shared" si="0"/>
        <v>2.0408163265306123</v>
      </c>
      <c r="G65" s="296">
        <f t="shared" si="1"/>
        <v>2.0408163265306123</v>
      </c>
      <c r="H65" s="297">
        <f t="shared" si="2"/>
        <v>2.0408163265306123</v>
      </c>
      <c r="I65" s="296">
        <f t="shared" si="3"/>
        <v>2.0408163265306123</v>
      </c>
      <c r="J65" s="298">
        <f t="shared" si="4"/>
        <v>4.0816326530612246</v>
      </c>
      <c r="K65" s="299">
        <f t="shared" si="5"/>
        <v>4.0816326530612246</v>
      </c>
      <c r="L65" s="342"/>
      <c r="M65" s="273">
        <v>5</v>
      </c>
      <c r="N65" s="273">
        <v>5</v>
      </c>
      <c r="O65" s="342"/>
      <c r="P65" s="275"/>
      <c r="Q65" s="428"/>
    </row>
    <row r="66" spans="1:17" s="288" customFormat="1" ht="12.75">
      <c r="A66" s="174">
        <v>54</v>
      </c>
      <c r="B66" s="294" t="s">
        <v>497</v>
      </c>
      <c r="C66" s="295" t="s">
        <v>444</v>
      </c>
      <c r="D66" s="182">
        <v>1</v>
      </c>
      <c r="E66" s="182">
        <v>1</v>
      </c>
      <c r="F66" s="270">
        <f t="shared" si="0"/>
        <v>2.0408163265306123</v>
      </c>
      <c r="G66" s="296">
        <f t="shared" si="1"/>
        <v>2.0408163265306123</v>
      </c>
      <c r="H66" s="297">
        <f t="shared" si="2"/>
        <v>2.0408163265306123</v>
      </c>
      <c r="I66" s="296">
        <f t="shared" si="3"/>
        <v>2.0408163265306123</v>
      </c>
      <c r="J66" s="298">
        <f t="shared" si="4"/>
        <v>4.0816326530612246</v>
      </c>
      <c r="K66" s="299">
        <f t="shared" si="5"/>
        <v>4.0816326530612246</v>
      </c>
      <c r="L66" s="342"/>
      <c r="M66" s="273">
        <v>5</v>
      </c>
      <c r="N66" s="273">
        <v>5</v>
      </c>
      <c r="O66" s="342"/>
      <c r="P66" s="275"/>
      <c r="Q66" s="428"/>
    </row>
    <row r="67" spans="1:17" s="288" customFormat="1" ht="25.5">
      <c r="A67" s="174">
        <v>55</v>
      </c>
      <c r="B67" s="294" t="s">
        <v>498</v>
      </c>
      <c r="C67" s="295" t="s">
        <v>444</v>
      </c>
      <c r="D67" s="182">
        <v>1</v>
      </c>
      <c r="E67" s="182">
        <v>1</v>
      </c>
      <c r="F67" s="270">
        <f t="shared" si="0"/>
        <v>2.0408163265306123</v>
      </c>
      <c r="G67" s="296">
        <f t="shared" si="1"/>
        <v>2.0408163265306123</v>
      </c>
      <c r="H67" s="297">
        <f t="shared" si="2"/>
        <v>2.0408163265306123</v>
      </c>
      <c r="I67" s="296">
        <f t="shared" si="3"/>
        <v>2.0408163265306123</v>
      </c>
      <c r="J67" s="298">
        <f t="shared" si="4"/>
        <v>4.0816326530612246</v>
      </c>
      <c r="K67" s="299">
        <f t="shared" si="5"/>
        <v>4.0816326530612246</v>
      </c>
      <c r="L67" s="342"/>
      <c r="M67" s="273">
        <v>5</v>
      </c>
      <c r="N67" s="273">
        <v>5</v>
      </c>
      <c r="O67" s="342"/>
      <c r="P67" s="275" t="s">
        <v>658</v>
      </c>
      <c r="Q67" s="428"/>
    </row>
    <row r="68" spans="1:17" s="288" customFormat="1" ht="12.75">
      <c r="A68" s="174">
        <v>56</v>
      </c>
      <c r="B68" s="294" t="s">
        <v>499</v>
      </c>
      <c r="C68" s="295" t="s">
        <v>444</v>
      </c>
      <c r="D68" s="182">
        <v>1</v>
      </c>
      <c r="E68" s="182">
        <v>5</v>
      </c>
      <c r="F68" s="270">
        <f t="shared" si="0"/>
        <v>6.1224489795918364</v>
      </c>
      <c r="G68" s="296">
        <f t="shared" si="1"/>
        <v>30.612244897959183</v>
      </c>
      <c r="H68" s="297">
        <f t="shared" si="2"/>
        <v>2.5510204081632653</v>
      </c>
      <c r="I68" s="296">
        <f t="shared" si="3"/>
        <v>12.755102040816325</v>
      </c>
      <c r="J68" s="298">
        <f t="shared" si="4"/>
        <v>43.367346938775512</v>
      </c>
      <c r="K68" s="299">
        <f t="shared" si="5"/>
        <v>8.6734693877551017</v>
      </c>
      <c r="L68" s="342"/>
      <c r="M68" s="273">
        <v>15</v>
      </c>
      <c r="N68" s="273">
        <v>6.25</v>
      </c>
      <c r="O68" s="342"/>
      <c r="P68" s="275" t="s">
        <v>670</v>
      </c>
      <c r="Q68" s="428"/>
    </row>
    <row r="69" spans="1:17" s="288" customFormat="1" ht="12.75">
      <c r="A69" s="174">
        <v>57</v>
      </c>
      <c r="B69" s="294" t="s">
        <v>492</v>
      </c>
      <c r="C69" s="295" t="s">
        <v>20</v>
      </c>
      <c r="D69" s="182">
        <v>1</v>
      </c>
      <c r="E69" s="182">
        <v>5</v>
      </c>
      <c r="F69" s="270">
        <f t="shared" si="0"/>
        <v>0.81632653061224481</v>
      </c>
      <c r="G69" s="296">
        <f t="shared" si="1"/>
        <v>4.0816326530612237</v>
      </c>
      <c r="H69" s="297">
        <f t="shared" si="2"/>
        <v>0.81632653061224481</v>
      </c>
      <c r="I69" s="296">
        <f t="shared" si="3"/>
        <v>4.0816326530612237</v>
      </c>
      <c r="J69" s="298">
        <f t="shared" si="4"/>
        <v>8.1632653061224474</v>
      </c>
      <c r="K69" s="299">
        <f t="shared" si="5"/>
        <v>1.6326530612244894</v>
      </c>
      <c r="L69" s="342"/>
      <c r="M69" s="273">
        <v>2</v>
      </c>
      <c r="N69" s="273">
        <v>2</v>
      </c>
      <c r="O69" s="342"/>
      <c r="P69" s="275"/>
      <c r="Q69" s="428"/>
    </row>
    <row r="70" spans="1:17" s="288" customFormat="1" ht="12.75">
      <c r="A70" s="174">
        <v>58</v>
      </c>
      <c r="B70" s="294" t="s">
        <v>455</v>
      </c>
      <c r="C70" s="295" t="s">
        <v>309</v>
      </c>
      <c r="D70" s="182">
        <v>1</v>
      </c>
      <c r="E70" s="182">
        <v>25</v>
      </c>
      <c r="F70" s="270">
        <f t="shared" si="0"/>
        <v>0.81632653061224481</v>
      </c>
      <c r="G70" s="296">
        <f t="shared" si="1"/>
        <v>20.408163265306118</v>
      </c>
      <c r="H70" s="297">
        <f t="shared" si="2"/>
        <v>0.81632653061224481</v>
      </c>
      <c r="I70" s="296">
        <f t="shared" si="3"/>
        <v>20.408163265306118</v>
      </c>
      <c r="J70" s="298">
        <f t="shared" si="4"/>
        <v>40.816326530612237</v>
      </c>
      <c r="K70" s="299">
        <f t="shared" si="5"/>
        <v>1.6326530612244894</v>
      </c>
      <c r="L70" s="342"/>
      <c r="M70" s="273">
        <v>2</v>
      </c>
      <c r="N70" s="273">
        <v>2</v>
      </c>
      <c r="O70" s="342"/>
      <c r="P70" s="275"/>
      <c r="Q70" s="428"/>
    </row>
    <row r="71" spans="1:17" s="288" customFormat="1" ht="12.75">
      <c r="A71" s="174">
        <v>59</v>
      </c>
      <c r="B71" s="294" t="s">
        <v>500</v>
      </c>
      <c r="C71" s="295" t="s">
        <v>444</v>
      </c>
      <c r="D71" s="182">
        <v>1</v>
      </c>
      <c r="E71" s="182">
        <v>1</v>
      </c>
      <c r="F71" s="270">
        <f t="shared" si="0"/>
        <v>0.81632653061224481</v>
      </c>
      <c r="G71" s="296">
        <f t="shared" si="1"/>
        <v>0.81632653061224481</v>
      </c>
      <c r="H71" s="297">
        <f t="shared" si="2"/>
        <v>0.81632653061224481</v>
      </c>
      <c r="I71" s="296">
        <f t="shared" si="3"/>
        <v>0.81632653061224481</v>
      </c>
      <c r="J71" s="298">
        <f t="shared" si="4"/>
        <v>1.6326530612244896</v>
      </c>
      <c r="K71" s="299">
        <f t="shared" si="5"/>
        <v>1.6326530612244896</v>
      </c>
      <c r="L71" s="342"/>
      <c r="M71" s="273">
        <v>2</v>
      </c>
      <c r="N71" s="273">
        <v>2</v>
      </c>
      <c r="O71" s="342"/>
      <c r="P71" s="275" t="s">
        <v>655</v>
      </c>
      <c r="Q71" s="428"/>
    </row>
    <row r="72" spans="1:17" s="288" customFormat="1" ht="12.75">
      <c r="A72" s="174">
        <v>60</v>
      </c>
      <c r="B72" s="294" t="s">
        <v>501</v>
      </c>
      <c r="C72" s="295" t="s">
        <v>309</v>
      </c>
      <c r="D72" s="182">
        <v>1</v>
      </c>
      <c r="E72" s="182">
        <v>1</v>
      </c>
      <c r="F72" s="270">
        <f t="shared" si="0"/>
        <v>0.81632653061224481</v>
      </c>
      <c r="G72" s="296">
        <f t="shared" si="1"/>
        <v>0.81632653061224481</v>
      </c>
      <c r="H72" s="297">
        <f t="shared" si="2"/>
        <v>0.81632653061224481</v>
      </c>
      <c r="I72" s="296">
        <f t="shared" si="3"/>
        <v>0.81632653061224481</v>
      </c>
      <c r="J72" s="298">
        <f t="shared" si="4"/>
        <v>1.6326530612244896</v>
      </c>
      <c r="K72" s="299">
        <f t="shared" si="5"/>
        <v>1.6326530612244896</v>
      </c>
      <c r="L72" s="342"/>
      <c r="M72" s="273">
        <v>2</v>
      </c>
      <c r="N72" s="273">
        <v>2</v>
      </c>
      <c r="O72" s="342"/>
      <c r="P72" s="275" t="s">
        <v>648</v>
      </c>
      <c r="Q72" s="428"/>
    </row>
    <row r="73" spans="1:17" s="288" customFormat="1" ht="12.75">
      <c r="A73" s="174">
        <v>61</v>
      </c>
      <c r="B73" s="294" t="s">
        <v>502</v>
      </c>
      <c r="C73" s="295" t="s">
        <v>20</v>
      </c>
      <c r="D73" s="182">
        <v>1</v>
      </c>
      <c r="E73" s="182">
        <v>1</v>
      </c>
      <c r="F73" s="270">
        <f t="shared" si="0"/>
        <v>0.81632653061224481</v>
      </c>
      <c r="G73" s="296">
        <f t="shared" si="1"/>
        <v>0.81632653061224481</v>
      </c>
      <c r="H73" s="297">
        <f t="shared" si="2"/>
        <v>0.81632653061224481</v>
      </c>
      <c r="I73" s="296">
        <f t="shared" si="3"/>
        <v>0.81632653061224481</v>
      </c>
      <c r="J73" s="298">
        <f t="shared" si="4"/>
        <v>1.6326530612244896</v>
      </c>
      <c r="K73" s="299">
        <f t="shared" si="5"/>
        <v>1.6326530612244896</v>
      </c>
      <c r="L73" s="342"/>
      <c r="M73" s="273">
        <v>2</v>
      </c>
      <c r="N73" s="273">
        <v>2</v>
      </c>
      <c r="O73" s="342"/>
      <c r="P73" s="275" t="s">
        <v>648</v>
      </c>
      <c r="Q73" s="428"/>
    </row>
    <row r="74" spans="1:17" s="288" customFormat="1" ht="12.75">
      <c r="A74" s="174">
        <v>62</v>
      </c>
      <c r="B74" s="294" t="s">
        <v>503</v>
      </c>
      <c r="C74" s="295" t="s">
        <v>20</v>
      </c>
      <c r="D74" s="182">
        <v>1</v>
      </c>
      <c r="E74" s="182">
        <v>1</v>
      </c>
      <c r="F74" s="270">
        <f t="shared" si="0"/>
        <v>0.81632653061224481</v>
      </c>
      <c r="G74" s="296">
        <f t="shared" si="1"/>
        <v>0.81632653061224481</v>
      </c>
      <c r="H74" s="297">
        <f t="shared" si="2"/>
        <v>0.81632653061224481</v>
      </c>
      <c r="I74" s="296">
        <f t="shared" si="3"/>
        <v>0.81632653061224481</v>
      </c>
      <c r="J74" s="298">
        <f t="shared" si="4"/>
        <v>1.6326530612244896</v>
      </c>
      <c r="K74" s="299">
        <f t="shared" si="5"/>
        <v>1.6326530612244896</v>
      </c>
      <c r="L74" s="342"/>
      <c r="M74" s="273">
        <v>2</v>
      </c>
      <c r="N74" s="273">
        <v>2</v>
      </c>
      <c r="O74" s="342"/>
      <c r="P74" s="275" t="s">
        <v>670</v>
      </c>
      <c r="Q74" s="428"/>
    </row>
    <row r="75" spans="1:17" s="288" customFormat="1" ht="12.75">
      <c r="A75" s="174">
        <v>63</v>
      </c>
      <c r="B75" s="294" t="s">
        <v>504</v>
      </c>
      <c r="C75" s="295" t="s">
        <v>20</v>
      </c>
      <c r="D75" s="182">
        <v>1</v>
      </c>
      <c r="E75" s="182">
        <v>1</v>
      </c>
      <c r="F75" s="270">
        <f t="shared" si="0"/>
        <v>0.81632653061224481</v>
      </c>
      <c r="G75" s="296">
        <f t="shared" si="1"/>
        <v>0.81632653061224481</v>
      </c>
      <c r="H75" s="297">
        <f t="shared" si="2"/>
        <v>0</v>
      </c>
      <c r="I75" s="296">
        <f t="shared" si="3"/>
        <v>0</v>
      </c>
      <c r="J75" s="298">
        <f t="shared" si="4"/>
        <v>0.81632653061224481</v>
      </c>
      <c r="K75" s="299">
        <f t="shared" si="5"/>
        <v>0.81632653061224481</v>
      </c>
      <c r="L75" s="342"/>
      <c r="M75" s="273">
        <v>2</v>
      </c>
      <c r="N75" s="273">
        <v>0</v>
      </c>
      <c r="O75" s="342"/>
      <c r="P75" s="275" t="s">
        <v>648</v>
      </c>
      <c r="Q75" s="428"/>
    </row>
    <row r="76" spans="1:17" s="288" customFormat="1" ht="12.75">
      <c r="A76" s="174">
        <v>64</v>
      </c>
      <c r="B76" s="294" t="s">
        <v>449</v>
      </c>
      <c r="C76" s="295" t="s">
        <v>309</v>
      </c>
      <c r="D76" s="182">
        <v>1</v>
      </c>
      <c r="E76" s="182">
        <v>6</v>
      </c>
      <c r="F76" s="270">
        <f t="shared" si="0"/>
        <v>0.81632653061224481</v>
      </c>
      <c r="G76" s="296">
        <f t="shared" si="1"/>
        <v>4.8979591836734686</v>
      </c>
      <c r="H76" s="297">
        <f t="shared" si="2"/>
        <v>0.81632653061224481</v>
      </c>
      <c r="I76" s="296">
        <f t="shared" si="3"/>
        <v>4.8979591836734686</v>
      </c>
      <c r="J76" s="298">
        <f t="shared" si="4"/>
        <v>9.7959183673469372</v>
      </c>
      <c r="K76" s="299">
        <f t="shared" si="5"/>
        <v>1.6326530612244896</v>
      </c>
      <c r="L76" s="342"/>
      <c r="M76" s="273">
        <v>2</v>
      </c>
      <c r="N76" s="273">
        <v>2</v>
      </c>
      <c r="O76" s="342"/>
      <c r="P76" s="275"/>
      <c r="Q76" s="428"/>
    </row>
    <row r="77" spans="1:17" s="288" customFormat="1" ht="12.75">
      <c r="A77" s="174">
        <v>65</v>
      </c>
      <c r="B77" s="294" t="s">
        <v>451</v>
      </c>
      <c r="C77" s="295" t="s">
        <v>309</v>
      </c>
      <c r="D77" s="182">
        <v>1</v>
      </c>
      <c r="E77" s="182">
        <v>20</v>
      </c>
      <c r="F77" s="270">
        <f t="shared" si="0"/>
        <v>8.5714285714285712</v>
      </c>
      <c r="G77" s="296">
        <f t="shared" si="1"/>
        <v>171.42857142857142</v>
      </c>
      <c r="H77" s="297">
        <f t="shared" si="2"/>
        <v>9.1836734693877542</v>
      </c>
      <c r="I77" s="296">
        <f t="shared" si="3"/>
        <v>183.67346938775509</v>
      </c>
      <c r="J77" s="298">
        <f t="shared" si="4"/>
        <v>355.10204081632651</v>
      </c>
      <c r="K77" s="299">
        <f t="shared" si="5"/>
        <v>17.755102040816325</v>
      </c>
      <c r="L77" s="342"/>
      <c r="M77" s="273">
        <v>21</v>
      </c>
      <c r="N77" s="273">
        <v>22.5</v>
      </c>
      <c r="O77" s="342"/>
      <c r="P77" s="275"/>
      <c r="Q77" s="428"/>
    </row>
    <row r="78" spans="1:17" s="288" customFormat="1" ht="12.75">
      <c r="A78" s="174">
        <v>66</v>
      </c>
      <c r="B78" s="294" t="s">
        <v>481</v>
      </c>
      <c r="C78" s="295" t="s">
        <v>20</v>
      </c>
      <c r="D78" s="182">
        <v>1</v>
      </c>
      <c r="E78" s="182">
        <v>3</v>
      </c>
      <c r="F78" s="270">
        <f t="shared" si="0"/>
        <v>0.81632653061224481</v>
      </c>
      <c r="G78" s="296">
        <f t="shared" si="1"/>
        <v>2.4489795918367343</v>
      </c>
      <c r="H78" s="297">
        <f t="shared" si="2"/>
        <v>0</v>
      </c>
      <c r="I78" s="296">
        <f t="shared" si="3"/>
        <v>0</v>
      </c>
      <c r="J78" s="298">
        <f t="shared" si="4"/>
        <v>2.4489795918367343</v>
      </c>
      <c r="K78" s="299">
        <f t="shared" si="5"/>
        <v>0.81632653061224481</v>
      </c>
      <c r="L78" s="342"/>
      <c r="M78" s="273">
        <v>2</v>
      </c>
      <c r="N78" s="273">
        <v>0</v>
      </c>
      <c r="O78" s="342"/>
      <c r="P78" s="275"/>
      <c r="Q78" s="428"/>
    </row>
    <row r="79" spans="1:17" s="288" customFormat="1" ht="12.75">
      <c r="A79" s="174">
        <v>67</v>
      </c>
      <c r="B79" s="294" t="s">
        <v>483</v>
      </c>
      <c r="C79" s="295" t="s">
        <v>20</v>
      </c>
      <c r="D79" s="182">
        <v>1</v>
      </c>
      <c r="E79" s="182">
        <v>2</v>
      </c>
      <c r="F79" s="270">
        <f t="shared" si="0"/>
        <v>8.5714285714285712</v>
      </c>
      <c r="G79" s="296">
        <f t="shared" si="1"/>
        <v>17.142857142857142</v>
      </c>
      <c r="H79" s="297">
        <f t="shared" si="2"/>
        <v>0</v>
      </c>
      <c r="I79" s="296">
        <f t="shared" si="3"/>
        <v>0</v>
      </c>
      <c r="J79" s="298">
        <f t="shared" si="4"/>
        <v>17.142857142857142</v>
      </c>
      <c r="K79" s="299">
        <f t="shared" si="5"/>
        <v>8.5714285714285712</v>
      </c>
      <c r="L79" s="342"/>
      <c r="M79" s="273">
        <v>21</v>
      </c>
      <c r="N79" s="273">
        <v>0</v>
      </c>
      <c r="O79" s="342"/>
      <c r="P79" s="275"/>
      <c r="Q79" s="428"/>
    </row>
    <row r="80" spans="1:17" s="288" customFormat="1" ht="12.75">
      <c r="A80" s="174">
        <v>68</v>
      </c>
      <c r="B80" s="294" t="s">
        <v>485</v>
      </c>
      <c r="C80" s="295" t="s">
        <v>20</v>
      </c>
      <c r="D80" s="182">
        <v>1</v>
      </c>
      <c r="E80" s="182">
        <v>4</v>
      </c>
      <c r="F80" s="270">
        <f t="shared" si="0"/>
        <v>0.81632653061224481</v>
      </c>
      <c r="G80" s="296">
        <f t="shared" si="1"/>
        <v>3.2653061224489792</v>
      </c>
      <c r="H80" s="297">
        <f t="shared" si="2"/>
        <v>0</v>
      </c>
      <c r="I80" s="296">
        <f t="shared" si="3"/>
        <v>0</v>
      </c>
      <c r="J80" s="298">
        <f t="shared" si="4"/>
        <v>3.2653061224489792</v>
      </c>
      <c r="K80" s="299">
        <f t="shared" si="5"/>
        <v>0.81632653061224481</v>
      </c>
      <c r="L80" s="342"/>
      <c r="M80" s="273">
        <v>2</v>
      </c>
      <c r="N80" s="273">
        <v>0</v>
      </c>
      <c r="O80" s="342"/>
      <c r="P80" s="275"/>
      <c r="Q80" s="428"/>
    </row>
    <row r="81" spans="1:17" s="288" customFormat="1" ht="12.75">
      <c r="A81" s="174">
        <v>69</v>
      </c>
      <c r="B81" s="294" t="s">
        <v>486</v>
      </c>
      <c r="C81" s="295" t="s">
        <v>20</v>
      </c>
      <c r="D81" s="182">
        <v>1</v>
      </c>
      <c r="E81" s="182">
        <v>2</v>
      </c>
      <c r="F81" s="270">
        <f t="shared" si="0"/>
        <v>0.81632653061224481</v>
      </c>
      <c r="G81" s="296">
        <f t="shared" si="1"/>
        <v>1.6326530612244896</v>
      </c>
      <c r="H81" s="297">
        <f t="shared" si="2"/>
        <v>0</v>
      </c>
      <c r="I81" s="296">
        <f t="shared" si="3"/>
        <v>0</v>
      </c>
      <c r="J81" s="298">
        <f t="shared" si="4"/>
        <v>1.6326530612244896</v>
      </c>
      <c r="K81" s="299">
        <f t="shared" si="5"/>
        <v>0.81632653061224481</v>
      </c>
      <c r="L81" s="342"/>
      <c r="M81" s="273">
        <v>2</v>
      </c>
      <c r="N81" s="273">
        <v>0</v>
      </c>
      <c r="O81" s="342"/>
      <c r="P81" s="275"/>
      <c r="Q81" s="428"/>
    </row>
    <row r="82" spans="1:17" s="288" customFormat="1" ht="12.75">
      <c r="A82" s="174">
        <v>70</v>
      </c>
      <c r="B82" s="294" t="s">
        <v>487</v>
      </c>
      <c r="C82" s="295" t="s">
        <v>20</v>
      </c>
      <c r="D82" s="182">
        <v>1</v>
      </c>
      <c r="E82" s="182">
        <v>2</v>
      </c>
      <c r="F82" s="270">
        <f t="shared" si="0"/>
        <v>0.81632653061224481</v>
      </c>
      <c r="G82" s="296">
        <f t="shared" si="1"/>
        <v>1.6326530612244896</v>
      </c>
      <c r="H82" s="297">
        <f t="shared" si="2"/>
        <v>0</v>
      </c>
      <c r="I82" s="296">
        <f t="shared" si="3"/>
        <v>0</v>
      </c>
      <c r="J82" s="298">
        <f t="shared" si="4"/>
        <v>1.6326530612244896</v>
      </c>
      <c r="K82" s="299">
        <f t="shared" si="5"/>
        <v>0.81632653061224481</v>
      </c>
      <c r="L82" s="342"/>
      <c r="M82" s="273">
        <v>2</v>
      </c>
      <c r="N82" s="273">
        <v>0</v>
      </c>
      <c r="O82" s="342"/>
      <c r="P82" s="275"/>
      <c r="Q82" s="428"/>
    </row>
    <row r="83" spans="1:17" s="288" customFormat="1" ht="12.75">
      <c r="A83" s="174">
        <v>71</v>
      </c>
      <c r="B83" s="294" t="s">
        <v>488</v>
      </c>
      <c r="C83" s="295" t="s">
        <v>20</v>
      </c>
      <c r="D83" s="182">
        <v>1</v>
      </c>
      <c r="E83" s="182">
        <v>4</v>
      </c>
      <c r="F83" s="270">
        <f t="shared" si="0"/>
        <v>6.1224489795918364</v>
      </c>
      <c r="G83" s="296">
        <f t="shared" si="1"/>
        <v>24.489795918367346</v>
      </c>
      <c r="H83" s="297">
        <f t="shared" si="2"/>
        <v>0</v>
      </c>
      <c r="I83" s="296">
        <f t="shared" si="3"/>
        <v>0</v>
      </c>
      <c r="J83" s="298">
        <f t="shared" si="4"/>
        <v>24.489795918367346</v>
      </c>
      <c r="K83" s="299">
        <f t="shared" si="5"/>
        <v>6.1224489795918364</v>
      </c>
      <c r="L83" s="342"/>
      <c r="M83" s="273">
        <v>15</v>
      </c>
      <c r="N83" s="273">
        <v>0</v>
      </c>
      <c r="O83" s="342"/>
      <c r="P83" s="275"/>
      <c r="Q83" s="428"/>
    </row>
    <row r="84" spans="1:17" s="288" customFormat="1" ht="12.75">
      <c r="A84" s="174">
        <v>72</v>
      </c>
      <c r="B84" s="294" t="s">
        <v>505</v>
      </c>
      <c r="C84" s="295" t="s">
        <v>444</v>
      </c>
      <c r="D84" s="182">
        <v>1</v>
      </c>
      <c r="E84" s="182">
        <v>2</v>
      </c>
      <c r="F84" s="270">
        <f t="shared" si="0"/>
        <v>114.28571428571428</v>
      </c>
      <c r="G84" s="296">
        <f t="shared" si="1"/>
        <v>228.57142857142856</v>
      </c>
      <c r="H84" s="297">
        <f t="shared" si="2"/>
        <v>12.755102040816325</v>
      </c>
      <c r="I84" s="296">
        <f t="shared" si="3"/>
        <v>25.510204081632651</v>
      </c>
      <c r="J84" s="298">
        <f t="shared" si="4"/>
        <v>254.08163265306121</v>
      </c>
      <c r="K84" s="299">
        <f t="shared" si="5"/>
        <v>127.0408163265306</v>
      </c>
      <c r="L84" s="342"/>
      <c r="M84" s="273">
        <v>280</v>
      </c>
      <c r="N84" s="273">
        <v>31.25</v>
      </c>
      <c r="O84" s="342"/>
      <c r="P84" s="275"/>
      <c r="Q84" s="428"/>
    </row>
    <row r="85" spans="1:17" s="288" customFormat="1" ht="12.75">
      <c r="A85" s="174"/>
      <c r="B85" s="429" t="s">
        <v>506</v>
      </c>
      <c r="C85" s="295"/>
      <c r="D85" s="182"/>
      <c r="E85" s="182"/>
      <c r="F85" s="270"/>
      <c r="G85" s="296"/>
      <c r="H85" s="297"/>
      <c r="I85" s="296"/>
      <c r="J85" s="298"/>
      <c r="K85" s="299"/>
      <c r="L85" s="342"/>
      <c r="M85" s="273"/>
      <c r="N85" s="273"/>
      <c r="O85" s="342"/>
      <c r="P85" s="275"/>
      <c r="Q85" s="275"/>
    </row>
    <row r="86" spans="1:17" s="288" customFormat="1" ht="12.75">
      <c r="A86" s="174">
        <v>1</v>
      </c>
      <c r="B86" s="294" t="s">
        <v>449</v>
      </c>
      <c r="C86" s="295" t="s">
        <v>309</v>
      </c>
      <c r="D86" s="182">
        <v>1</v>
      </c>
      <c r="E86" s="182">
        <v>1</v>
      </c>
      <c r="F86" s="270">
        <f t="shared" ref="F86:F138" si="6">M86/$J$4</f>
        <v>0.81632653061224481</v>
      </c>
      <c r="G86" s="296">
        <f t="shared" ref="G86:G138" si="7">F86*E86</f>
        <v>0.81632653061224481</v>
      </c>
      <c r="H86" s="297">
        <f t="shared" ref="H86:H138" si="8">N86/$J$4</f>
        <v>0.81632653061224481</v>
      </c>
      <c r="I86" s="296">
        <f t="shared" ref="I86:I138" si="9">H86*E86</f>
        <v>0.81632653061224481</v>
      </c>
      <c r="J86" s="298">
        <f t="shared" ref="J86:J138" si="10">G86+I86</f>
        <v>1.6326530612244896</v>
      </c>
      <c r="K86" s="299">
        <f t="shared" ref="K86:K138" si="11">J86/E86</f>
        <v>1.6326530612244896</v>
      </c>
      <c r="L86" s="342"/>
      <c r="M86" s="273">
        <v>2</v>
      </c>
      <c r="N86" s="273">
        <v>2</v>
      </c>
      <c r="O86" s="342"/>
      <c r="P86" s="275"/>
      <c r="Q86" s="428"/>
    </row>
    <row r="87" spans="1:17" s="288" customFormat="1" ht="12.75">
      <c r="A87" s="174">
        <v>2</v>
      </c>
      <c r="B87" s="294" t="s">
        <v>451</v>
      </c>
      <c r="C87" s="295" t="s">
        <v>309</v>
      </c>
      <c r="D87" s="182">
        <v>1</v>
      </c>
      <c r="E87" s="182">
        <v>1</v>
      </c>
      <c r="F87" s="270">
        <f t="shared" si="6"/>
        <v>0.81632653061224481</v>
      </c>
      <c r="G87" s="296">
        <f t="shared" si="7"/>
        <v>0.81632653061224481</v>
      </c>
      <c r="H87" s="297">
        <f t="shared" si="8"/>
        <v>0.81632653061224481</v>
      </c>
      <c r="I87" s="296">
        <f t="shared" si="9"/>
        <v>0.81632653061224481</v>
      </c>
      <c r="J87" s="298">
        <f t="shared" si="10"/>
        <v>1.6326530612244896</v>
      </c>
      <c r="K87" s="299">
        <f t="shared" si="11"/>
        <v>1.6326530612244896</v>
      </c>
      <c r="L87" s="342"/>
      <c r="M87" s="273">
        <v>2</v>
      </c>
      <c r="N87" s="273">
        <v>2</v>
      </c>
      <c r="O87" s="342"/>
      <c r="P87" s="275"/>
      <c r="Q87" s="428"/>
    </row>
    <row r="88" spans="1:17" s="288" customFormat="1" ht="12.75">
      <c r="A88" s="174">
        <v>3</v>
      </c>
      <c r="B88" s="294" t="s">
        <v>452</v>
      </c>
      <c r="C88" s="295" t="s">
        <v>309</v>
      </c>
      <c r="D88" s="182">
        <v>1</v>
      </c>
      <c r="E88" s="182">
        <v>1</v>
      </c>
      <c r="F88" s="270">
        <f t="shared" si="6"/>
        <v>0.81632653061224481</v>
      </c>
      <c r="G88" s="296">
        <f t="shared" si="7"/>
        <v>0.81632653061224481</v>
      </c>
      <c r="H88" s="297">
        <f t="shared" si="8"/>
        <v>0.81632653061224481</v>
      </c>
      <c r="I88" s="296">
        <f t="shared" si="9"/>
        <v>0.81632653061224481</v>
      </c>
      <c r="J88" s="298">
        <f t="shared" si="10"/>
        <v>1.6326530612244896</v>
      </c>
      <c r="K88" s="299">
        <f t="shared" si="11"/>
        <v>1.6326530612244896</v>
      </c>
      <c r="L88" s="342"/>
      <c r="M88" s="273">
        <v>2</v>
      </c>
      <c r="N88" s="273">
        <v>2</v>
      </c>
      <c r="O88" s="342"/>
      <c r="P88" s="275"/>
      <c r="Q88" s="428"/>
    </row>
    <row r="89" spans="1:17" s="288" customFormat="1" ht="12.75">
      <c r="A89" s="174">
        <v>4</v>
      </c>
      <c r="B89" s="294" t="s">
        <v>507</v>
      </c>
      <c r="C89" s="295" t="s">
        <v>309</v>
      </c>
      <c r="D89" s="182">
        <v>1</v>
      </c>
      <c r="E89" s="182">
        <v>1</v>
      </c>
      <c r="F89" s="270">
        <f t="shared" si="6"/>
        <v>0.81632653061224481</v>
      </c>
      <c r="G89" s="296">
        <f t="shared" si="7"/>
        <v>0.81632653061224481</v>
      </c>
      <c r="H89" s="297">
        <f t="shared" si="8"/>
        <v>0.81632653061224481</v>
      </c>
      <c r="I89" s="296">
        <f t="shared" si="9"/>
        <v>0.81632653061224481</v>
      </c>
      <c r="J89" s="298">
        <f t="shared" si="10"/>
        <v>1.6326530612244896</v>
      </c>
      <c r="K89" s="299">
        <f t="shared" si="11"/>
        <v>1.6326530612244896</v>
      </c>
      <c r="L89" s="342"/>
      <c r="M89" s="273">
        <v>2</v>
      </c>
      <c r="N89" s="273">
        <v>2</v>
      </c>
      <c r="O89" s="342"/>
      <c r="P89" s="275"/>
      <c r="Q89" s="428"/>
    </row>
    <row r="90" spans="1:17" s="288" customFormat="1" ht="12.75">
      <c r="A90" s="174">
        <v>5</v>
      </c>
      <c r="B90" s="294" t="s">
        <v>453</v>
      </c>
      <c r="C90" s="295" t="s">
        <v>309</v>
      </c>
      <c r="D90" s="182">
        <v>1</v>
      </c>
      <c r="E90" s="182">
        <v>1</v>
      </c>
      <c r="F90" s="270">
        <f t="shared" si="6"/>
        <v>0.81632653061224481</v>
      </c>
      <c r="G90" s="296">
        <f t="shared" si="7"/>
        <v>0.81632653061224481</v>
      </c>
      <c r="H90" s="297">
        <f t="shared" si="8"/>
        <v>0.81632653061224481</v>
      </c>
      <c r="I90" s="296">
        <f t="shared" si="9"/>
        <v>0.81632653061224481</v>
      </c>
      <c r="J90" s="298">
        <f t="shared" si="10"/>
        <v>1.6326530612244896</v>
      </c>
      <c r="K90" s="299">
        <f t="shared" si="11"/>
        <v>1.6326530612244896</v>
      </c>
      <c r="L90" s="342"/>
      <c r="M90" s="273">
        <v>2</v>
      </c>
      <c r="N90" s="273">
        <v>2</v>
      </c>
      <c r="O90" s="342"/>
      <c r="P90" s="275"/>
      <c r="Q90" s="428"/>
    </row>
    <row r="91" spans="1:17" s="288" customFormat="1" ht="12.75">
      <c r="A91" s="174">
        <v>6</v>
      </c>
      <c r="B91" s="294" t="s">
        <v>508</v>
      </c>
      <c r="C91" s="295" t="s">
        <v>309</v>
      </c>
      <c r="D91" s="182">
        <v>1</v>
      </c>
      <c r="E91" s="182">
        <v>1</v>
      </c>
      <c r="F91" s="270">
        <f t="shared" si="6"/>
        <v>0.81632653061224481</v>
      </c>
      <c r="G91" s="296">
        <f t="shared" si="7"/>
        <v>0.81632653061224481</v>
      </c>
      <c r="H91" s="297">
        <f t="shared" si="8"/>
        <v>0.81632653061224481</v>
      </c>
      <c r="I91" s="296">
        <f t="shared" si="9"/>
        <v>0.81632653061224481</v>
      </c>
      <c r="J91" s="298">
        <f t="shared" si="10"/>
        <v>1.6326530612244896</v>
      </c>
      <c r="K91" s="299">
        <f t="shared" si="11"/>
        <v>1.6326530612244896</v>
      </c>
      <c r="L91" s="342"/>
      <c r="M91" s="273">
        <v>2</v>
      </c>
      <c r="N91" s="273">
        <v>2</v>
      </c>
      <c r="O91" s="342"/>
      <c r="P91" s="275"/>
      <c r="Q91" s="428"/>
    </row>
    <row r="92" spans="1:17" s="288" customFormat="1" ht="12.75">
      <c r="A92" s="174">
        <v>7</v>
      </c>
      <c r="B92" s="294" t="s">
        <v>509</v>
      </c>
      <c r="C92" s="295" t="s">
        <v>309</v>
      </c>
      <c r="D92" s="182">
        <v>1</v>
      </c>
      <c r="E92" s="182">
        <v>1</v>
      </c>
      <c r="F92" s="270">
        <f t="shared" si="6"/>
        <v>0.81632653061224481</v>
      </c>
      <c r="G92" s="296">
        <f t="shared" si="7"/>
        <v>0.81632653061224481</v>
      </c>
      <c r="H92" s="297">
        <f t="shared" si="8"/>
        <v>0.81632653061224481</v>
      </c>
      <c r="I92" s="296">
        <f t="shared" si="9"/>
        <v>0.81632653061224481</v>
      </c>
      <c r="J92" s="298">
        <f t="shared" si="10"/>
        <v>1.6326530612244896</v>
      </c>
      <c r="K92" s="299">
        <f t="shared" si="11"/>
        <v>1.6326530612244896</v>
      </c>
      <c r="L92" s="342"/>
      <c r="M92" s="273">
        <v>2</v>
      </c>
      <c r="N92" s="273">
        <v>2</v>
      </c>
      <c r="O92" s="342"/>
      <c r="P92" s="275"/>
      <c r="Q92" s="428"/>
    </row>
    <row r="93" spans="1:17" s="288" customFormat="1" ht="12.75">
      <c r="A93" s="174">
        <v>8</v>
      </c>
      <c r="B93" s="294" t="s">
        <v>510</v>
      </c>
      <c r="C93" s="295" t="s">
        <v>20</v>
      </c>
      <c r="D93" s="182">
        <v>1</v>
      </c>
      <c r="E93" s="182">
        <v>1</v>
      </c>
      <c r="F93" s="270">
        <f t="shared" si="6"/>
        <v>0.81632653061224481</v>
      </c>
      <c r="G93" s="296">
        <f t="shared" si="7"/>
        <v>0.81632653061224481</v>
      </c>
      <c r="H93" s="297">
        <f t="shared" si="8"/>
        <v>0</v>
      </c>
      <c r="I93" s="296">
        <f t="shared" si="9"/>
        <v>0</v>
      </c>
      <c r="J93" s="298">
        <f t="shared" si="10"/>
        <v>0.81632653061224481</v>
      </c>
      <c r="K93" s="299">
        <f t="shared" si="11"/>
        <v>0.81632653061224481</v>
      </c>
      <c r="L93" s="342"/>
      <c r="M93" s="273">
        <v>2</v>
      </c>
      <c r="N93" s="273">
        <v>0</v>
      </c>
      <c r="O93" s="342"/>
      <c r="P93" s="275"/>
      <c r="Q93" s="428"/>
    </row>
    <row r="94" spans="1:17" s="288" customFormat="1" ht="12.75">
      <c r="A94" s="174">
        <v>9</v>
      </c>
      <c r="B94" s="294" t="s">
        <v>511</v>
      </c>
      <c r="C94" s="295" t="s">
        <v>20</v>
      </c>
      <c r="D94" s="182">
        <v>1</v>
      </c>
      <c r="E94" s="182">
        <v>1</v>
      </c>
      <c r="F94" s="270">
        <f t="shared" si="6"/>
        <v>0.81632653061224481</v>
      </c>
      <c r="G94" s="296">
        <f t="shared" si="7"/>
        <v>0.81632653061224481</v>
      </c>
      <c r="H94" s="297">
        <f t="shared" si="8"/>
        <v>0</v>
      </c>
      <c r="I94" s="296">
        <f t="shared" si="9"/>
        <v>0</v>
      </c>
      <c r="J94" s="298">
        <f t="shared" si="10"/>
        <v>0.81632653061224481</v>
      </c>
      <c r="K94" s="299">
        <f t="shared" si="11"/>
        <v>0.81632653061224481</v>
      </c>
      <c r="L94" s="342"/>
      <c r="M94" s="273">
        <v>2</v>
      </c>
      <c r="N94" s="273">
        <v>0</v>
      </c>
      <c r="O94" s="342"/>
      <c r="P94" s="275"/>
      <c r="Q94" s="428"/>
    </row>
    <row r="95" spans="1:17" s="288" customFormat="1" ht="12.75">
      <c r="A95" s="174">
        <v>10</v>
      </c>
      <c r="B95" s="294" t="s">
        <v>512</v>
      </c>
      <c r="C95" s="295" t="s">
        <v>20</v>
      </c>
      <c r="D95" s="182">
        <v>1</v>
      </c>
      <c r="E95" s="182">
        <v>1</v>
      </c>
      <c r="F95" s="270">
        <f t="shared" si="6"/>
        <v>0.81632653061224481</v>
      </c>
      <c r="G95" s="296">
        <f t="shared" si="7"/>
        <v>0.81632653061224481</v>
      </c>
      <c r="H95" s="297">
        <f t="shared" si="8"/>
        <v>0</v>
      </c>
      <c r="I95" s="296">
        <f t="shared" si="9"/>
        <v>0</v>
      </c>
      <c r="J95" s="298">
        <f t="shared" si="10"/>
        <v>0.81632653061224481</v>
      </c>
      <c r="K95" s="299">
        <f t="shared" si="11"/>
        <v>0.81632653061224481</v>
      </c>
      <c r="L95" s="342"/>
      <c r="M95" s="273">
        <v>2</v>
      </c>
      <c r="N95" s="273">
        <v>0</v>
      </c>
      <c r="O95" s="342"/>
      <c r="P95" s="275"/>
      <c r="Q95" s="428"/>
    </row>
    <row r="96" spans="1:17" s="288" customFormat="1" ht="12.75">
      <c r="A96" s="174">
        <v>11</v>
      </c>
      <c r="B96" s="294" t="s">
        <v>513</v>
      </c>
      <c r="C96" s="295" t="s">
        <v>20</v>
      </c>
      <c r="D96" s="182">
        <v>1</v>
      </c>
      <c r="E96" s="182">
        <v>1</v>
      </c>
      <c r="F96" s="270">
        <f t="shared" si="6"/>
        <v>0.81632653061224481</v>
      </c>
      <c r="G96" s="296">
        <f t="shared" si="7"/>
        <v>0.81632653061224481</v>
      </c>
      <c r="H96" s="297">
        <f t="shared" si="8"/>
        <v>0</v>
      </c>
      <c r="I96" s="296">
        <f t="shared" si="9"/>
        <v>0</v>
      </c>
      <c r="J96" s="298">
        <f t="shared" si="10"/>
        <v>0.81632653061224481</v>
      </c>
      <c r="K96" s="299">
        <f t="shared" si="11"/>
        <v>0.81632653061224481</v>
      </c>
      <c r="L96" s="342"/>
      <c r="M96" s="273">
        <v>2</v>
      </c>
      <c r="N96" s="273">
        <v>0</v>
      </c>
      <c r="O96" s="342"/>
      <c r="P96" s="275"/>
      <c r="Q96" s="428"/>
    </row>
    <row r="97" spans="1:17" s="288" customFormat="1" ht="12.75">
      <c r="A97" s="174">
        <v>12</v>
      </c>
      <c r="B97" s="294" t="s">
        <v>514</v>
      </c>
      <c r="C97" s="295" t="s">
        <v>20</v>
      </c>
      <c r="D97" s="182">
        <v>1</v>
      </c>
      <c r="E97" s="182">
        <v>1</v>
      </c>
      <c r="F97" s="270">
        <f t="shared" si="6"/>
        <v>0.81632653061224481</v>
      </c>
      <c r="G97" s="296">
        <f t="shared" si="7"/>
        <v>0.81632653061224481</v>
      </c>
      <c r="H97" s="297">
        <f t="shared" si="8"/>
        <v>0</v>
      </c>
      <c r="I97" s="296">
        <f t="shared" si="9"/>
        <v>0</v>
      </c>
      <c r="J97" s="298">
        <f t="shared" si="10"/>
        <v>0.81632653061224481</v>
      </c>
      <c r="K97" s="299">
        <f t="shared" si="11"/>
        <v>0.81632653061224481</v>
      </c>
      <c r="L97" s="342"/>
      <c r="M97" s="273">
        <v>2</v>
      </c>
      <c r="N97" s="273">
        <v>0</v>
      </c>
      <c r="O97" s="342"/>
      <c r="P97" s="275"/>
      <c r="Q97" s="428"/>
    </row>
    <row r="98" spans="1:17" s="288" customFormat="1" ht="12.75">
      <c r="A98" s="174">
        <v>13</v>
      </c>
      <c r="B98" s="294" t="s">
        <v>515</v>
      </c>
      <c r="C98" s="295" t="s">
        <v>20</v>
      </c>
      <c r="D98" s="182">
        <v>1</v>
      </c>
      <c r="E98" s="182">
        <v>1</v>
      </c>
      <c r="F98" s="270">
        <f t="shared" si="6"/>
        <v>0.81632653061224481</v>
      </c>
      <c r="G98" s="296">
        <f t="shared" si="7"/>
        <v>0.81632653061224481</v>
      </c>
      <c r="H98" s="297">
        <f t="shared" si="8"/>
        <v>0</v>
      </c>
      <c r="I98" s="296">
        <f t="shared" si="9"/>
        <v>0</v>
      </c>
      <c r="J98" s="298">
        <f t="shared" si="10"/>
        <v>0.81632653061224481</v>
      </c>
      <c r="K98" s="299">
        <f t="shared" si="11"/>
        <v>0.81632653061224481</v>
      </c>
      <c r="L98" s="342"/>
      <c r="M98" s="273">
        <v>2</v>
      </c>
      <c r="N98" s="273">
        <v>0</v>
      </c>
      <c r="O98" s="342"/>
      <c r="P98" s="275"/>
      <c r="Q98" s="428"/>
    </row>
    <row r="99" spans="1:17" s="288" customFormat="1" ht="12.75">
      <c r="A99" s="174">
        <v>14</v>
      </c>
      <c r="B99" s="294" t="s">
        <v>516</v>
      </c>
      <c r="C99" s="295" t="s">
        <v>20</v>
      </c>
      <c r="D99" s="182">
        <v>1</v>
      </c>
      <c r="E99" s="182">
        <v>1</v>
      </c>
      <c r="F99" s="270">
        <f t="shared" si="6"/>
        <v>0.81632653061224481</v>
      </c>
      <c r="G99" s="296">
        <f t="shared" si="7"/>
        <v>0.81632653061224481</v>
      </c>
      <c r="H99" s="297">
        <f t="shared" si="8"/>
        <v>0</v>
      </c>
      <c r="I99" s="296">
        <f t="shared" si="9"/>
        <v>0</v>
      </c>
      <c r="J99" s="298">
        <f t="shared" si="10"/>
        <v>0.81632653061224481</v>
      </c>
      <c r="K99" s="299">
        <f t="shared" si="11"/>
        <v>0.81632653061224481</v>
      </c>
      <c r="L99" s="342"/>
      <c r="M99" s="273">
        <v>2</v>
      </c>
      <c r="N99" s="273">
        <v>0</v>
      </c>
      <c r="O99" s="342"/>
      <c r="P99" s="275"/>
      <c r="Q99" s="428"/>
    </row>
    <row r="100" spans="1:17" s="288" customFormat="1" ht="12.75">
      <c r="A100" s="174">
        <v>15</v>
      </c>
      <c r="B100" s="294" t="s">
        <v>517</v>
      </c>
      <c r="C100" s="295" t="s">
        <v>20</v>
      </c>
      <c r="D100" s="182">
        <v>1</v>
      </c>
      <c r="E100" s="182">
        <v>1</v>
      </c>
      <c r="F100" s="270">
        <f t="shared" si="6"/>
        <v>0.81632653061224481</v>
      </c>
      <c r="G100" s="296">
        <f t="shared" si="7"/>
        <v>0.81632653061224481</v>
      </c>
      <c r="H100" s="297">
        <f t="shared" si="8"/>
        <v>0</v>
      </c>
      <c r="I100" s="296">
        <f t="shared" si="9"/>
        <v>0</v>
      </c>
      <c r="J100" s="298">
        <f t="shared" si="10"/>
        <v>0.81632653061224481</v>
      </c>
      <c r="K100" s="299">
        <f t="shared" si="11"/>
        <v>0.81632653061224481</v>
      </c>
      <c r="L100" s="342"/>
      <c r="M100" s="273">
        <v>2</v>
      </c>
      <c r="N100" s="273">
        <v>0</v>
      </c>
      <c r="O100" s="342"/>
      <c r="P100" s="275"/>
      <c r="Q100" s="428"/>
    </row>
    <row r="101" spans="1:17" s="288" customFormat="1" ht="12.75">
      <c r="A101" s="174">
        <v>16</v>
      </c>
      <c r="B101" s="294" t="s">
        <v>518</v>
      </c>
      <c r="C101" s="295" t="s">
        <v>20</v>
      </c>
      <c r="D101" s="182">
        <v>1</v>
      </c>
      <c r="E101" s="182">
        <v>1</v>
      </c>
      <c r="F101" s="270">
        <f t="shared" si="6"/>
        <v>0.81632653061224481</v>
      </c>
      <c r="G101" s="296">
        <f t="shared" si="7"/>
        <v>0.81632653061224481</v>
      </c>
      <c r="H101" s="297">
        <f t="shared" si="8"/>
        <v>0</v>
      </c>
      <c r="I101" s="296">
        <f t="shared" si="9"/>
        <v>0</v>
      </c>
      <c r="J101" s="298">
        <f t="shared" si="10"/>
        <v>0.81632653061224481</v>
      </c>
      <c r="K101" s="299">
        <f t="shared" si="11"/>
        <v>0.81632653061224481</v>
      </c>
      <c r="L101" s="342"/>
      <c r="M101" s="273">
        <v>2</v>
      </c>
      <c r="N101" s="273">
        <v>0</v>
      </c>
      <c r="O101" s="342"/>
      <c r="P101" s="275"/>
      <c r="Q101" s="428"/>
    </row>
    <row r="102" spans="1:17" s="288" customFormat="1" ht="12.75">
      <c r="A102" s="174">
        <v>17</v>
      </c>
      <c r="B102" s="294" t="s">
        <v>519</v>
      </c>
      <c r="C102" s="295" t="s">
        <v>20</v>
      </c>
      <c r="D102" s="182">
        <v>1</v>
      </c>
      <c r="E102" s="182">
        <v>1</v>
      </c>
      <c r="F102" s="270">
        <f t="shared" si="6"/>
        <v>0.81632653061224481</v>
      </c>
      <c r="G102" s="296">
        <f t="shared" si="7"/>
        <v>0.81632653061224481</v>
      </c>
      <c r="H102" s="297">
        <f t="shared" si="8"/>
        <v>0</v>
      </c>
      <c r="I102" s="296">
        <f t="shared" si="9"/>
        <v>0</v>
      </c>
      <c r="J102" s="298">
        <f t="shared" si="10"/>
        <v>0.81632653061224481</v>
      </c>
      <c r="K102" s="299">
        <f t="shared" si="11"/>
        <v>0.81632653061224481</v>
      </c>
      <c r="L102" s="342"/>
      <c r="M102" s="273">
        <v>2</v>
      </c>
      <c r="N102" s="273">
        <v>0</v>
      </c>
      <c r="O102" s="342"/>
      <c r="P102" s="275"/>
      <c r="Q102" s="428"/>
    </row>
    <row r="103" spans="1:17" s="288" customFormat="1" ht="12.75">
      <c r="A103" s="174">
        <v>18</v>
      </c>
      <c r="B103" s="294" t="s">
        <v>520</v>
      </c>
      <c r="C103" s="295" t="s">
        <v>20</v>
      </c>
      <c r="D103" s="182">
        <v>1</v>
      </c>
      <c r="E103" s="182">
        <v>1</v>
      </c>
      <c r="F103" s="270">
        <f t="shared" si="6"/>
        <v>0.81632653061224481</v>
      </c>
      <c r="G103" s="296">
        <f t="shared" si="7"/>
        <v>0.81632653061224481</v>
      </c>
      <c r="H103" s="297">
        <f t="shared" si="8"/>
        <v>0</v>
      </c>
      <c r="I103" s="296">
        <f t="shared" si="9"/>
        <v>0</v>
      </c>
      <c r="J103" s="298">
        <f t="shared" si="10"/>
        <v>0.81632653061224481</v>
      </c>
      <c r="K103" s="299">
        <f t="shared" si="11"/>
        <v>0.81632653061224481</v>
      </c>
      <c r="L103" s="342"/>
      <c r="M103" s="273">
        <v>2</v>
      </c>
      <c r="N103" s="273">
        <v>0</v>
      </c>
      <c r="O103" s="342"/>
      <c r="P103" s="275"/>
      <c r="Q103" s="428"/>
    </row>
    <row r="104" spans="1:17" s="288" customFormat="1" ht="12.75">
      <c r="A104" s="174">
        <v>19</v>
      </c>
      <c r="B104" s="294" t="s">
        <v>521</v>
      </c>
      <c r="C104" s="295" t="s">
        <v>20</v>
      </c>
      <c r="D104" s="182">
        <v>1</v>
      </c>
      <c r="E104" s="182">
        <v>1</v>
      </c>
      <c r="F104" s="270">
        <f t="shared" si="6"/>
        <v>0.81632653061224481</v>
      </c>
      <c r="G104" s="296">
        <f t="shared" si="7"/>
        <v>0.81632653061224481</v>
      </c>
      <c r="H104" s="297">
        <f t="shared" si="8"/>
        <v>0</v>
      </c>
      <c r="I104" s="296">
        <f t="shared" si="9"/>
        <v>0</v>
      </c>
      <c r="J104" s="298">
        <f t="shared" si="10"/>
        <v>0.81632653061224481</v>
      </c>
      <c r="K104" s="299">
        <f t="shared" si="11"/>
        <v>0.81632653061224481</v>
      </c>
      <c r="L104" s="342"/>
      <c r="M104" s="273">
        <v>2</v>
      </c>
      <c r="N104" s="273">
        <v>0</v>
      </c>
      <c r="O104" s="342"/>
      <c r="P104" s="275"/>
      <c r="Q104" s="428"/>
    </row>
    <row r="105" spans="1:17" s="288" customFormat="1" ht="12.75">
      <c r="A105" s="174">
        <v>20</v>
      </c>
      <c r="B105" s="294" t="s">
        <v>522</v>
      </c>
      <c r="C105" s="295" t="s">
        <v>20</v>
      </c>
      <c r="D105" s="182">
        <v>1</v>
      </c>
      <c r="E105" s="182">
        <v>1</v>
      </c>
      <c r="F105" s="270">
        <f t="shared" si="6"/>
        <v>0.81632653061224481</v>
      </c>
      <c r="G105" s="296">
        <f t="shared" si="7"/>
        <v>0.81632653061224481</v>
      </c>
      <c r="H105" s="297">
        <f t="shared" si="8"/>
        <v>0</v>
      </c>
      <c r="I105" s="296">
        <f t="shared" si="9"/>
        <v>0</v>
      </c>
      <c r="J105" s="298">
        <f t="shared" si="10"/>
        <v>0.81632653061224481</v>
      </c>
      <c r="K105" s="299">
        <f t="shared" si="11"/>
        <v>0.81632653061224481</v>
      </c>
      <c r="L105" s="342"/>
      <c r="M105" s="273">
        <v>2</v>
      </c>
      <c r="N105" s="273">
        <v>0</v>
      </c>
      <c r="O105" s="342"/>
      <c r="P105" s="275"/>
      <c r="Q105" s="428"/>
    </row>
    <row r="106" spans="1:17" s="288" customFormat="1" ht="12.75">
      <c r="A106" s="174">
        <v>21</v>
      </c>
      <c r="B106" s="294" t="s">
        <v>523</v>
      </c>
      <c r="C106" s="295" t="s">
        <v>20</v>
      </c>
      <c r="D106" s="182">
        <v>1</v>
      </c>
      <c r="E106" s="182">
        <v>1</v>
      </c>
      <c r="F106" s="270">
        <f t="shared" si="6"/>
        <v>0.81632653061224481</v>
      </c>
      <c r="G106" s="296">
        <f t="shared" si="7"/>
        <v>0.81632653061224481</v>
      </c>
      <c r="H106" s="297">
        <f t="shared" si="8"/>
        <v>0</v>
      </c>
      <c r="I106" s="296">
        <f t="shared" si="9"/>
        <v>0</v>
      </c>
      <c r="J106" s="298">
        <f t="shared" si="10"/>
        <v>0.81632653061224481</v>
      </c>
      <c r="K106" s="299">
        <f t="shared" si="11"/>
        <v>0.81632653061224481</v>
      </c>
      <c r="L106" s="342"/>
      <c r="M106" s="273">
        <v>2</v>
      </c>
      <c r="N106" s="273">
        <v>0</v>
      </c>
      <c r="O106" s="342"/>
      <c r="P106" s="275"/>
      <c r="Q106" s="428"/>
    </row>
    <row r="107" spans="1:17" s="288" customFormat="1" ht="12.75">
      <c r="A107" s="174">
        <v>22</v>
      </c>
      <c r="B107" s="294" t="s">
        <v>430</v>
      </c>
      <c r="C107" s="295" t="s">
        <v>20</v>
      </c>
      <c r="D107" s="182">
        <v>1</v>
      </c>
      <c r="E107" s="182">
        <v>1</v>
      </c>
      <c r="F107" s="270">
        <f t="shared" si="6"/>
        <v>0.81632653061224481</v>
      </c>
      <c r="G107" s="296">
        <f t="shared" si="7"/>
        <v>0.81632653061224481</v>
      </c>
      <c r="H107" s="297">
        <f t="shared" si="8"/>
        <v>0</v>
      </c>
      <c r="I107" s="296">
        <f t="shared" si="9"/>
        <v>0</v>
      </c>
      <c r="J107" s="298">
        <f t="shared" si="10"/>
        <v>0.81632653061224481</v>
      </c>
      <c r="K107" s="299">
        <f t="shared" si="11"/>
        <v>0.81632653061224481</v>
      </c>
      <c r="L107" s="342"/>
      <c r="M107" s="273">
        <v>2</v>
      </c>
      <c r="N107" s="273">
        <v>0</v>
      </c>
      <c r="O107" s="342"/>
      <c r="P107" s="275"/>
      <c r="Q107" s="428"/>
    </row>
    <row r="108" spans="1:17" s="288" customFormat="1" ht="12.75">
      <c r="A108" s="174">
        <v>23</v>
      </c>
      <c r="B108" s="294" t="s">
        <v>524</v>
      </c>
      <c r="C108" s="295" t="s">
        <v>20</v>
      </c>
      <c r="D108" s="182">
        <v>1</v>
      </c>
      <c r="E108" s="182">
        <v>1</v>
      </c>
      <c r="F108" s="270">
        <f t="shared" si="6"/>
        <v>0.81632653061224481</v>
      </c>
      <c r="G108" s="296">
        <f t="shared" si="7"/>
        <v>0.81632653061224481</v>
      </c>
      <c r="H108" s="297">
        <f t="shared" si="8"/>
        <v>0</v>
      </c>
      <c r="I108" s="296">
        <f t="shared" si="9"/>
        <v>0</v>
      </c>
      <c r="J108" s="298">
        <f t="shared" si="10"/>
        <v>0.81632653061224481</v>
      </c>
      <c r="K108" s="299">
        <f t="shared" si="11"/>
        <v>0.81632653061224481</v>
      </c>
      <c r="L108" s="342"/>
      <c r="M108" s="273">
        <v>2</v>
      </c>
      <c r="N108" s="273">
        <v>0</v>
      </c>
      <c r="O108" s="342"/>
      <c r="P108" s="275"/>
      <c r="Q108" s="428"/>
    </row>
    <row r="109" spans="1:17" s="288" customFormat="1" ht="12.75">
      <c r="A109" s="174">
        <v>24</v>
      </c>
      <c r="B109" s="294" t="s">
        <v>525</v>
      </c>
      <c r="C109" s="295" t="s">
        <v>20</v>
      </c>
      <c r="D109" s="182">
        <v>1</v>
      </c>
      <c r="E109" s="182">
        <v>1</v>
      </c>
      <c r="F109" s="270">
        <f t="shared" si="6"/>
        <v>0.81632653061224481</v>
      </c>
      <c r="G109" s="296">
        <f t="shared" si="7"/>
        <v>0.81632653061224481</v>
      </c>
      <c r="H109" s="297">
        <f t="shared" si="8"/>
        <v>0</v>
      </c>
      <c r="I109" s="296">
        <f t="shared" si="9"/>
        <v>0</v>
      </c>
      <c r="J109" s="298">
        <f t="shared" si="10"/>
        <v>0.81632653061224481</v>
      </c>
      <c r="K109" s="299">
        <f t="shared" si="11"/>
        <v>0.81632653061224481</v>
      </c>
      <c r="L109" s="342"/>
      <c r="M109" s="273">
        <v>2</v>
      </c>
      <c r="N109" s="273">
        <v>0</v>
      </c>
      <c r="O109" s="342"/>
      <c r="P109" s="275"/>
      <c r="Q109" s="428"/>
    </row>
    <row r="110" spans="1:17" s="288" customFormat="1" ht="12.75">
      <c r="A110" s="174">
        <v>25</v>
      </c>
      <c r="B110" s="294" t="s">
        <v>526</v>
      </c>
      <c r="C110" s="295" t="s">
        <v>20</v>
      </c>
      <c r="D110" s="182">
        <v>1</v>
      </c>
      <c r="E110" s="182">
        <v>1</v>
      </c>
      <c r="F110" s="270">
        <f t="shared" si="6"/>
        <v>0.81632653061224481</v>
      </c>
      <c r="G110" s="296">
        <f t="shared" si="7"/>
        <v>0.81632653061224481</v>
      </c>
      <c r="H110" s="297">
        <f t="shared" si="8"/>
        <v>0</v>
      </c>
      <c r="I110" s="296">
        <f t="shared" si="9"/>
        <v>0</v>
      </c>
      <c r="J110" s="298">
        <f t="shared" si="10"/>
        <v>0.81632653061224481</v>
      </c>
      <c r="K110" s="299">
        <f t="shared" si="11"/>
        <v>0.81632653061224481</v>
      </c>
      <c r="L110" s="342"/>
      <c r="M110" s="273">
        <v>2</v>
      </c>
      <c r="N110" s="273">
        <v>0</v>
      </c>
      <c r="O110" s="342"/>
      <c r="P110" s="275"/>
      <c r="Q110" s="428"/>
    </row>
    <row r="111" spans="1:17" s="288" customFormat="1" ht="12.75">
      <c r="A111" s="174">
        <v>26</v>
      </c>
      <c r="B111" s="294" t="s">
        <v>527</v>
      </c>
      <c r="C111" s="295" t="s">
        <v>20</v>
      </c>
      <c r="D111" s="182">
        <v>1</v>
      </c>
      <c r="E111" s="182">
        <v>1</v>
      </c>
      <c r="F111" s="270">
        <f t="shared" si="6"/>
        <v>0.81632653061224481</v>
      </c>
      <c r="G111" s="296">
        <f t="shared" si="7"/>
        <v>0.81632653061224481</v>
      </c>
      <c r="H111" s="297">
        <f t="shared" si="8"/>
        <v>0</v>
      </c>
      <c r="I111" s="296">
        <f t="shared" si="9"/>
        <v>0</v>
      </c>
      <c r="J111" s="298">
        <f t="shared" si="10"/>
        <v>0.81632653061224481</v>
      </c>
      <c r="K111" s="299">
        <f t="shared" si="11"/>
        <v>0.81632653061224481</v>
      </c>
      <c r="L111" s="342"/>
      <c r="M111" s="273">
        <v>2</v>
      </c>
      <c r="N111" s="273">
        <v>0</v>
      </c>
      <c r="O111" s="342"/>
      <c r="P111" s="275"/>
      <c r="Q111" s="428"/>
    </row>
    <row r="112" spans="1:17" s="288" customFormat="1" ht="12.75">
      <c r="A112" s="174">
        <v>27</v>
      </c>
      <c r="B112" s="294" t="s">
        <v>528</v>
      </c>
      <c r="C112" s="295" t="s">
        <v>20</v>
      </c>
      <c r="D112" s="182">
        <v>1</v>
      </c>
      <c r="E112" s="182">
        <v>1</v>
      </c>
      <c r="F112" s="270">
        <f t="shared" si="6"/>
        <v>0.81632653061224481</v>
      </c>
      <c r="G112" s="296">
        <f t="shared" si="7"/>
        <v>0.81632653061224481</v>
      </c>
      <c r="H112" s="297">
        <f t="shared" si="8"/>
        <v>0</v>
      </c>
      <c r="I112" s="296">
        <f t="shared" si="9"/>
        <v>0</v>
      </c>
      <c r="J112" s="298">
        <f t="shared" si="10"/>
        <v>0.81632653061224481</v>
      </c>
      <c r="K112" s="299">
        <f t="shared" si="11"/>
        <v>0.81632653061224481</v>
      </c>
      <c r="L112" s="342"/>
      <c r="M112" s="273">
        <v>2</v>
      </c>
      <c r="N112" s="273">
        <v>0</v>
      </c>
      <c r="O112" s="342"/>
      <c r="P112" s="275"/>
      <c r="Q112" s="428"/>
    </row>
    <row r="113" spans="1:17" s="288" customFormat="1">
      <c r="A113" s="174">
        <v>28</v>
      </c>
      <c r="B113" s="294" t="s">
        <v>529</v>
      </c>
      <c r="C113" s="295" t="s">
        <v>20</v>
      </c>
      <c r="D113" s="182">
        <v>1</v>
      </c>
      <c r="E113" s="182">
        <v>1</v>
      </c>
      <c r="F113" s="270">
        <f t="shared" si="6"/>
        <v>0.81632653061224481</v>
      </c>
      <c r="G113" s="296">
        <f t="shared" si="7"/>
        <v>0.81632653061224481</v>
      </c>
      <c r="H113" s="297">
        <f t="shared" si="8"/>
        <v>0</v>
      </c>
      <c r="I113" s="296">
        <f t="shared" si="9"/>
        <v>0</v>
      </c>
      <c r="J113" s="298">
        <f t="shared" si="10"/>
        <v>0.81632653061224481</v>
      </c>
      <c r="K113" s="299">
        <f t="shared" si="11"/>
        <v>0.81632653061224481</v>
      </c>
      <c r="L113" s="430"/>
      <c r="M113" s="273">
        <v>2</v>
      </c>
      <c r="N113" s="273">
        <v>0</v>
      </c>
      <c r="O113" s="430"/>
      <c r="P113" s="275"/>
      <c r="Q113" s="428"/>
    </row>
    <row r="114" spans="1:17" s="288" customFormat="1">
      <c r="A114" s="174">
        <v>29</v>
      </c>
      <c r="B114" s="294" t="s">
        <v>530</v>
      </c>
      <c r="C114" s="295" t="s">
        <v>20</v>
      </c>
      <c r="D114" s="182">
        <v>1</v>
      </c>
      <c r="E114" s="182">
        <v>1</v>
      </c>
      <c r="F114" s="270">
        <f t="shared" si="6"/>
        <v>0.81632653061224481</v>
      </c>
      <c r="G114" s="296">
        <f t="shared" si="7"/>
        <v>0.81632653061224481</v>
      </c>
      <c r="H114" s="297">
        <f t="shared" si="8"/>
        <v>0</v>
      </c>
      <c r="I114" s="296">
        <f t="shared" si="9"/>
        <v>0</v>
      </c>
      <c r="J114" s="298">
        <f t="shared" si="10"/>
        <v>0.81632653061224481</v>
      </c>
      <c r="K114" s="299">
        <f t="shared" si="11"/>
        <v>0.81632653061224481</v>
      </c>
      <c r="L114" s="430"/>
      <c r="M114" s="273">
        <v>2</v>
      </c>
      <c r="N114" s="273">
        <v>0</v>
      </c>
      <c r="O114" s="430"/>
      <c r="P114" s="275"/>
      <c r="Q114" s="428"/>
    </row>
    <row r="115" spans="1:17" s="288" customFormat="1">
      <c r="A115" s="174">
        <v>30</v>
      </c>
      <c r="B115" s="294" t="s">
        <v>531</v>
      </c>
      <c r="C115" s="295" t="s">
        <v>20</v>
      </c>
      <c r="D115" s="182">
        <v>1</v>
      </c>
      <c r="E115" s="182">
        <v>1</v>
      </c>
      <c r="F115" s="270">
        <f t="shared" si="6"/>
        <v>0.81632653061224481</v>
      </c>
      <c r="G115" s="296">
        <f t="shared" si="7"/>
        <v>0.81632653061224481</v>
      </c>
      <c r="H115" s="297">
        <f t="shared" si="8"/>
        <v>0</v>
      </c>
      <c r="I115" s="296">
        <f t="shared" si="9"/>
        <v>0</v>
      </c>
      <c r="J115" s="298">
        <f t="shared" si="10"/>
        <v>0.81632653061224481</v>
      </c>
      <c r="K115" s="299">
        <f t="shared" si="11"/>
        <v>0.81632653061224481</v>
      </c>
      <c r="L115" s="430"/>
      <c r="M115" s="273">
        <v>2</v>
      </c>
      <c r="N115" s="273">
        <v>0</v>
      </c>
      <c r="O115" s="430"/>
      <c r="P115" s="275"/>
      <c r="Q115" s="428"/>
    </row>
    <row r="116" spans="1:17" s="288" customFormat="1">
      <c r="A116" s="174">
        <v>31</v>
      </c>
      <c r="B116" s="294" t="s">
        <v>532</v>
      </c>
      <c r="C116" s="295" t="s">
        <v>20</v>
      </c>
      <c r="D116" s="182">
        <v>1</v>
      </c>
      <c r="E116" s="182">
        <v>1</v>
      </c>
      <c r="F116" s="270">
        <f t="shared" si="6"/>
        <v>0.81632653061224481</v>
      </c>
      <c r="G116" s="296">
        <f t="shared" si="7"/>
        <v>0.81632653061224481</v>
      </c>
      <c r="H116" s="297">
        <f t="shared" si="8"/>
        <v>0</v>
      </c>
      <c r="I116" s="296">
        <f t="shared" si="9"/>
        <v>0</v>
      </c>
      <c r="J116" s="298">
        <f t="shared" si="10"/>
        <v>0.81632653061224481</v>
      </c>
      <c r="K116" s="299">
        <f t="shared" si="11"/>
        <v>0.81632653061224481</v>
      </c>
      <c r="L116" s="430"/>
      <c r="M116" s="273">
        <v>2</v>
      </c>
      <c r="N116" s="273">
        <v>0</v>
      </c>
      <c r="O116" s="430"/>
      <c r="P116" s="275"/>
      <c r="Q116" s="428"/>
    </row>
    <row r="117" spans="1:17" s="288" customFormat="1">
      <c r="A117" s="174">
        <v>32</v>
      </c>
      <c r="B117" s="294" t="s">
        <v>533</v>
      </c>
      <c r="C117" s="295" t="s">
        <v>20</v>
      </c>
      <c r="D117" s="182">
        <v>1</v>
      </c>
      <c r="E117" s="182">
        <v>1</v>
      </c>
      <c r="F117" s="270">
        <f t="shared" si="6"/>
        <v>0.81632653061224481</v>
      </c>
      <c r="G117" s="296">
        <f t="shared" si="7"/>
        <v>0.81632653061224481</v>
      </c>
      <c r="H117" s="297">
        <f t="shared" si="8"/>
        <v>0</v>
      </c>
      <c r="I117" s="296">
        <f t="shared" si="9"/>
        <v>0</v>
      </c>
      <c r="J117" s="298">
        <f t="shared" si="10"/>
        <v>0.81632653061224481</v>
      </c>
      <c r="K117" s="299">
        <f t="shared" si="11"/>
        <v>0.81632653061224481</v>
      </c>
      <c r="L117" s="430"/>
      <c r="M117" s="273">
        <v>2</v>
      </c>
      <c r="N117" s="273">
        <v>0</v>
      </c>
      <c r="O117" s="430"/>
      <c r="P117" s="275"/>
      <c r="Q117" s="428"/>
    </row>
    <row r="118" spans="1:17" s="288" customFormat="1">
      <c r="A118" s="174">
        <v>33</v>
      </c>
      <c r="B118" s="294" t="s">
        <v>534</v>
      </c>
      <c r="C118" s="295" t="s">
        <v>20</v>
      </c>
      <c r="D118" s="182">
        <v>1</v>
      </c>
      <c r="E118" s="182">
        <v>1</v>
      </c>
      <c r="F118" s="270">
        <f t="shared" si="6"/>
        <v>0.81632653061224481</v>
      </c>
      <c r="G118" s="296">
        <f t="shared" si="7"/>
        <v>0.81632653061224481</v>
      </c>
      <c r="H118" s="297">
        <f t="shared" si="8"/>
        <v>0</v>
      </c>
      <c r="I118" s="296">
        <f t="shared" si="9"/>
        <v>0</v>
      </c>
      <c r="J118" s="298">
        <f t="shared" si="10"/>
        <v>0.81632653061224481</v>
      </c>
      <c r="K118" s="299">
        <f t="shared" si="11"/>
        <v>0.81632653061224481</v>
      </c>
      <c r="L118" s="430"/>
      <c r="M118" s="273">
        <v>2</v>
      </c>
      <c r="N118" s="273">
        <v>0</v>
      </c>
      <c r="O118" s="430"/>
      <c r="P118" s="275"/>
      <c r="Q118" s="428"/>
    </row>
    <row r="119" spans="1:17" s="288" customFormat="1">
      <c r="A119" s="174">
        <v>34</v>
      </c>
      <c r="B119" s="294" t="s">
        <v>535</v>
      </c>
      <c r="C119" s="295" t="s">
        <v>20</v>
      </c>
      <c r="D119" s="182">
        <v>1</v>
      </c>
      <c r="E119" s="182">
        <v>1</v>
      </c>
      <c r="F119" s="270">
        <f t="shared" si="6"/>
        <v>0.81632653061224481</v>
      </c>
      <c r="G119" s="296">
        <f t="shared" si="7"/>
        <v>0.81632653061224481</v>
      </c>
      <c r="H119" s="297">
        <f t="shared" si="8"/>
        <v>0</v>
      </c>
      <c r="I119" s="296">
        <f t="shared" si="9"/>
        <v>0</v>
      </c>
      <c r="J119" s="298">
        <f t="shared" si="10"/>
        <v>0.81632653061224481</v>
      </c>
      <c r="K119" s="299">
        <f t="shared" si="11"/>
        <v>0.81632653061224481</v>
      </c>
      <c r="L119" s="430"/>
      <c r="M119" s="273">
        <v>2</v>
      </c>
      <c r="N119" s="273">
        <v>0</v>
      </c>
      <c r="O119" s="430"/>
      <c r="P119" s="275"/>
      <c r="Q119" s="428"/>
    </row>
    <row r="120" spans="1:17" s="288" customFormat="1">
      <c r="A120" s="174">
        <v>35</v>
      </c>
      <c r="B120" s="294" t="s">
        <v>536</v>
      </c>
      <c r="C120" s="295" t="s">
        <v>20</v>
      </c>
      <c r="D120" s="182">
        <v>1</v>
      </c>
      <c r="E120" s="182">
        <v>1</v>
      </c>
      <c r="F120" s="270">
        <f t="shared" si="6"/>
        <v>0.81632653061224481</v>
      </c>
      <c r="G120" s="296">
        <f t="shared" si="7"/>
        <v>0.81632653061224481</v>
      </c>
      <c r="H120" s="297">
        <f t="shared" si="8"/>
        <v>0</v>
      </c>
      <c r="I120" s="296">
        <f t="shared" si="9"/>
        <v>0</v>
      </c>
      <c r="J120" s="298">
        <f t="shared" si="10"/>
        <v>0.81632653061224481</v>
      </c>
      <c r="K120" s="299">
        <f t="shared" si="11"/>
        <v>0.81632653061224481</v>
      </c>
      <c r="L120" s="430"/>
      <c r="M120" s="273">
        <v>2</v>
      </c>
      <c r="N120" s="273">
        <v>0</v>
      </c>
      <c r="O120" s="430"/>
      <c r="P120" s="275"/>
      <c r="Q120" s="428"/>
    </row>
    <row r="121" spans="1:17" s="288" customFormat="1">
      <c r="A121" s="174">
        <v>36</v>
      </c>
      <c r="B121" s="294" t="s">
        <v>537</v>
      </c>
      <c r="C121" s="295" t="s">
        <v>20</v>
      </c>
      <c r="D121" s="182">
        <v>1</v>
      </c>
      <c r="E121" s="182">
        <v>1</v>
      </c>
      <c r="F121" s="270">
        <f t="shared" si="6"/>
        <v>0.81632653061224481</v>
      </c>
      <c r="G121" s="296">
        <f t="shared" si="7"/>
        <v>0.81632653061224481</v>
      </c>
      <c r="H121" s="297">
        <f t="shared" si="8"/>
        <v>0</v>
      </c>
      <c r="I121" s="296">
        <f t="shared" si="9"/>
        <v>0</v>
      </c>
      <c r="J121" s="298">
        <f t="shared" si="10"/>
        <v>0.81632653061224481</v>
      </c>
      <c r="K121" s="299">
        <f t="shared" si="11"/>
        <v>0.81632653061224481</v>
      </c>
      <c r="L121" s="430"/>
      <c r="M121" s="273">
        <v>2</v>
      </c>
      <c r="N121" s="273">
        <v>0</v>
      </c>
      <c r="O121" s="430"/>
      <c r="P121" s="275"/>
      <c r="Q121" s="428"/>
    </row>
    <row r="122" spans="1:17" s="288" customFormat="1">
      <c r="A122" s="174">
        <v>37</v>
      </c>
      <c r="B122" s="294" t="s">
        <v>538</v>
      </c>
      <c r="C122" s="295" t="s">
        <v>20</v>
      </c>
      <c r="D122" s="182">
        <v>1</v>
      </c>
      <c r="E122" s="182">
        <v>1</v>
      </c>
      <c r="F122" s="270">
        <f t="shared" si="6"/>
        <v>0.81632653061224481</v>
      </c>
      <c r="G122" s="296">
        <f t="shared" si="7"/>
        <v>0.81632653061224481</v>
      </c>
      <c r="H122" s="297">
        <f t="shared" si="8"/>
        <v>0</v>
      </c>
      <c r="I122" s="296">
        <f t="shared" si="9"/>
        <v>0</v>
      </c>
      <c r="J122" s="298">
        <f t="shared" si="10"/>
        <v>0.81632653061224481</v>
      </c>
      <c r="K122" s="299">
        <f t="shared" si="11"/>
        <v>0.81632653061224481</v>
      </c>
      <c r="L122" s="430"/>
      <c r="M122" s="273">
        <v>2</v>
      </c>
      <c r="N122" s="273">
        <v>0</v>
      </c>
      <c r="O122" s="430"/>
      <c r="P122" s="275"/>
      <c r="Q122" s="428"/>
    </row>
    <row r="123" spans="1:17" s="288" customFormat="1">
      <c r="A123" s="174">
        <v>38</v>
      </c>
      <c r="B123" s="294" t="s">
        <v>539</v>
      </c>
      <c r="C123" s="295" t="s">
        <v>20</v>
      </c>
      <c r="D123" s="182">
        <v>1</v>
      </c>
      <c r="E123" s="182">
        <v>1</v>
      </c>
      <c r="F123" s="270">
        <f t="shared" si="6"/>
        <v>0.81632653061224481</v>
      </c>
      <c r="G123" s="296">
        <f t="shared" si="7"/>
        <v>0.81632653061224481</v>
      </c>
      <c r="H123" s="297">
        <f t="shared" si="8"/>
        <v>0</v>
      </c>
      <c r="I123" s="296">
        <f t="shared" si="9"/>
        <v>0</v>
      </c>
      <c r="J123" s="298">
        <f t="shared" si="10"/>
        <v>0.81632653061224481</v>
      </c>
      <c r="K123" s="299">
        <f t="shared" si="11"/>
        <v>0.81632653061224481</v>
      </c>
      <c r="L123" s="430"/>
      <c r="M123" s="273">
        <v>2</v>
      </c>
      <c r="N123" s="273">
        <v>0</v>
      </c>
      <c r="O123" s="430"/>
      <c r="P123" s="275"/>
      <c r="Q123" s="428"/>
    </row>
    <row r="124" spans="1:17" s="288" customFormat="1">
      <c r="A124" s="174">
        <v>39</v>
      </c>
      <c r="B124" s="294" t="s">
        <v>540</v>
      </c>
      <c r="C124" s="295" t="s">
        <v>20</v>
      </c>
      <c r="D124" s="182">
        <v>1</v>
      </c>
      <c r="E124" s="182">
        <v>1</v>
      </c>
      <c r="F124" s="270">
        <f t="shared" si="6"/>
        <v>0.81632653061224481</v>
      </c>
      <c r="G124" s="296">
        <f t="shared" si="7"/>
        <v>0.81632653061224481</v>
      </c>
      <c r="H124" s="297">
        <f t="shared" si="8"/>
        <v>0</v>
      </c>
      <c r="I124" s="296">
        <f t="shared" si="9"/>
        <v>0</v>
      </c>
      <c r="J124" s="298">
        <f t="shared" si="10"/>
        <v>0.81632653061224481</v>
      </c>
      <c r="K124" s="299">
        <f t="shared" si="11"/>
        <v>0.81632653061224481</v>
      </c>
      <c r="L124" s="430"/>
      <c r="M124" s="273">
        <v>2</v>
      </c>
      <c r="N124" s="273">
        <v>0</v>
      </c>
      <c r="O124" s="430"/>
      <c r="P124" s="275"/>
      <c r="Q124" s="428"/>
    </row>
    <row r="125" spans="1:17" s="288" customFormat="1">
      <c r="A125" s="174">
        <v>40</v>
      </c>
      <c r="B125" s="294" t="s">
        <v>541</v>
      </c>
      <c r="C125" s="295" t="s">
        <v>20</v>
      </c>
      <c r="D125" s="182">
        <v>1</v>
      </c>
      <c r="E125" s="182">
        <v>1</v>
      </c>
      <c r="F125" s="270">
        <f t="shared" si="6"/>
        <v>0.81632653061224481</v>
      </c>
      <c r="G125" s="296">
        <f t="shared" si="7"/>
        <v>0.81632653061224481</v>
      </c>
      <c r="H125" s="297">
        <f t="shared" si="8"/>
        <v>0</v>
      </c>
      <c r="I125" s="296">
        <f t="shared" si="9"/>
        <v>0</v>
      </c>
      <c r="J125" s="298">
        <f t="shared" si="10"/>
        <v>0.81632653061224481</v>
      </c>
      <c r="K125" s="299">
        <f t="shared" si="11"/>
        <v>0.81632653061224481</v>
      </c>
      <c r="L125" s="430"/>
      <c r="M125" s="273">
        <v>2</v>
      </c>
      <c r="N125" s="273">
        <v>0</v>
      </c>
      <c r="O125" s="430"/>
      <c r="P125" s="275"/>
      <c r="Q125" s="428"/>
    </row>
    <row r="126" spans="1:17" s="288" customFormat="1">
      <c r="A126" s="174">
        <v>41</v>
      </c>
      <c r="B126" s="294" t="s">
        <v>542</v>
      </c>
      <c r="C126" s="295" t="s">
        <v>20</v>
      </c>
      <c r="D126" s="182">
        <v>1</v>
      </c>
      <c r="E126" s="182">
        <v>1</v>
      </c>
      <c r="F126" s="270">
        <f t="shared" si="6"/>
        <v>0.81632653061224481</v>
      </c>
      <c r="G126" s="296">
        <f t="shared" si="7"/>
        <v>0.81632653061224481</v>
      </c>
      <c r="H126" s="297">
        <f t="shared" si="8"/>
        <v>0.81632653061224481</v>
      </c>
      <c r="I126" s="296">
        <f t="shared" si="9"/>
        <v>0.81632653061224481</v>
      </c>
      <c r="J126" s="298">
        <f t="shared" si="10"/>
        <v>1.6326530612244896</v>
      </c>
      <c r="K126" s="299">
        <f t="shared" si="11"/>
        <v>1.6326530612244896</v>
      </c>
      <c r="L126" s="430"/>
      <c r="M126" s="273">
        <v>2</v>
      </c>
      <c r="N126" s="273">
        <v>2</v>
      </c>
      <c r="O126" s="430"/>
      <c r="P126" s="275"/>
      <c r="Q126" s="428"/>
    </row>
    <row r="127" spans="1:17" s="288" customFormat="1" ht="25.5">
      <c r="A127" s="174">
        <v>42</v>
      </c>
      <c r="B127" s="294" t="s">
        <v>543</v>
      </c>
      <c r="C127" s="295" t="s">
        <v>20</v>
      </c>
      <c r="D127" s="182">
        <v>1</v>
      </c>
      <c r="E127" s="182">
        <v>1</v>
      </c>
      <c r="F127" s="270">
        <f t="shared" si="6"/>
        <v>0.81632653061224481</v>
      </c>
      <c r="G127" s="296">
        <f t="shared" si="7"/>
        <v>0.81632653061224481</v>
      </c>
      <c r="H127" s="297">
        <f t="shared" si="8"/>
        <v>0.81632653061224481</v>
      </c>
      <c r="I127" s="296">
        <f t="shared" si="9"/>
        <v>0.81632653061224481</v>
      </c>
      <c r="J127" s="298">
        <f t="shared" si="10"/>
        <v>1.6326530612244896</v>
      </c>
      <c r="K127" s="299">
        <f t="shared" si="11"/>
        <v>1.6326530612244896</v>
      </c>
      <c r="L127" s="430"/>
      <c r="M127" s="273">
        <v>2</v>
      </c>
      <c r="N127" s="273">
        <v>2</v>
      </c>
      <c r="O127" s="430"/>
      <c r="P127" s="275"/>
      <c r="Q127" s="428"/>
    </row>
    <row r="128" spans="1:17" s="288" customFormat="1" ht="25.5">
      <c r="A128" s="174">
        <v>43</v>
      </c>
      <c r="B128" s="294" t="s">
        <v>544</v>
      </c>
      <c r="C128" s="295" t="s">
        <v>20</v>
      </c>
      <c r="D128" s="182">
        <v>1</v>
      </c>
      <c r="E128" s="182">
        <v>1</v>
      </c>
      <c r="F128" s="270">
        <f t="shared" si="6"/>
        <v>0.81632653061224481</v>
      </c>
      <c r="G128" s="296">
        <f t="shared" si="7"/>
        <v>0.81632653061224481</v>
      </c>
      <c r="H128" s="297">
        <f t="shared" si="8"/>
        <v>0.81632653061224481</v>
      </c>
      <c r="I128" s="296">
        <f t="shared" si="9"/>
        <v>0.81632653061224481</v>
      </c>
      <c r="J128" s="298">
        <f t="shared" si="10"/>
        <v>1.6326530612244896</v>
      </c>
      <c r="K128" s="299">
        <f t="shared" si="11"/>
        <v>1.6326530612244896</v>
      </c>
      <c r="L128" s="430"/>
      <c r="M128" s="273">
        <v>2</v>
      </c>
      <c r="N128" s="273">
        <v>2</v>
      </c>
      <c r="O128" s="430"/>
      <c r="P128" s="275"/>
      <c r="Q128" s="428"/>
    </row>
    <row r="129" spans="1:17" s="288" customFormat="1">
      <c r="A129" s="174">
        <v>44</v>
      </c>
      <c r="B129" s="294" t="s">
        <v>545</v>
      </c>
      <c r="C129" s="295" t="s">
        <v>20</v>
      </c>
      <c r="D129" s="182">
        <v>1</v>
      </c>
      <c r="E129" s="182">
        <v>1</v>
      </c>
      <c r="F129" s="270">
        <f t="shared" si="6"/>
        <v>0.81632653061224481</v>
      </c>
      <c r="G129" s="296">
        <f t="shared" si="7"/>
        <v>0.81632653061224481</v>
      </c>
      <c r="H129" s="297">
        <f t="shared" si="8"/>
        <v>0.81632653061224481</v>
      </c>
      <c r="I129" s="296">
        <f t="shared" si="9"/>
        <v>0.81632653061224481</v>
      </c>
      <c r="J129" s="298">
        <f t="shared" si="10"/>
        <v>1.6326530612244896</v>
      </c>
      <c r="K129" s="299">
        <f t="shared" si="11"/>
        <v>1.6326530612244896</v>
      </c>
      <c r="L129" s="430"/>
      <c r="M129" s="273">
        <v>2</v>
      </c>
      <c r="N129" s="273">
        <v>2</v>
      </c>
      <c r="O129" s="430"/>
      <c r="P129" s="275"/>
      <c r="Q129" s="428"/>
    </row>
    <row r="130" spans="1:17" s="288" customFormat="1">
      <c r="A130" s="174">
        <v>45</v>
      </c>
      <c r="B130" s="294" t="s">
        <v>546</v>
      </c>
      <c r="C130" s="295" t="s">
        <v>20</v>
      </c>
      <c r="D130" s="182">
        <v>1</v>
      </c>
      <c r="E130" s="182">
        <v>1</v>
      </c>
      <c r="F130" s="270">
        <f t="shared" si="6"/>
        <v>0.81632653061224481</v>
      </c>
      <c r="G130" s="296">
        <f t="shared" si="7"/>
        <v>0.81632653061224481</v>
      </c>
      <c r="H130" s="297">
        <f t="shared" si="8"/>
        <v>0</v>
      </c>
      <c r="I130" s="296">
        <f t="shared" si="9"/>
        <v>0</v>
      </c>
      <c r="J130" s="298">
        <f t="shared" si="10"/>
        <v>0.81632653061224481</v>
      </c>
      <c r="K130" s="299">
        <f t="shared" si="11"/>
        <v>0.81632653061224481</v>
      </c>
      <c r="L130" s="430"/>
      <c r="M130" s="273">
        <v>2</v>
      </c>
      <c r="N130" s="273">
        <v>0</v>
      </c>
      <c r="O130" s="430"/>
      <c r="P130" s="275"/>
      <c r="Q130" s="428"/>
    </row>
    <row r="131" spans="1:17" s="288" customFormat="1">
      <c r="A131" s="174">
        <v>46</v>
      </c>
      <c r="B131" s="294" t="s">
        <v>547</v>
      </c>
      <c r="C131" s="295" t="s">
        <v>20</v>
      </c>
      <c r="D131" s="182">
        <v>1</v>
      </c>
      <c r="E131" s="182">
        <v>1</v>
      </c>
      <c r="F131" s="270">
        <f t="shared" si="6"/>
        <v>0.81632653061224481</v>
      </c>
      <c r="G131" s="296">
        <f t="shared" si="7"/>
        <v>0.81632653061224481</v>
      </c>
      <c r="H131" s="297">
        <f t="shared" si="8"/>
        <v>0</v>
      </c>
      <c r="I131" s="296">
        <f t="shared" si="9"/>
        <v>0</v>
      </c>
      <c r="J131" s="298">
        <f t="shared" si="10"/>
        <v>0.81632653061224481</v>
      </c>
      <c r="K131" s="299">
        <f t="shared" si="11"/>
        <v>0.81632653061224481</v>
      </c>
      <c r="L131" s="430"/>
      <c r="M131" s="273">
        <v>2</v>
      </c>
      <c r="N131" s="273">
        <v>0</v>
      </c>
      <c r="O131" s="430"/>
      <c r="P131" s="275"/>
      <c r="Q131" s="428"/>
    </row>
    <row r="132" spans="1:17" s="288" customFormat="1">
      <c r="A132" s="174">
        <v>47</v>
      </c>
      <c r="B132" s="294" t="s">
        <v>548</v>
      </c>
      <c r="C132" s="295" t="s">
        <v>20</v>
      </c>
      <c r="D132" s="182">
        <v>1</v>
      </c>
      <c r="E132" s="182">
        <v>1</v>
      </c>
      <c r="F132" s="270">
        <f t="shared" si="6"/>
        <v>0.81632653061224481</v>
      </c>
      <c r="G132" s="296">
        <f t="shared" si="7"/>
        <v>0.81632653061224481</v>
      </c>
      <c r="H132" s="297">
        <f t="shared" si="8"/>
        <v>0</v>
      </c>
      <c r="I132" s="296">
        <f t="shared" si="9"/>
        <v>0</v>
      </c>
      <c r="J132" s="298">
        <f t="shared" si="10"/>
        <v>0.81632653061224481</v>
      </c>
      <c r="K132" s="299">
        <f t="shared" si="11"/>
        <v>0.81632653061224481</v>
      </c>
      <c r="L132" s="430"/>
      <c r="M132" s="273">
        <v>2</v>
      </c>
      <c r="N132" s="273">
        <v>0</v>
      </c>
      <c r="O132" s="430"/>
      <c r="P132" s="275"/>
      <c r="Q132" s="428"/>
    </row>
    <row r="133" spans="1:17" s="288" customFormat="1">
      <c r="A133" s="174">
        <v>48</v>
      </c>
      <c r="B133" s="294" t="s">
        <v>549</v>
      </c>
      <c r="C133" s="295" t="s">
        <v>20</v>
      </c>
      <c r="D133" s="182">
        <v>1</v>
      </c>
      <c r="E133" s="182">
        <v>1</v>
      </c>
      <c r="F133" s="270">
        <f t="shared" si="6"/>
        <v>0.81632653061224481</v>
      </c>
      <c r="G133" s="296">
        <f t="shared" si="7"/>
        <v>0.81632653061224481</v>
      </c>
      <c r="H133" s="297">
        <f t="shared" si="8"/>
        <v>0</v>
      </c>
      <c r="I133" s="296">
        <f t="shared" si="9"/>
        <v>0</v>
      </c>
      <c r="J133" s="298">
        <f t="shared" si="10"/>
        <v>0.81632653061224481</v>
      </c>
      <c r="K133" s="299">
        <f t="shared" si="11"/>
        <v>0.81632653061224481</v>
      </c>
      <c r="L133" s="430"/>
      <c r="M133" s="273">
        <v>2</v>
      </c>
      <c r="N133" s="273">
        <v>0</v>
      </c>
      <c r="O133" s="430"/>
      <c r="P133" s="275"/>
      <c r="Q133" s="428"/>
    </row>
    <row r="134" spans="1:17" s="288" customFormat="1">
      <c r="A134" s="174">
        <v>49</v>
      </c>
      <c r="B134" s="294" t="s">
        <v>550</v>
      </c>
      <c r="C134" s="295" t="s">
        <v>20</v>
      </c>
      <c r="D134" s="182">
        <v>1</v>
      </c>
      <c r="E134" s="182">
        <v>1</v>
      </c>
      <c r="F134" s="270">
        <f t="shared" si="6"/>
        <v>0.81632653061224481</v>
      </c>
      <c r="G134" s="296">
        <f t="shared" si="7"/>
        <v>0.81632653061224481</v>
      </c>
      <c r="H134" s="297">
        <f t="shared" si="8"/>
        <v>0</v>
      </c>
      <c r="I134" s="296">
        <f t="shared" si="9"/>
        <v>0</v>
      </c>
      <c r="J134" s="298">
        <f t="shared" si="10"/>
        <v>0.81632653061224481</v>
      </c>
      <c r="K134" s="299">
        <f t="shared" si="11"/>
        <v>0.81632653061224481</v>
      </c>
      <c r="L134" s="430"/>
      <c r="M134" s="273">
        <v>2</v>
      </c>
      <c r="N134" s="273">
        <v>0</v>
      </c>
      <c r="O134" s="430"/>
      <c r="P134" s="275"/>
      <c r="Q134" s="428"/>
    </row>
    <row r="135" spans="1:17" s="288" customFormat="1">
      <c r="A135" s="174">
        <v>50</v>
      </c>
      <c r="B135" s="294" t="s">
        <v>551</v>
      </c>
      <c r="C135" s="295" t="s">
        <v>20</v>
      </c>
      <c r="D135" s="182">
        <v>1</v>
      </c>
      <c r="E135" s="182">
        <v>1</v>
      </c>
      <c r="F135" s="270">
        <f t="shared" si="6"/>
        <v>0.81632653061224481</v>
      </c>
      <c r="G135" s="296">
        <f t="shared" si="7"/>
        <v>0.81632653061224481</v>
      </c>
      <c r="H135" s="297">
        <f t="shared" si="8"/>
        <v>0</v>
      </c>
      <c r="I135" s="296">
        <f t="shared" si="9"/>
        <v>0</v>
      </c>
      <c r="J135" s="298">
        <f t="shared" si="10"/>
        <v>0.81632653061224481</v>
      </c>
      <c r="K135" s="299">
        <f t="shared" si="11"/>
        <v>0.81632653061224481</v>
      </c>
      <c r="L135" s="430"/>
      <c r="M135" s="273">
        <v>2</v>
      </c>
      <c r="N135" s="273">
        <v>0</v>
      </c>
      <c r="O135" s="430"/>
      <c r="P135" s="275"/>
      <c r="Q135" s="428"/>
    </row>
    <row r="136" spans="1:17" s="288" customFormat="1" ht="25.5">
      <c r="A136" s="174">
        <v>51</v>
      </c>
      <c r="B136" s="294" t="s">
        <v>634</v>
      </c>
      <c r="C136" s="295" t="s">
        <v>20</v>
      </c>
      <c r="D136" s="182">
        <v>1</v>
      </c>
      <c r="E136" s="182">
        <v>1</v>
      </c>
      <c r="F136" s="270">
        <f t="shared" si="6"/>
        <v>0.81632653061224481</v>
      </c>
      <c r="G136" s="296">
        <f t="shared" si="7"/>
        <v>0.81632653061224481</v>
      </c>
      <c r="H136" s="297">
        <f t="shared" si="8"/>
        <v>0.81632653061224481</v>
      </c>
      <c r="I136" s="296">
        <f t="shared" si="9"/>
        <v>0.81632653061224481</v>
      </c>
      <c r="J136" s="298">
        <f t="shared" si="10"/>
        <v>1.6326530612244896</v>
      </c>
      <c r="K136" s="299">
        <f t="shared" si="11"/>
        <v>1.6326530612244896</v>
      </c>
      <c r="L136" s="430"/>
      <c r="M136" s="273">
        <v>2</v>
      </c>
      <c r="N136" s="273">
        <v>2</v>
      </c>
      <c r="O136" s="430"/>
      <c r="P136" s="275" t="s">
        <v>659</v>
      </c>
      <c r="Q136" s="428"/>
    </row>
    <row r="137" spans="1:17" s="288" customFormat="1">
      <c r="A137" s="174">
        <v>52</v>
      </c>
      <c r="B137" s="294" t="s">
        <v>552</v>
      </c>
      <c r="C137" s="295" t="s">
        <v>444</v>
      </c>
      <c r="D137" s="182">
        <v>1</v>
      </c>
      <c r="E137" s="182">
        <v>20</v>
      </c>
      <c r="F137" s="270">
        <f t="shared" si="6"/>
        <v>224.83673469387753</v>
      </c>
      <c r="G137" s="296">
        <f t="shared" si="7"/>
        <v>4496.7346938775509</v>
      </c>
      <c r="H137" s="297">
        <f t="shared" si="8"/>
        <v>24.999999999999996</v>
      </c>
      <c r="I137" s="296">
        <f t="shared" si="9"/>
        <v>499.99999999999994</v>
      </c>
      <c r="J137" s="298">
        <f t="shared" si="10"/>
        <v>4996.7346938775509</v>
      </c>
      <c r="K137" s="299">
        <f t="shared" si="11"/>
        <v>249.83673469387753</v>
      </c>
      <c r="L137" s="430"/>
      <c r="M137" s="273">
        <v>550.85</v>
      </c>
      <c r="N137" s="273">
        <v>61.25</v>
      </c>
      <c r="O137" s="430"/>
      <c r="P137" s="275" t="s">
        <v>673</v>
      </c>
      <c r="Q137" s="428"/>
    </row>
    <row r="138" spans="1:17" s="288" customFormat="1" ht="25.5">
      <c r="A138" s="174">
        <v>53</v>
      </c>
      <c r="B138" s="294" t="s">
        <v>553</v>
      </c>
      <c r="C138" s="295" t="s">
        <v>20</v>
      </c>
      <c r="D138" s="182">
        <v>1</v>
      </c>
      <c r="E138" s="182">
        <v>1</v>
      </c>
      <c r="F138" s="270">
        <f t="shared" si="6"/>
        <v>0.81632653061224481</v>
      </c>
      <c r="G138" s="296">
        <f t="shared" si="7"/>
        <v>0.81632653061224481</v>
      </c>
      <c r="H138" s="297">
        <f t="shared" si="8"/>
        <v>0.81632653061224481</v>
      </c>
      <c r="I138" s="296">
        <f t="shared" si="9"/>
        <v>0.81632653061224481</v>
      </c>
      <c r="J138" s="298">
        <f t="shared" si="10"/>
        <v>1.6326530612244896</v>
      </c>
      <c r="K138" s="299">
        <f t="shared" si="11"/>
        <v>1.6326530612244896</v>
      </c>
      <c r="L138" s="430"/>
      <c r="M138" s="273">
        <v>2</v>
      </c>
      <c r="N138" s="273">
        <v>2</v>
      </c>
      <c r="O138" s="430"/>
      <c r="P138" s="275"/>
      <c r="Q138" s="428"/>
    </row>
    <row r="139" spans="1:17" s="288" customFormat="1" ht="25.5">
      <c r="A139" s="174">
        <v>54</v>
      </c>
      <c r="B139" s="294" t="s">
        <v>554</v>
      </c>
      <c r="C139" s="295" t="s">
        <v>20</v>
      </c>
      <c r="D139" s="182">
        <v>1</v>
      </c>
      <c r="E139" s="182">
        <v>1</v>
      </c>
      <c r="F139" s="270">
        <f t="shared" si="0"/>
        <v>0.81632653061224481</v>
      </c>
      <c r="G139" s="296">
        <f t="shared" si="1"/>
        <v>0.81632653061224481</v>
      </c>
      <c r="H139" s="297">
        <f t="shared" si="2"/>
        <v>0.81632653061224481</v>
      </c>
      <c r="I139" s="296">
        <f t="shared" si="3"/>
        <v>0.81632653061224481</v>
      </c>
      <c r="J139" s="298">
        <f t="shared" si="4"/>
        <v>1.6326530612244896</v>
      </c>
      <c r="K139" s="299">
        <f t="shared" si="5"/>
        <v>1.6326530612244896</v>
      </c>
      <c r="L139" s="430"/>
      <c r="M139" s="273">
        <v>2</v>
      </c>
      <c r="N139" s="273">
        <v>2</v>
      </c>
      <c r="O139" s="430"/>
      <c r="P139" s="275"/>
      <c r="Q139" s="428"/>
    </row>
    <row r="140" spans="1:17" s="288" customFormat="1">
      <c r="A140" s="174">
        <v>55</v>
      </c>
      <c r="B140" s="294" t="s">
        <v>555</v>
      </c>
      <c r="C140" s="295" t="s">
        <v>20</v>
      </c>
      <c r="D140" s="182">
        <v>1</v>
      </c>
      <c r="E140" s="182">
        <v>1</v>
      </c>
      <c r="F140" s="270">
        <f t="shared" si="0"/>
        <v>0.81632653061224481</v>
      </c>
      <c r="G140" s="296">
        <f t="shared" si="1"/>
        <v>0.81632653061224481</v>
      </c>
      <c r="H140" s="297">
        <f t="shared" si="2"/>
        <v>0.81632653061224481</v>
      </c>
      <c r="I140" s="296">
        <f t="shared" si="3"/>
        <v>0.81632653061224481</v>
      </c>
      <c r="J140" s="298">
        <f t="shared" si="4"/>
        <v>1.6326530612244896</v>
      </c>
      <c r="K140" s="299">
        <f t="shared" si="5"/>
        <v>1.6326530612244896</v>
      </c>
      <c r="L140" s="430"/>
      <c r="M140" s="273">
        <v>2</v>
      </c>
      <c r="N140" s="273">
        <v>2</v>
      </c>
      <c r="O140" s="430"/>
      <c r="P140" s="431" t="s">
        <v>656</v>
      </c>
      <c r="Q140" s="428"/>
    </row>
    <row r="141" spans="1:17" s="288" customFormat="1" ht="36.75" customHeight="1">
      <c r="A141" s="174">
        <v>56</v>
      </c>
      <c r="B141" s="294" t="s">
        <v>463</v>
      </c>
      <c r="C141" s="295" t="s">
        <v>20</v>
      </c>
      <c r="D141" s="182">
        <v>1</v>
      </c>
      <c r="E141" s="182">
        <v>1</v>
      </c>
      <c r="F141" s="270">
        <f t="shared" si="0"/>
        <v>0.81632653061224481</v>
      </c>
      <c r="G141" s="296">
        <f t="shared" si="1"/>
        <v>0.81632653061224481</v>
      </c>
      <c r="H141" s="297">
        <f t="shared" si="2"/>
        <v>0.81632653061224481</v>
      </c>
      <c r="I141" s="296">
        <f t="shared" si="3"/>
        <v>0.81632653061224481</v>
      </c>
      <c r="J141" s="298">
        <f t="shared" si="4"/>
        <v>1.6326530612244896</v>
      </c>
      <c r="K141" s="299">
        <f t="shared" si="5"/>
        <v>1.6326530612244896</v>
      </c>
      <c r="L141" s="430"/>
      <c r="M141" s="273">
        <v>2</v>
      </c>
      <c r="N141" s="273">
        <v>2</v>
      </c>
      <c r="O141" s="430"/>
      <c r="P141" s="275" t="s">
        <v>670</v>
      </c>
      <c r="Q141" s="428"/>
    </row>
    <row r="142" spans="1:17" s="288" customFormat="1">
      <c r="A142" s="174">
        <v>57</v>
      </c>
      <c r="B142" s="294" t="s">
        <v>500</v>
      </c>
      <c r="C142" s="295" t="s">
        <v>444</v>
      </c>
      <c r="D142" s="182">
        <v>1</v>
      </c>
      <c r="E142" s="182">
        <v>1</v>
      </c>
      <c r="F142" s="270">
        <f t="shared" si="0"/>
        <v>0.81632653061224481</v>
      </c>
      <c r="G142" s="296">
        <f t="shared" si="1"/>
        <v>0.81632653061224481</v>
      </c>
      <c r="H142" s="297">
        <f t="shared" si="2"/>
        <v>0.81632653061224481</v>
      </c>
      <c r="I142" s="296">
        <f t="shared" si="3"/>
        <v>0.81632653061224481</v>
      </c>
      <c r="J142" s="298">
        <f t="shared" si="4"/>
        <v>1.6326530612244896</v>
      </c>
      <c r="K142" s="299">
        <f t="shared" si="5"/>
        <v>1.6326530612244896</v>
      </c>
      <c r="L142" s="430"/>
      <c r="M142" s="273">
        <v>2</v>
      </c>
      <c r="N142" s="273">
        <v>2</v>
      </c>
      <c r="O142" s="430"/>
      <c r="P142" s="275" t="s">
        <v>655</v>
      </c>
      <c r="Q142" s="428"/>
    </row>
    <row r="143" spans="1:17" s="288" customFormat="1">
      <c r="A143" s="174">
        <v>58</v>
      </c>
      <c r="B143" s="294" t="s">
        <v>501</v>
      </c>
      <c r="C143" s="295" t="s">
        <v>309</v>
      </c>
      <c r="D143" s="182">
        <v>1</v>
      </c>
      <c r="E143" s="182">
        <v>1</v>
      </c>
      <c r="F143" s="270">
        <f t="shared" si="0"/>
        <v>0.81632653061224481</v>
      </c>
      <c r="G143" s="296">
        <f t="shared" si="1"/>
        <v>0.81632653061224481</v>
      </c>
      <c r="H143" s="297">
        <f t="shared" si="2"/>
        <v>0.81632653061224481</v>
      </c>
      <c r="I143" s="296">
        <f t="shared" si="3"/>
        <v>0.81632653061224481</v>
      </c>
      <c r="J143" s="298">
        <f t="shared" si="4"/>
        <v>1.6326530612244896</v>
      </c>
      <c r="K143" s="299">
        <f t="shared" si="5"/>
        <v>1.6326530612244896</v>
      </c>
      <c r="L143" s="430"/>
      <c r="M143" s="273">
        <v>2</v>
      </c>
      <c r="N143" s="273">
        <v>2</v>
      </c>
      <c r="O143" s="430"/>
      <c r="P143" s="275" t="s">
        <v>648</v>
      </c>
      <c r="Q143" s="428"/>
    </row>
    <row r="144" spans="1:17" s="288" customFormat="1">
      <c r="A144" s="174">
        <v>59</v>
      </c>
      <c r="B144" s="294" t="s">
        <v>502</v>
      </c>
      <c r="C144" s="295" t="s">
        <v>20</v>
      </c>
      <c r="D144" s="182">
        <v>1</v>
      </c>
      <c r="E144" s="182">
        <v>1</v>
      </c>
      <c r="F144" s="270">
        <f t="shared" si="0"/>
        <v>0.81632653061224481</v>
      </c>
      <c r="G144" s="296">
        <f t="shared" si="1"/>
        <v>0.81632653061224481</v>
      </c>
      <c r="H144" s="297">
        <f t="shared" si="2"/>
        <v>0.81632653061224481</v>
      </c>
      <c r="I144" s="296">
        <f t="shared" si="3"/>
        <v>0.81632653061224481</v>
      </c>
      <c r="J144" s="298">
        <f t="shared" si="4"/>
        <v>1.6326530612244896</v>
      </c>
      <c r="K144" s="299">
        <f t="shared" si="5"/>
        <v>1.6326530612244896</v>
      </c>
      <c r="L144" s="430"/>
      <c r="M144" s="273">
        <v>2</v>
      </c>
      <c r="N144" s="273">
        <v>2</v>
      </c>
      <c r="O144" s="430"/>
      <c r="P144" s="275" t="s">
        <v>648</v>
      </c>
      <c r="Q144" s="428"/>
    </row>
    <row r="145" spans="1:17" s="288" customFormat="1">
      <c r="A145" s="174">
        <v>60</v>
      </c>
      <c r="B145" s="294" t="s">
        <v>503</v>
      </c>
      <c r="C145" s="295" t="s">
        <v>20</v>
      </c>
      <c r="D145" s="182">
        <v>1</v>
      </c>
      <c r="E145" s="182">
        <v>1</v>
      </c>
      <c r="F145" s="270">
        <f t="shared" si="0"/>
        <v>0.81632653061224481</v>
      </c>
      <c r="G145" s="296">
        <f t="shared" si="1"/>
        <v>0.81632653061224481</v>
      </c>
      <c r="H145" s="297">
        <f t="shared" si="2"/>
        <v>0.81632653061224481</v>
      </c>
      <c r="I145" s="296">
        <f t="shared" si="3"/>
        <v>0.81632653061224481</v>
      </c>
      <c r="J145" s="298">
        <f t="shared" si="4"/>
        <v>1.6326530612244896</v>
      </c>
      <c r="K145" s="299">
        <f t="shared" si="5"/>
        <v>1.6326530612244896</v>
      </c>
      <c r="L145" s="430"/>
      <c r="M145" s="273">
        <v>2</v>
      </c>
      <c r="N145" s="273">
        <v>2</v>
      </c>
      <c r="O145" s="430"/>
      <c r="P145" s="275" t="s">
        <v>670</v>
      </c>
      <c r="Q145" s="428"/>
    </row>
    <row r="146" spans="1:17" s="288" customFormat="1">
      <c r="A146" s="174">
        <v>61</v>
      </c>
      <c r="B146" s="294" t="s">
        <v>504</v>
      </c>
      <c r="C146" s="295" t="s">
        <v>20</v>
      </c>
      <c r="D146" s="182">
        <v>1</v>
      </c>
      <c r="E146" s="182">
        <v>1</v>
      </c>
      <c r="F146" s="270">
        <f t="shared" si="0"/>
        <v>0.81632653061224481</v>
      </c>
      <c r="G146" s="296">
        <f t="shared" si="1"/>
        <v>0.81632653061224481</v>
      </c>
      <c r="H146" s="297">
        <f t="shared" si="2"/>
        <v>0</v>
      </c>
      <c r="I146" s="296">
        <f t="shared" si="3"/>
        <v>0</v>
      </c>
      <c r="J146" s="298">
        <f t="shared" si="4"/>
        <v>0.81632653061224481</v>
      </c>
      <c r="K146" s="299">
        <f t="shared" si="5"/>
        <v>0.81632653061224481</v>
      </c>
      <c r="L146" s="430"/>
      <c r="M146" s="273">
        <v>2</v>
      </c>
      <c r="N146" s="273">
        <v>0</v>
      </c>
      <c r="O146" s="430"/>
      <c r="P146" s="275" t="s">
        <v>648</v>
      </c>
      <c r="Q146" s="428"/>
    </row>
    <row r="147" spans="1:17" s="288" customFormat="1">
      <c r="A147" s="174">
        <v>62</v>
      </c>
      <c r="B147" s="294" t="s">
        <v>556</v>
      </c>
      <c r="C147" s="295" t="s">
        <v>22</v>
      </c>
      <c r="D147" s="182">
        <v>1</v>
      </c>
      <c r="E147" s="182">
        <v>1</v>
      </c>
      <c r="F147" s="270">
        <f t="shared" si="0"/>
        <v>0.81632653061224481</v>
      </c>
      <c r="G147" s="296">
        <f t="shared" si="1"/>
        <v>0.81632653061224481</v>
      </c>
      <c r="H147" s="297">
        <f t="shared" si="2"/>
        <v>0.81632653061224481</v>
      </c>
      <c r="I147" s="296">
        <f t="shared" si="3"/>
        <v>0.81632653061224481</v>
      </c>
      <c r="J147" s="298">
        <f t="shared" si="4"/>
        <v>1.6326530612244896</v>
      </c>
      <c r="K147" s="299">
        <f t="shared" si="5"/>
        <v>1.6326530612244896</v>
      </c>
      <c r="L147" s="430"/>
      <c r="M147" s="273">
        <v>2</v>
      </c>
      <c r="N147" s="273">
        <v>2</v>
      </c>
      <c r="O147" s="430"/>
      <c r="P147" s="275"/>
      <c r="Q147" s="428"/>
    </row>
    <row r="148" spans="1:17" s="288" customFormat="1" ht="16.5" thickBot="1">
      <c r="B148" s="432"/>
      <c r="F148" s="383"/>
      <c r="G148" s="433">
        <f>SUM(G13:G147)</f>
        <v>15110.718367346926</v>
      </c>
      <c r="H148" s="385"/>
      <c r="I148" s="433">
        <f>SUM(I13:I147)</f>
        <v>2329.0816326530603</v>
      </c>
      <c r="J148" s="434"/>
      <c r="K148" s="435"/>
      <c r="L148" s="430"/>
      <c r="M148" s="436"/>
      <c r="N148" s="436"/>
      <c r="O148" s="430"/>
      <c r="P148" s="436"/>
      <c r="Q148" s="436"/>
    </row>
    <row r="149" spans="1:17" s="288" customFormat="1" ht="16.5" thickBot="1">
      <c r="B149" s="432"/>
      <c r="F149" s="389"/>
      <c r="G149" s="390" t="s">
        <v>185</v>
      </c>
      <c r="H149" s="437">
        <v>0.02</v>
      </c>
      <c r="I149" s="392"/>
      <c r="J149" s="393">
        <f>H149*G148</f>
        <v>302.21436734693856</v>
      </c>
      <c r="K149" s="435"/>
      <c r="L149" s="430"/>
      <c r="M149" s="436"/>
      <c r="N149" s="436"/>
      <c r="O149" s="430"/>
      <c r="P149" s="436"/>
      <c r="Q149" s="436"/>
    </row>
    <row r="150" spans="1:17" s="288" customFormat="1" ht="16.5" thickBot="1">
      <c r="B150" s="432"/>
      <c r="F150" s="383"/>
      <c r="G150" s="394"/>
      <c r="H150" s="385"/>
      <c r="I150" s="394"/>
      <c r="J150" s="396"/>
      <c r="K150" s="435"/>
      <c r="L150" s="430"/>
      <c r="M150" s="436"/>
      <c r="N150" s="436"/>
      <c r="O150" s="430"/>
      <c r="P150" s="436"/>
      <c r="Q150" s="436"/>
    </row>
    <row r="151" spans="1:17" ht="16.5" thickBot="1">
      <c r="F151" s="190"/>
      <c r="G151" s="193" t="s">
        <v>186</v>
      </c>
      <c r="H151" s="256"/>
      <c r="I151" s="193"/>
      <c r="J151" s="194">
        <f>SUM(J13:J149)</f>
        <v>17742.014367346914</v>
      </c>
      <c r="M151" s="253"/>
      <c r="N151" s="253"/>
      <c r="P151" s="253"/>
      <c r="Q151" s="253"/>
    </row>
    <row r="152" spans="1:17" ht="16.5" thickBot="1">
      <c r="F152" s="198"/>
      <c r="G152" s="199"/>
      <c r="H152" s="257"/>
      <c r="I152" s="199"/>
      <c r="J152" s="201"/>
      <c r="M152" s="253"/>
      <c r="N152" s="253"/>
      <c r="P152" s="253"/>
      <c r="Q152" s="253"/>
    </row>
    <row r="153" spans="1:17">
      <c r="F153" s="202"/>
      <c r="G153" s="203" t="s">
        <v>187</v>
      </c>
      <c r="H153" s="258">
        <v>0.08</v>
      </c>
      <c r="I153" s="205"/>
      <c r="J153" s="206">
        <f>J151*H153</f>
        <v>1419.3611493877531</v>
      </c>
      <c r="M153" s="253"/>
      <c r="N153" s="253"/>
      <c r="P153" s="253"/>
      <c r="Q153" s="253"/>
    </row>
    <row r="154" spans="1:17" ht="16.5" thickBot="1">
      <c r="F154" s="207"/>
      <c r="G154" s="208" t="s">
        <v>188</v>
      </c>
      <c r="H154" s="259"/>
      <c r="I154" s="210"/>
      <c r="J154" s="211">
        <f>J151+J153</f>
        <v>19161.375516734668</v>
      </c>
      <c r="M154" s="253"/>
      <c r="N154" s="253"/>
      <c r="P154" s="253"/>
      <c r="Q154" s="253"/>
    </row>
    <row r="155" spans="1:17" ht="16.5" thickBot="1">
      <c r="F155" s="212"/>
      <c r="G155" s="213"/>
      <c r="H155" s="260"/>
      <c r="I155" s="215"/>
      <c r="J155" s="216"/>
      <c r="M155" s="253"/>
      <c r="N155" s="253"/>
      <c r="P155" s="253"/>
      <c r="Q155" s="253"/>
    </row>
    <row r="156" spans="1:17">
      <c r="F156" s="217"/>
      <c r="G156" s="203" t="s">
        <v>189</v>
      </c>
      <c r="H156" s="258">
        <v>0.08</v>
      </c>
      <c r="I156" s="205"/>
      <c r="J156" s="206">
        <f>J154*H156</f>
        <v>1532.9100413387735</v>
      </c>
      <c r="M156" s="253"/>
      <c r="N156" s="253"/>
      <c r="P156" s="253"/>
      <c r="Q156" s="253"/>
    </row>
    <row r="157" spans="1:17" ht="16.5" thickBot="1">
      <c r="F157" s="207"/>
      <c r="G157" s="208" t="s">
        <v>188</v>
      </c>
      <c r="H157" s="261"/>
      <c r="I157" s="210"/>
      <c r="J157" s="211">
        <f>J154+J156</f>
        <v>20694.285558073443</v>
      </c>
      <c r="M157" s="253"/>
      <c r="N157" s="253"/>
      <c r="P157" s="253"/>
      <c r="Q157" s="253"/>
    </row>
    <row r="158" spans="1:17" ht="16.5" thickBot="1">
      <c r="F158" s="212"/>
      <c r="G158" s="213"/>
      <c r="H158" s="262"/>
      <c r="I158" s="215"/>
      <c r="J158" s="216"/>
      <c r="M158" s="253"/>
      <c r="N158" s="253"/>
      <c r="P158" s="253"/>
      <c r="Q158" s="253"/>
    </row>
    <row r="159" spans="1:17">
      <c r="F159" s="217"/>
      <c r="G159" s="218" t="s">
        <v>190</v>
      </c>
      <c r="H159" s="258">
        <v>0.18</v>
      </c>
      <c r="I159" s="205"/>
      <c r="J159" s="219">
        <f>J157*H159</f>
        <v>3724.9714004532198</v>
      </c>
      <c r="M159" s="253"/>
      <c r="N159" s="253"/>
      <c r="P159" s="253"/>
      <c r="Q159" s="253"/>
    </row>
    <row r="160" spans="1:17" ht="16.5" thickBot="1">
      <c r="F160" s="207"/>
      <c r="G160" s="220" t="s">
        <v>191</v>
      </c>
      <c r="H160" s="259" t="s">
        <v>11</v>
      </c>
      <c r="I160" s="221"/>
      <c r="J160" s="222">
        <f>J157+J159</f>
        <v>24419.256958526661</v>
      </c>
      <c r="M160" s="253"/>
      <c r="N160" s="253"/>
      <c r="P160" s="253"/>
      <c r="Q160" s="253"/>
    </row>
    <row r="161" spans="13:14">
      <c r="M161" s="253"/>
      <c r="N161" s="253"/>
    </row>
    <row r="162" spans="13:14">
      <c r="M162" s="253"/>
      <c r="N162" s="253"/>
    </row>
    <row r="163" spans="13:14">
      <c r="M163" s="253"/>
      <c r="N163" s="253"/>
    </row>
    <row r="164" spans="13:14">
      <c r="M164" s="253"/>
      <c r="N164" s="253"/>
    </row>
  </sheetData>
  <mergeCells count="20">
    <mergeCell ref="Q7:Q8"/>
    <mergeCell ref="A11:K11"/>
    <mergeCell ref="A12:C12"/>
    <mergeCell ref="H7:I7"/>
    <mergeCell ref="J7:J8"/>
    <mergeCell ref="K7:K8"/>
    <mergeCell ref="M7:M8"/>
    <mergeCell ref="N7:N8"/>
    <mergeCell ref="P7:P8"/>
    <mergeCell ref="A6:F6"/>
    <mergeCell ref="A7:A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96"/>
  <sheetViews>
    <sheetView showGridLines="0" zoomScale="80" zoomScaleNormal="80" zoomScalePageLayoutView="115" workbookViewId="0">
      <pane ySplit="9" topLeftCell="A66" activePane="bottomLeft" state="frozen"/>
      <selection activeCell="A292" sqref="A292:XFD292"/>
      <selection pane="bottomLeft" activeCell="A67" sqref="A67:XFD67"/>
    </sheetView>
  </sheetViews>
  <sheetFormatPr defaultColWidth="8.875" defaultRowHeight="12.75"/>
  <cols>
    <col min="1" max="1" width="3.125" style="244" bestFit="1" customWidth="1"/>
    <col min="2" max="2" width="62.5" style="244" customWidth="1"/>
    <col min="3" max="3" width="10.75" style="244" customWidth="1"/>
    <col min="4" max="4" width="8.75" style="244" customWidth="1"/>
    <col min="5" max="5" width="9.5" style="244" bestFit="1" customWidth="1"/>
    <col min="6" max="6" width="9.625" style="244" customWidth="1"/>
    <col min="7" max="7" width="19.125" style="244" bestFit="1" customWidth="1"/>
    <col min="8" max="8" width="10.75" style="244" bestFit="1" customWidth="1"/>
    <col min="9" max="9" width="13.25" style="244" bestFit="1" customWidth="1"/>
    <col min="10" max="10" width="15" style="244" bestFit="1" customWidth="1"/>
    <col min="11" max="11" width="14" style="327" bestFit="1" customWidth="1"/>
    <col min="12" max="12" width="3.625" style="327" customWidth="1"/>
    <col min="13" max="13" width="12.25" style="244" customWidth="1"/>
    <col min="14" max="14" width="11" style="244" customWidth="1"/>
    <col min="15" max="15" width="5.5" style="244" customWidth="1"/>
    <col min="16" max="16" width="20.375" style="244" bestFit="1" customWidth="1"/>
    <col min="17" max="17" width="11.625" style="244" customWidth="1"/>
    <col min="18" max="18" width="6.625" style="244" customWidth="1"/>
    <col min="19" max="19" width="9.125" style="244" bestFit="1" customWidth="1"/>
    <col min="20" max="16384" width="8.875" style="244"/>
  </cols>
  <sheetData>
    <row r="1" spans="1:17" ht="13.5" thickBot="1">
      <c r="A1" s="242"/>
      <c r="B1" s="494"/>
      <c r="C1" s="494"/>
      <c r="D1" s="494"/>
      <c r="E1" s="121"/>
      <c r="F1" s="122"/>
      <c r="G1" s="121"/>
      <c r="H1" s="123"/>
      <c r="I1" s="124"/>
      <c r="J1" s="123"/>
      <c r="K1" s="125"/>
      <c r="L1" s="125"/>
      <c r="M1" s="126"/>
      <c r="N1" s="126"/>
    </row>
    <row r="2" spans="1:17" ht="13.5" thickBot="1">
      <c r="A2" s="467" t="s">
        <v>635</v>
      </c>
      <c r="B2" s="495"/>
      <c r="C2" s="128"/>
      <c r="D2" s="122"/>
      <c r="E2" s="121"/>
      <c r="F2" s="122"/>
      <c r="G2" s="129"/>
      <c r="H2" s="469" t="s">
        <v>9</v>
      </c>
      <c r="I2" s="470"/>
      <c r="J2" s="471"/>
      <c r="K2" s="130"/>
      <c r="L2" s="130"/>
      <c r="M2" s="126"/>
      <c r="N2" s="131"/>
    </row>
    <row r="3" spans="1:17" ht="16.5" customHeight="1" thickBot="1">
      <c r="A3" s="496"/>
      <c r="B3" s="496"/>
      <c r="C3" s="496"/>
      <c r="D3" s="496"/>
      <c r="E3" s="496"/>
      <c r="F3" s="496"/>
      <c r="G3" s="246"/>
      <c r="H3" s="133" t="s">
        <v>11</v>
      </c>
      <c r="I3" s="134" t="s">
        <v>10</v>
      </c>
      <c r="J3" s="135" t="s">
        <v>12</v>
      </c>
      <c r="K3" s="130"/>
      <c r="L3" s="130"/>
      <c r="M3" s="126"/>
      <c r="N3" s="131"/>
    </row>
    <row r="4" spans="1:17" ht="13.5" thickBot="1">
      <c r="A4" s="496"/>
      <c r="B4" s="496"/>
      <c r="C4" s="496"/>
      <c r="D4" s="496"/>
      <c r="E4" s="496"/>
      <c r="F4" s="496"/>
      <c r="G4" s="132"/>
      <c r="H4" s="83">
        <f>J92</f>
        <v>158682.80454288976</v>
      </c>
      <c r="I4" s="84">
        <f>H4*J4</f>
        <v>388772.87113007996</v>
      </c>
      <c r="J4" s="138">
        <f>'5. სახანძრო უსაფრთხოება'!J4</f>
        <v>2.4500000000000002</v>
      </c>
      <c r="K4" s="130"/>
      <c r="L4" s="130"/>
      <c r="M4" s="126"/>
      <c r="N4" s="131"/>
    </row>
    <row r="5" spans="1:17">
      <c r="A5" s="465"/>
      <c r="B5" s="465"/>
      <c r="C5" s="465"/>
      <c r="D5" s="465"/>
      <c r="E5" s="465"/>
      <c r="F5" s="465"/>
      <c r="G5" s="139"/>
      <c r="H5" s="140"/>
      <c r="I5" s="141"/>
      <c r="J5" s="142"/>
      <c r="K5" s="130"/>
      <c r="L5" s="130"/>
      <c r="M5" s="126"/>
      <c r="N5" s="131"/>
    </row>
    <row r="6" spans="1:17" ht="13.5" thickBot="1">
      <c r="A6" s="497"/>
      <c r="B6" s="497"/>
      <c r="C6" s="498"/>
      <c r="D6" s="498"/>
      <c r="E6" s="498"/>
      <c r="F6" s="497"/>
      <c r="G6" s="143"/>
      <c r="H6" s="128"/>
      <c r="I6" s="121"/>
      <c r="J6" s="144"/>
      <c r="K6" s="145"/>
      <c r="L6" s="145"/>
      <c r="M6" s="146"/>
      <c r="N6" s="146"/>
    </row>
    <row r="7" spans="1:17" ht="16.149999999999999" customHeight="1" thickBot="1">
      <c r="A7" s="474" t="s">
        <v>608</v>
      </c>
      <c r="B7" s="147" t="s">
        <v>31</v>
      </c>
      <c r="C7" s="476" t="s">
        <v>32</v>
      </c>
      <c r="D7" s="478" t="s">
        <v>33</v>
      </c>
      <c r="E7" s="479"/>
      <c r="F7" s="480" t="s">
        <v>34</v>
      </c>
      <c r="G7" s="481"/>
      <c r="H7" s="487" t="s">
        <v>35</v>
      </c>
      <c r="I7" s="481"/>
      <c r="J7" s="488" t="s">
        <v>36</v>
      </c>
      <c r="K7" s="490" t="s">
        <v>37</v>
      </c>
      <c r="L7" s="244"/>
      <c r="M7" s="482" t="s">
        <v>38</v>
      </c>
      <c r="N7" s="482" t="s">
        <v>39</v>
      </c>
      <c r="P7" s="492" t="s">
        <v>40</v>
      </c>
      <c r="Q7" s="482" t="s">
        <v>41</v>
      </c>
    </row>
    <row r="8" spans="1:17" ht="26.25" thickBot="1">
      <c r="A8" s="475"/>
      <c r="B8" s="148"/>
      <c r="C8" s="477"/>
      <c r="D8" s="226" t="s">
        <v>42</v>
      </c>
      <c r="E8" s="227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89"/>
      <c r="K8" s="491"/>
      <c r="L8" s="244"/>
      <c r="M8" s="483"/>
      <c r="N8" s="483"/>
      <c r="P8" s="493"/>
      <c r="Q8" s="483"/>
    </row>
    <row r="9" spans="1:17">
      <c r="A9" s="152" t="s">
        <v>0</v>
      </c>
      <c r="B9" s="153" t="s">
        <v>1</v>
      </c>
      <c r="C9" s="319" t="s">
        <v>2</v>
      </c>
      <c r="D9" s="320" t="s">
        <v>13</v>
      </c>
      <c r="E9" s="321" t="s">
        <v>3</v>
      </c>
      <c r="F9" s="156" t="s">
        <v>4</v>
      </c>
      <c r="G9" s="156" t="s">
        <v>5</v>
      </c>
      <c r="H9" s="157" t="s">
        <v>6</v>
      </c>
      <c r="I9" s="156" t="s">
        <v>7</v>
      </c>
      <c r="J9" s="158" t="s">
        <v>8</v>
      </c>
      <c r="K9" s="159" t="s">
        <v>15</v>
      </c>
      <c r="L9" s="244"/>
      <c r="M9" s="157" t="s">
        <v>14</v>
      </c>
      <c r="N9" s="158" t="s">
        <v>16</v>
      </c>
      <c r="P9" s="157" t="s">
        <v>45</v>
      </c>
      <c r="Q9" s="158" t="s">
        <v>46</v>
      </c>
    </row>
    <row r="10" spans="1:17">
      <c r="A10" s="322"/>
      <c r="B10" s="323"/>
      <c r="C10" s="324"/>
      <c r="D10" s="325"/>
      <c r="E10" s="325"/>
      <c r="F10" s="323"/>
      <c r="G10" s="323"/>
      <c r="H10" s="323"/>
      <c r="I10" s="323"/>
      <c r="J10" s="323"/>
      <c r="K10" s="326"/>
      <c r="L10" s="244"/>
      <c r="M10" s="305"/>
      <c r="N10" s="305"/>
      <c r="P10" s="305"/>
      <c r="Q10" s="305"/>
    </row>
    <row r="11" spans="1:17" s="21" customFormat="1">
      <c r="A11" s="518"/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8"/>
      <c r="M11" s="304"/>
      <c r="N11" s="304"/>
      <c r="O11" s="8"/>
      <c r="P11" s="304"/>
      <c r="Q11" s="304"/>
    </row>
    <row r="12" spans="1:17" s="445" customFormat="1" ht="27.75" customHeight="1">
      <c r="A12" s="117"/>
      <c r="B12" s="438" t="s">
        <v>557</v>
      </c>
      <c r="C12" s="439"/>
      <c r="D12" s="440"/>
      <c r="E12" s="334"/>
      <c r="F12" s="117"/>
      <c r="G12" s="117"/>
      <c r="H12" s="117"/>
      <c r="I12" s="117"/>
      <c r="J12" s="117"/>
      <c r="K12" s="118"/>
      <c r="L12" s="441"/>
      <c r="M12" s="442"/>
      <c r="N12" s="442"/>
      <c r="O12" s="443"/>
      <c r="P12" s="444"/>
      <c r="Q12" s="444"/>
    </row>
    <row r="13" spans="1:17" s="288" customFormat="1" ht="30" customHeight="1">
      <c r="A13" s="174">
        <v>1</v>
      </c>
      <c r="B13" s="113" t="s">
        <v>742</v>
      </c>
      <c r="C13" s="330" t="s">
        <v>52</v>
      </c>
      <c r="D13" s="236">
        <v>1</v>
      </c>
      <c r="E13" s="362">
        <v>1</v>
      </c>
      <c r="F13" s="270">
        <f t="shared" ref="F13:F28" si="0">M13/$J$4</f>
        <v>755.10204081632651</v>
      </c>
      <c r="G13" s="296">
        <f t="shared" ref="G13:G28" si="1">F13*E13</f>
        <v>755.10204081632651</v>
      </c>
      <c r="H13" s="297">
        <f t="shared" ref="H13:H28" si="2">N13/$J$4</f>
        <v>118.3673469387755</v>
      </c>
      <c r="I13" s="296">
        <f t="shared" ref="I13:I28" si="3">H13*E13</f>
        <v>118.3673469387755</v>
      </c>
      <c r="J13" s="298">
        <f t="shared" ref="J13:J28" si="4">G13+I13</f>
        <v>873.46938775510205</v>
      </c>
      <c r="K13" s="377">
        <f t="shared" ref="K13:K28" si="5">J13/E13</f>
        <v>873.46938775510205</v>
      </c>
      <c r="L13" s="446"/>
      <c r="M13" s="360">
        <v>1850</v>
      </c>
      <c r="N13" s="360">
        <v>290</v>
      </c>
      <c r="O13" s="443"/>
      <c r="P13" s="273" t="s">
        <v>693</v>
      </c>
      <c r="Q13" s="273"/>
    </row>
    <row r="14" spans="1:17" s="288" customFormat="1" ht="15">
      <c r="A14" s="174">
        <v>2</v>
      </c>
      <c r="B14" s="113" t="s">
        <v>558</v>
      </c>
      <c r="C14" s="330" t="s">
        <v>52</v>
      </c>
      <c r="D14" s="236">
        <v>1</v>
      </c>
      <c r="E14" s="335">
        <v>4</v>
      </c>
      <c r="F14" s="270">
        <f t="shared" si="0"/>
        <v>297.95918367346934</v>
      </c>
      <c r="G14" s="296">
        <f t="shared" si="1"/>
        <v>1191.8367346938774</v>
      </c>
      <c r="H14" s="297">
        <f t="shared" si="2"/>
        <v>61.224489795918366</v>
      </c>
      <c r="I14" s="296">
        <f t="shared" si="3"/>
        <v>244.89795918367346</v>
      </c>
      <c r="J14" s="298">
        <f t="shared" si="4"/>
        <v>1436.7346938775509</v>
      </c>
      <c r="K14" s="377">
        <f t="shared" si="5"/>
        <v>359.18367346938771</v>
      </c>
      <c r="L14" s="446"/>
      <c r="M14" s="360">
        <v>730</v>
      </c>
      <c r="N14" s="360">
        <v>150</v>
      </c>
      <c r="O14" s="443"/>
      <c r="P14" s="273" t="s">
        <v>693</v>
      </c>
      <c r="Q14" s="273"/>
    </row>
    <row r="15" spans="1:17" s="288" customFormat="1" ht="15">
      <c r="A15" s="174">
        <v>3</v>
      </c>
      <c r="B15" s="113" t="s">
        <v>559</v>
      </c>
      <c r="C15" s="330" t="s">
        <v>20</v>
      </c>
      <c r="D15" s="236">
        <v>1</v>
      </c>
      <c r="E15" s="335">
        <v>1</v>
      </c>
      <c r="F15" s="270">
        <f t="shared" si="0"/>
        <v>897.95918367346928</v>
      </c>
      <c r="G15" s="296">
        <f t="shared" si="1"/>
        <v>897.95918367346928</v>
      </c>
      <c r="H15" s="297">
        <f t="shared" si="2"/>
        <v>163.26530612244898</v>
      </c>
      <c r="I15" s="296">
        <f t="shared" si="3"/>
        <v>163.26530612244898</v>
      </c>
      <c r="J15" s="298">
        <f t="shared" si="4"/>
        <v>1061.2244897959183</v>
      </c>
      <c r="K15" s="377">
        <f t="shared" si="5"/>
        <v>1061.2244897959183</v>
      </c>
      <c r="L15" s="446"/>
      <c r="M15" s="360">
        <v>2200</v>
      </c>
      <c r="N15" s="360">
        <v>400</v>
      </c>
      <c r="O15" s="443"/>
      <c r="P15" s="273" t="s">
        <v>690</v>
      </c>
      <c r="Q15" s="273"/>
    </row>
    <row r="16" spans="1:17" s="288" customFormat="1" ht="15">
      <c r="A16" s="174">
        <f>A15+1</f>
        <v>4</v>
      </c>
      <c r="B16" s="113" t="s">
        <v>560</v>
      </c>
      <c r="C16" s="330" t="s">
        <v>20</v>
      </c>
      <c r="D16" s="236">
        <v>1</v>
      </c>
      <c r="E16" s="335">
        <v>13</v>
      </c>
      <c r="F16" s="270">
        <f t="shared" si="0"/>
        <v>30.612244897959183</v>
      </c>
      <c r="G16" s="296">
        <f t="shared" si="1"/>
        <v>397.9591836734694</v>
      </c>
      <c r="H16" s="297">
        <f t="shared" si="2"/>
        <v>20.408163265306122</v>
      </c>
      <c r="I16" s="296">
        <f t="shared" si="3"/>
        <v>265.30612244897958</v>
      </c>
      <c r="J16" s="298">
        <f t="shared" si="4"/>
        <v>663.26530612244892</v>
      </c>
      <c r="K16" s="377">
        <f t="shared" si="5"/>
        <v>51.020408163265301</v>
      </c>
      <c r="L16" s="446"/>
      <c r="M16" s="360">
        <v>75</v>
      </c>
      <c r="N16" s="360">
        <v>50</v>
      </c>
      <c r="O16" s="443"/>
      <c r="P16" s="273" t="s">
        <v>692</v>
      </c>
      <c r="Q16" s="273"/>
    </row>
    <row r="17" spans="1:17" s="288" customFormat="1" ht="15">
      <c r="A17" s="174">
        <f t="shared" ref="A17" si="6">A16+1</f>
        <v>5</v>
      </c>
      <c r="B17" s="113" t="s">
        <v>561</v>
      </c>
      <c r="C17" s="330" t="s">
        <v>20</v>
      </c>
      <c r="D17" s="236">
        <v>1</v>
      </c>
      <c r="E17" s="335">
        <v>130</v>
      </c>
      <c r="F17" s="270">
        <f t="shared" si="0"/>
        <v>1.0408163265306121</v>
      </c>
      <c r="G17" s="296">
        <f t="shared" si="1"/>
        <v>135.30612244897958</v>
      </c>
      <c r="H17" s="297">
        <f t="shared" si="2"/>
        <v>0.61224489795918358</v>
      </c>
      <c r="I17" s="296">
        <f t="shared" si="3"/>
        <v>79.591836734693871</v>
      </c>
      <c r="J17" s="298">
        <f t="shared" si="4"/>
        <v>214.89795918367344</v>
      </c>
      <c r="K17" s="377">
        <f t="shared" si="5"/>
        <v>1.6530612244897958</v>
      </c>
      <c r="L17" s="446"/>
      <c r="M17" s="360">
        <v>2.5499999999999998</v>
      </c>
      <c r="N17" s="360">
        <v>1.5</v>
      </c>
      <c r="O17" s="443"/>
      <c r="P17" s="273" t="s">
        <v>692</v>
      </c>
      <c r="Q17" s="273"/>
    </row>
    <row r="18" spans="1:17" s="288" customFormat="1" ht="15">
      <c r="A18" s="174">
        <f>A17+1</f>
        <v>6</v>
      </c>
      <c r="B18" s="113" t="s">
        <v>562</v>
      </c>
      <c r="C18" s="330" t="s">
        <v>20</v>
      </c>
      <c r="D18" s="236">
        <v>1</v>
      </c>
      <c r="E18" s="335">
        <v>9</v>
      </c>
      <c r="F18" s="270">
        <f t="shared" si="0"/>
        <v>97.959183673469383</v>
      </c>
      <c r="G18" s="296">
        <f t="shared" si="1"/>
        <v>881.63265306122446</v>
      </c>
      <c r="H18" s="297">
        <f t="shared" si="2"/>
        <v>24.999999999999996</v>
      </c>
      <c r="I18" s="296">
        <f t="shared" si="3"/>
        <v>224.99999999999997</v>
      </c>
      <c r="J18" s="298">
        <f t="shared" si="4"/>
        <v>1106.6326530612243</v>
      </c>
      <c r="K18" s="377">
        <f t="shared" si="5"/>
        <v>122.95918367346937</v>
      </c>
      <c r="L18" s="446"/>
      <c r="M18" s="360">
        <v>240</v>
      </c>
      <c r="N18" s="360">
        <v>61.25</v>
      </c>
      <c r="O18" s="443"/>
      <c r="P18" s="273" t="s">
        <v>690</v>
      </c>
      <c r="Q18" s="273"/>
    </row>
    <row r="19" spans="1:17" s="288" customFormat="1" ht="15">
      <c r="A19" s="174">
        <f>A18+1</f>
        <v>7</v>
      </c>
      <c r="B19" s="113" t="s">
        <v>563</v>
      </c>
      <c r="C19" s="330" t="s">
        <v>20</v>
      </c>
      <c r="D19" s="236">
        <v>1</v>
      </c>
      <c r="E19" s="335">
        <v>1</v>
      </c>
      <c r="F19" s="270">
        <f t="shared" si="0"/>
        <v>518.36734693877543</v>
      </c>
      <c r="G19" s="296">
        <f t="shared" si="1"/>
        <v>518.36734693877543</v>
      </c>
      <c r="H19" s="297">
        <f t="shared" si="2"/>
        <v>26.530612244897956</v>
      </c>
      <c r="I19" s="296">
        <f t="shared" si="3"/>
        <v>26.530612244897956</v>
      </c>
      <c r="J19" s="298">
        <f t="shared" si="4"/>
        <v>544.89795918367338</v>
      </c>
      <c r="K19" s="377">
        <f t="shared" si="5"/>
        <v>544.89795918367338</v>
      </c>
      <c r="L19" s="446"/>
      <c r="M19" s="360">
        <v>1270</v>
      </c>
      <c r="N19" s="360">
        <v>65</v>
      </c>
      <c r="O19" s="443"/>
      <c r="P19" s="273" t="s">
        <v>685</v>
      </c>
      <c r="Q19" s="273"/>
    </row>
    <row r="20" spans="1:17" s="288" customFormat="1" ht="15">
      <c r="A20" s="174">
        <f>A19+1</f>
        <v>8</v>
      </c>
      <c r="B20" s="113" t="s">
        <v>564</v>
      </c>
      <c r="C20" s="330" t="s">
        <v>20</v>
      </c>
      <c r="D20" s="236">
        <v>1</v>
      </c>
      <c r="E20" s="335">
        <v>98</v>
      </c>
      <c r="F20" s="270">
        <f t="shared" si="0"/>
        <v>4.4897959183673466</v>
      </c>
      <c r="G20" s="296">
        <f t="shared" si="1"/>
        <v>439.99999999999994</v>
      </c>
      <c r="H20" s="297">
        <f t="shared" si="2"/>
        <v>4.0816326530612246</v>
      </c>
      <c r="I20" s="296">
        <f t="shared" si="3"/>
        <v>400</v>
      </c>
      <c r="J20" s="298">
        <f t="shared" si="4"/>
        <v>840</v>
      </c>
      <c r="K20" s="377">
        <f t="shared" si="5"/>
        <v>8.5714285714285712</v>
      </c>
      <c r="L20" s="446"/>
      <c r="M20" s="360">
        <v>11</v>
      </c>
      <c r="N20" s="360">
        <v>10</v>
      </c>
      <c r="O20" s="443"/>
      <c r="P20" s="273" t="s">
        <v>686</v>
      </c>
      <c r="Q20" s="273"/>
    </row>
    <row r="21" spans="1:17" s="288" customFormat="1" ht="15">
      <c r="A21" s="174">
        <f t="shared" ref="A21" si="7">A20+1</f>
        <v>9</v>
      </c>
      <c r="B21" s="113" t="s">
        <v>565</v>
      </c>
      <c r="C21" s="330" t="s">
        <v>20</v>
      </c>
      <c r="D21" s="236">
        <v>1</v>
      </c>
      <c r="E21" s="335">
        <v>26</v>
      </c>
      <c r="F21" s="270">
        <f t="shared" si="0"/>
        <v>6.5306122448979584</v>
      </c>
      <c r="G21" s="296">
        <f t="shared" si="1"/>
        <v>169.79591836734693</v>
      </c>
      <c r="H21" s="297">
        <f t="shared" si="2"/>
        <v>4.0816326530612246</v>
      </c>
      <c r="I21" s="296">
        <f t="shared" si="3"/>
        <v>106.12244897959184</v>
      </c>
      <c r="J21" s="298">
        <f t="shared" si="4"/>
        <v>275.91836734693879</v>
      </c>
      <c r="K21" s="377">
        <f t="shared" si="5"/>
        <v>10.612244897959185</v>
      </c>
      <c r="L21" s="446"/>
      <c r="M21" s="360">
        <v>16</v>
      </c>
      <c r="N21" s="360">
        <v>10</v>
      </c>
      <c r="O21" s="443"/>
      <c r="P21" s="273" t="s">
        <v>686</v>
      </c>
      <c r="Q21" s="273"/>
    </row>
    <row r="22" spans="1:17" s="288" customFormat="1" ht="15">
      <c r="A22" s="174">
        <f t="shared" ref="A22:A26" si="8">A21+1</f>
        <v>10</v>
      </c>
      <c r="B22" s="113" t="s">
        <v>566</v>
      </c>
      <c r="C22" s="330" t="s">
        <v>20</v>
      </c>
      <c r="D22" s="236">
        <v>1</v>
      </c>
      <c r="E22" s="335">
        <v>8</v>
      </c>
      <c r="F22" s="270">
        <f t="shared" si="0"/>
        <v>6.9387755102040813</v>
      </c>
      <c r="G22" s="296">
        <f t="shared" si="1"/>
        <v>55.510204081632651</v>
      </c>
      <c r="H22" s="297">
        <f t="shared" si="2"/>
        <v>4.0816326530612246</v>
      </c>
      <c r="I22" s="296">
        <f t="shared" si="3"/>
        <v>32.653061224489797</v>
      </c>
      <c r="J22" s="298">
        <f t="shared" si="4"/>
        <v>88.16326530612244</v>
      </c>
      <c r="K22" s="377">
        <f t="shared" si="5"/>
        <v>11.020408163265305</v>
      </c>
      <c r="L22" s="446"/>
      <c r="M22" s="360">
        <v>17</v>
      </c>
      <c r="N22" s="360">
        <v>10</v>
      </c>
      <c r="O22" s="443"/>
      <c r="P22" s="273" t="s">
        <v>686</v>
      </c>
      <c r="Q22" s="273"/>
    </row>
    <row r="23" spans="1:17" s="288" customFormat="1" ht="15">
      <c r="A23" s="174">
        <f t="shared" si="8"/>
        <v>11</v>
      </c>
      <c r="B23" s="113" t="s">
        <v>567</v>
      </c>
      <c r="C23" s="330" t="s">
        <v>20</v>
      </c>
      <c r="D23" s="236">
        <v>1</v>
      </c>
      <c r="E23" s="335">
        <v>8</v>
      </c>
      <c r="F23" s="270">
        <f t="shared" si="0"/>
        <v>24.489795918367346</v>
      </c>
      <c r="G23" s="296">
        <f t="shared" si="1"/>
        <v>195.91836734693877</v>
      </c>
      <c r="H23" s="297">
        <f t="shared" si="2"/>
        <v>10.204081632653061</v>
      </c>
      <c r="I23" s="296">
        <f t="shared" si="3"/>
        <v>81.632653061224488</v>
      </c>
      <c r="J23" s="298">
        <f t="shared" si="4"/>
        <v>277.55102040816325</v>
      </c>
      <c r="K23" s="377">
        <f t="shared" si="5"/>
        <v>34.693877551020407</v>
      </c>
      <c r="L23" s="446"/>
      <c r="M23" s="360">
        <v>60</v>
      </c>
      <c r="N23" s="360">
        <v>25</v>
      </c>
      <c r="O23" s="443"/>
      <c r="P23" s="273" t="s">
        <v>686</v>
      </c>
      <c r="Q23" s="273"/>
    </row>
    <row r="24" spans="1:17" s="288" customFormat="1" ht="15">
      <c r="A24" s="174">
        <f t="shared" si="8"/>
        <v>12</v>
      </c>
      <c r="B24" s="113" t="s">
        <v>568</v>
      </c>
      <c r="C24" s="330" t="s">
        <v>309</v>
      </c>
      <c r="D24" s="236">
        <v>1</v>
      </c>
      <c r="E24" s="335">
        <v>100</v>
      </c>
      <c r="F24" s="270">
        <f t="shared" si="0"/>
        <v>0.1020408163265306</v>
      </c>
      <c r="G24" s="296">
        <f t="shared" si="1"/>
        <v>10.204081632653059</v>
      </c>
      <c r="H24" s="297">
        <f t="shared" si="2"/>
        <v>0.51020408163265307</v>
      </c>
      <c r="I24" s="296">
        <f t="shared" si="3"/>
        <v>51.020408163265309</v>
      </c>
      <c r="J24" s="298">
        <f t="shared" si="4"/>
        <v>61.224489795918366</v>
      </c>
      <c r="K24" s="377">
        <f t="shared" si="5"/>
        <v>0.61224489795918369</v>
      </c>
      <c r="L24" s="446"/>
      <c r="M24" s="360">
        <v>0.25</v>
      </c>
      <c r="N24" s="360">
        <v>1.25</v>
      </c>
      <c r="O24" s="443"/>
      <c r="P24" s="273" t="s">
        <v>688</v>
      </c>
      <c r="Q24" s="273"/>
    </row>
    <row r="25" spans="1:17" s="288" customFormat="1" ht="15">
      <c r="A25" s="174">
        <f t="shared" si="8"/>
        <v>13</v>
      </c>
      <c r="B25" s="113" t="s">
        <v>569</v>
      </c>
      <c r="C25" s="330" t="s">
        <v>309</v>
      </c>
      <c r="D25" s="236">
        <v>1</v>
      </c>
      <c r="E25" s="335">
        <v>8000</v>
      </c>
      <c r="F25" s="270">
        <f t="shared" si="0"/>
        <v>0.36734693877551017</v>
      </c>
      <c r="G25" s="296">
        <f t="shared" si="1"/>
        <v>2938.7755102040815</v>
      </c>
      <c r="H25" s="297">
        <f t="shared" si="2"/>
        <v>0.51020408163265307</v>
      </c>
      <c r="I25" s="296">
        <f t="shared" si="3"/>
        <v>4081.6326530612246</v>
      </c>
      <c r="J25" s="298">
        <f t="shared" si="4"/>
        <v>7020.408163265306</v>
      </c>
      <c r="K25" s="377">
        <f t="shared" si="5"/>
        <v>0.87755102040816324</v>
      </c>
      <c r="L25" s="446"/>
      <c r="M25" s="360">
        <v>0.9</v>
      </c>
      <c r="N25" s="360">
        <v>1.25</v>
      </c>
      <c r="O25" s="443"/>
      <c r="P25" s="273" t="s">
        <v>688</v>
      </c>
      <c r="Q25" s="273"/>
    </row>
    <row r="26" spans="1:17" s="288" customFormat="1" ht="15">
      <c r="A26" s="174">
        <f t="shared" si="8"/>
        <v>14</v>
      </c>
      <c r="B26" s="113" t="s">
        <v>570</v>
      </c>
      <c r="C26" s="330" t="s">
        <v>309</v>
      </c>
      <c r="D26" s="236">
        <v>1</v>
      </c>
      <c r="E26" s="335">
        <v>12000</v>
      </c>
      <c r="F26" s="270">
        <f t="shared" si="0"/>
        <v>0.36734693877551017</v>
      </c>
      <c r="G26" s="296">
        <f t="shared" si="1"/>
        <v>4408.1632653061224</v>
      </c>
      <c r="H26" s="297">
        <f t="shared" si="2"/>
        <v>0.51020408163265307</v>
      </c>
      <c r="I26" s="296">
        <f t="shared" si="3"/>
        <v>6122.4489795918371</v>
      </c>
      <c r="J26" s="298">
        <f t="shared" si="4"/>
        <v>10530.612244897959</v>
      </c>
      <c r="K26" s="377">
        <f t="shared" si="5"/>
        <v>0.87755102040816324</v>
      </c>
      <c r="L26" s="446"/>
      <c r="M26" s="360">
        <v>0.9</v>
      </c>
      <c r="N26" s="360">
        <v>1.25</v>
      </c>
      <c r="O26" s="443"/>
      <c r="P26" s="273" t="s">
        <v>688</v>
      </c>
      <c r="Q26" s="273"/>
    </row>
    <row r="27" spans="1:17" ht="15">
      <c r="A27" s="174">
        <f>A26+1</f>
        <v>15</v>
      </c>
      <c r="B27" s="113" t="s">
        <v>724</v>
      </c>
      <c r="C27" s="330" t="s">
        <v>309</v>
      </c>
      <c r="D27" s="177">
        <v>1</v>
      </c>
      <c r="E27" s="449">
        <v>100</v>
      </c>
      <c r="F27" s="178">
        <f t="shared" si="0"/>
        <v>0</v>
      </c>
      <c r="G27" s="179">
        <f t="shared" si="1"/>
        <v>0</v>
      </c>
      <c r="H27" s="180">
        <f t="shared" si="2"/>
        <v>0</v>
      </c>
      <c r="I27" s="179">
        <f t="shared" si="3"/>
        <v>0</v>
      </c>
      <c r="J27" s="181">
        <f t="shared" si="4"/>
        <v>0</v>
      </c>
      <c r="K27" s="450">
        <f t="shared" si="5"/>
        <v>0</v>
      </c>
      <c r="L27" s="145"/>
      <c r="M27" s="239">
        <v>0</v>
      </c>
      <c r="N27" s="239">
        <v>0</v>
      </c>
      <c r="O27" s="121"/>
      <c r="P27" s="241"/>
      <c r="Q27" s="241"/>
    </row>
    <row r="28" spans="1:17" s="288" customFormat="1" ht="15">
      <c r="A28" s="174">
        <v>16</v>
      </c>
      <c r="B28" s="113" t="s">
        <v>571</v>
      </c>
      <c r="C28" s="330" t="s">
        <v>309</v>
      </c>
      <c r="D28" s="236">
        <v>1</v>
      </c>
      <c r="E28" s="335">
        <v>50</v>
      </c>
      <c r="F28" s="270">
        <f t="shared" si="0"/>
        <v>4.8979591836734686</v>
      </c>
      <c r="G28" s="296">
        <f t="shared" si="1"/>
        <v>244.89795918367344</v>
      </c>
      <c r="H28" s="297">
        <f t="shared" si="2"/>
        <v>1.0204081632653061</v>
      </c>
      <c r="I28" s="296">
        <f t="shared" si="3"/>
        <v>51.020408163265309</v>
      </c>
      <c r="J28" s="298">
        <f t="shared" si="4"/>
        <v>295.91836734693874</v>
      </c>
      <c r="K28" s="377">
        <f t="shared" si="5"/>
        <v>5.9183673469387745</v>
      </c>
      <c r="L28" s="446"/>
      <c r="M28" s="360">
        <v>12</v>
      </c>
      <c r="N28" s="360">
        <v>2.5</v>
      </c>
      <c r="O28" s="443"/>
      <c r="P28" s="273" t="s">
        <v>688</v>
      </c>
      <c r="Q28" s="273"/>
    </row>
    <row r="29" spans="1:17" s="445" customFormat="1" ht="27.75" customHeight="1">
      <c r="A29" s="117"/>
      <c r="B29" s="438" t="s">
        <v>572</v>
      </c>
      <c r="C29" s="439"/>
      <c r="D29" s="440"/>
      <c r="E29" s="334"/>
      <c r="F29" s="117"/>
      <c r="G29" s="117"/>
      <c r="H29" s="117"/>
      <c r="I29" s="117"/>
      <c r="J29" s="117"/>
      <c r="K29" s="118"/>
      <c r="L29" s="441"/>
      <c r="M29" s="442"/>
      <c r="N29" s="442"/>
      <c r="O29" s="443"/>
      <c r="P29" s="444"/>
      <c r="Q29" s="444"/>
    </row>
    <row r="30" spans="1:17" s="288" customFormat="1" ht="25.5">
      <c r="A30" s="174">
        <f>A28+1</f>
        <v>17</v>
      </c>
      <c r="B30" s="113" t="s">
        <v>573</v>
      </c>
      <c r="C30" s="330" t="s">
        <v>52</v>
      </c>
      <c r="D30" s="236">
        <v>1</v>
      </c>
      <c r="E30" s="372">
        <v>1</v>
      </c>
      <c r="F30" s="270">
        <f>M30/$J$4</f>
        <v>2938.7755102040815</v>
      </c>
      <c r="G30" s="296">
        <f t="shared" ref="G30:G32" si="9">F30*E30</f>
        <v>2938.7755102040815</v>
      </c>
      <c r="H30" s="297">
        <f>N30/$J$4</f>
        <v>714.28571428571422</v>
      </c>
      <c r="I30" s="296">
        <f t="shared" ref="I30:I32" si="10">H30*E30</f>
        <v>714.28571428571422</v>
      </c>
      <c r="J30" s="298">
        <f t="shared" ref="J30:J32" si="11">G30+I30</f>
        <v>3653.0612244897957</v>
      </c>
      <c r="K30" s="377">
        <f t="shared" ref="K30:K32" si="12">J30/E30</f>
        <v>3653.0612244897957</v>
      </c>
      <c r="L30" s="446"/>
      <c r="M30" s="360">
        <v>7200</v>
      </c>
      <c r="N30" s="360">
        <v>1750</v>
      </c>
      <c r="O30" s="443"/>
      <c r="P30" s="273" t="s">
        <v>687</v>
      </c>
      <c r="Q30" s="273"/>
    </row>
    <row r="31" spans="1:17" s="288" customFormat="1" ht="15">
      <c r="A31" s="174">
        <f>A30+1</f>
        <v>18</v>
      </c>
      <c r="B31" s="113" t="s">
        <v>560</v>
      </c>
      <c r="C31" s="330" t="s">
        <v>20</v>
      </c>
      <c r="D31" s="236">
        <v>1</v>
      </c>
      <c r="E31" s="372">
        <v>3</v>
      </c>
      <c r="F31" s="270">
        <f>M31/$J$4</f>
        <v>89.795918367346928</v>
      </c>
      <c r="G31" s="296">
        <f t="shared" si="9"/>
        <v>269.38775510204079</v>
      </c>
      <c r="H31" s="297">
        <f>N31/$J$4</f>
        <v>20.408163265306122</v>
      </c>
      <c r="I31" s="296">
        <f t="shared" si="10"/>
        <v>61.224489795918366</v>
      </c>
      <c r="J31" s="298">
        <f t="shared" si="11"/>
        <v>330.61224489795916</v>
      </c>
      <c r="K31" s="377">
        <f t="shared" si="12"/>
        <v>110.20408163265306</v>
      </c>
      <c r="L31" s="446"/>
      <c r="M31" s="360">
        <v>220</v>
      </c>
      <c r="N31" s="360">
        <v>50</v>
      </c>
      <c r="O31" s="443"/>
      <c r="P31" s="273" t="s">
        <v>692</v>
      </c>
      <c r="Q31" s="273"/>
    </row>
    <row r="32" spans="1:17" s="288" customFormat="1" ht="15">
      <c r="A32" s="174">
        <f>A31+1</f>
        <v>19</v>
      </c>
      <c r="B32" s="113" t="s">
        <v>574</v>
      </c>
      <c r="C32" s="330" t="s">
        <v>309</v>
      </c>
      <c r="D32" s="236">
        <v>1</v>
      </c>
      <c r="E32" s="372">
        <v>4300</v>
      </c>
      <c r="F32" s="270">
        <f>M32/$J$4</f>
        <v>0.36734693877551017</v>
      </c>
      <c r="G32" s="296">
        <f t="shared" si="9"/>
        <v>1579.5918367346937</v>
      </c>
      <c r="H32" s="297">
        <f>N32/$J$4</f>
        <v>0.51020408163265307</v>
      </c>
      <c r="I32" s="296">
        <f t="shared" si="10"/>
        <v>2193.8775510204082</v>
      </c>
      <c r="J32" s="298">
        <f t="shared" si="11"/>
        <v>3773.4693877551017</v>
      </c>
      <c r="K32" s="377">
        <f t="shared" si="12"/>
        <v>0.87755102040816324</v>
      </c>
      <c r="L32" s="446"/>
      <c r="M32" s="360">
        <v>0.9</v>
      </c>
      <c r="N32" s="360">
        <v>1.25</v>
      </c>
      <c r="O32" s="443"/>
      <c r="P32" s="273" t="s">
        <v>688</v>
      </c>
      <c r="Q32" s="273"/>
    </row>
    <row r="33" spans="1:17" s="445" customFormat="1" ht="27.75" customHeight="1">
      <c r="A33" s="117"/>
      <c r="B33" s="438" t="s">
        <v>591</v>
      </c>
      <c r="C33" s="439"/>
      <c r="D33" s="440"/>
      <c r="E33" s="334"/>
      <c r="F33" s="117"/>
      <c r="G33" s="117"/>
      <c r="H33" s="117"/>
      <c r="I33" s="117"/>
      <c r="J33" s="117"/>
      <c r="K33" s="118"/>
      <c r="L33" s="441"/>
      <c r="M33" s="442"/>
      <c r="N33" s="442"/>
      <c r="O33" s="443"/>
      <c r="P33" s="273"/>
      <c r="Q33" s="444"/>
    </row>
    <row r="34" spans="1:17" s="288" customFormat="1" ht="15">
      <c r="A34" s="174">
        <f>A32+1</f>
        <v>20</v>
      </c>
      <c r="B34" s="113" t="s">
        <v>592</v>
      </c>
      <c r="C34" s="330" t="s">
        <v>52</v>
      </c>
      <c r="D34" s="236">
        <v>1</v>
      </c>
      <c r="E34" s="335">
        <v>25</v>
      </c>
      <c r="F34" s="270">
        <f t="shared" ref="F34" si="13">M34/$J$4</f>
        <v>399.99999999999994</v>
      </c>
      <c r="G34" s="296">
        <f t="shared" ref="G34" si="14">F34*E34</f>
        <v>9999.9999999999982</v>
      </c>
      <c r="H34" s="297">
        <f t="shared" ref="H34" si="15">N34/$J$4</f>
        <v>51.020408163265301</v>
      </c>
      <c r="I34" s="296">
        <f t="shared" ref="I34" si="16">H34*E34</f>
        <v>1275.5102040816325</v>
      </c>
      <c r="J34" s="298">
        <f t="shared" ref="J34" si="17">G34+I34</f>
        <v>11275.510204081631</v>
      </c>
      <c r="K34" s="377">
        <f t="shared" ref="K34" si="18">J34/E34</f>
        <v>451.02040816326524</v>
      </c>
      <c r="L34" s="446"/>
      <c r="M34" s="360">
        <v>980</v>
      </c>
      <c r="N34" s="360">
        <v>125</v>
      </c>
      <c r="O34" s="443"/>
      <c r="P34" s="273"/>
      <c r="Q34" s="273"/>
    </row>
    <row r="35" spans="1:17" s="445" customFormat="1">
      <c r="A35" s="117"/>
      <c r="B35" s="438" t="s">
        <v>575</v>
      </c>
      <c r="C35" s="439"/>
      <c r="D35" s="440"/>
      <c r="E35" s="334"/>
      <c r="F35" s="117"/>
      <c r="G35" s="117"/>
      <c r="H35" s="117"/>
      <c r="I35" s="117"/>
      <c r="J35" s="117"/>
      <c r="K35" s="118"/>
      <c r="L35" s="441"/>
      <c r="M35" s="442"/>
      <c r="N35" s="442"/>
      <c r="O35" s="443"/>
      <c r="P35" s="444"/>
      <c r="Q35" s="444"/>
    </row>
    <row r="36" spans="1:17" s="288" customFormat="1" ht="15">
      <c r="A36" s="174"/>
      <c r="B36" s="113" t="s">
        <v>714</v>
      </c>
      <c r="C36" s="330" t="s">
        <v>52</v>
      </c>
      <c r="D36" s="182">
        <v>1</v>
      </c>
      <c r="E36" s="449">
        <v>1</v>
      </c>
      <c r="F36" s="270">
        <f t="shared" ref="F36" si="19">M36/$J$4</f>
        <v>469.38775510204079</v>
      </c>
      <c r="G36" s="296">
        <f t="shared" ref="G36" si="20">F36*E36</f>
        <v>469.38775510204079</v>
      </c>
      <c r="H36" s="297">
        <f t="shared" ref="H36" si="21">N36/$J$4</f>
        <v>130.61224489795919</v>
      </c>
      <c r="I36" s="296">
        <f t="shared" ref="I36" si="22">H36*E36</f>
        <v>130.61224489795919</v>
      </c>
      <c r="J36" s="298">
        <f t="shared" ref="J36" si="23">G36+I36</f>
        <v>600</v>
      </c>
      <c r="K36" s="377">
        <f t="shared" ref="K36" si="24">J36/E36</f>
        <v>600</v>
      </c>
      <c r="L36" s="446"/>
      <c r="M36" s="360">
        <v>1150</v>
      </c>
      <c r="N36" s="360">
        <v>320</v>
      </c>
      <c r="O36" s="443"/>
      <c r="P36" s="273"/>
      <c r="Q36" s="273"/>
    </row>
    <row r="37" spans="1:17" s="288" customFormat="1" ht="29.25" customHeight="1">
      <c r="A37" s="174">
        <f>A34+1</f>
        <v>21</v>
      </c>
      <c r="B37" s="113" t="s">
        <v>576</v>
      </c>
      <c r="C37" s="330" t="s">
        <v>52</v>
      </c>
      <c r="D37" s="236">
        <v>1</v>
      </c>
      <c r="E37" s="372">
        <v>3</v>
      </c>
      <c r="F37" s="270">
        <f t="shared" ref="F37:F50" si="25">M37/$J$4</f>
        <v>734.69387755102036</v>
      </c>
      <c r="G37" s="296">
        <f t="shared" ref="G37:G50" si="26">F37*E37</f>
        <v>2204.0816326530612</v>
      </c>
      <c r="H37" s="297">
        <f t="shared" ref="H37:H50" si="27">N37/$J$4</f>
        <v>130.61224489795919</v>
      </c>
      <c r="I37" s="296">
        <f t="shared" ref="I37:I50" si="28">H37*E37</f>
        <v>391.83673469387759</v>
      </c>
      <c r="J37" s="298">
        <f t="shared" ref="J37:J50" si="29">G37+I37</f>
        <v>2595.9183673469388</v>
      </c>
      <c r="K37" s="377">
        <f t="shared" ref="K37:K50" si="30">J37/E37</f>
        <v>865.30612244897964</v>
      </c>
      <c r="L37" s="446"/>
      <c r="M37" s="360">
        <v>1800</v>
      </c>
      <c r="N37" s="360">
        <v>320</v>
      </c>
      <c r="O37" s="443"/>
      <c r="P37" s="273" t="s">
        <v>691</v>
      </c>
      <c r="Q37" s="273"/>
    </row>
    <row r="38" spans="1:17" s="288" customFormat="1" ht="30" customHeight="1">
      <c r="A38" s="174">
        <f>A37+1</f>
        <v>22</v>
      </c>
      <c r="B38" s="113" t="s">
        <v>577</v>
      </c>
      <c r="C38" s="330" t="s">
        <v>52</v>
      </c>
      <c r="D38" s="236">
        <v>1</v>
      </c>
      <c r="E38" s="372">
        <v>1</v>
      </c>
      <c r="F38" s="270">
        <f t="shared" si="25"/>
        <v>328.57142857142856</v>
      </c>
      <c r="G38" s="296">
        <f t="shared" si="26"/>
        <v>328.57142857142856</v>
      </c>
      <c r="H38" s="297">
        <f t="shared" si="27"/>
        <v>65.306122448979593</v>
      </c>
      <c r="I38" s="296">
        <f t="shared" si="28"/>
        <v>65.306122448979593</v>
      </c>
      <c r="J38" s="298">
        <f t="shared" si="29"/>
        <v>393.87755102040813</v>
      </c>
      <c r="K38" s="377">
        <f t="shared" si="30"/>
        <v>393.87755102040813</v>
      </c>
      <c r="L38" s="446"/>
      <c r="M38" s="360">
        <v>805</v>
      </c>
      <c r="N38" s="360">
        <v>160</v>
      </c>
      <c r="O38" s="443"/>
      <c r="P38" s="273" t="s">
        <v>691</v>
      </c>
      <c r="Q38" s="273"/>
    </row>
    <row r="39" spans="1:17" s="288" customFormat="1" ht="15">
      <c r="A39" s="174">
        <f t="shared" ref="A39:A46" si="31">A38+1</f>
        <v>23</v>
      </c>
      <c r="B39" s="113" t="s">
        <v>578</v>
      </c>
      <c r="C39" s="330" t="s">
        <v>20</v>
      </c>
      <c r="D39" s="236">
        <v>1</v>
      </c>
      <c r="E39" s="449">
        <v>43</v>
      </c>
      <c r="F39" s="270">
        <f t="shared" si="25"/>
        <v>106.12244897959182</v>
      </c>
      <c r="G39" s="296">
        <f t="shared" si="26"/>
        <v>4563.2653061224482</v>
      </c>
      <c r="H39" s="297">
        <f t="shared" si="27"/>
        <v>51.020408163265301</v>
      </c>
      <c r="I39" s="296">
        <f t="shared" si="28"/>
        <v>2193.8775510204077</v>
      </c>
      <c r="J39" s="298">
        <f t="shared" si="29"/>
        <v>6757.142857142856</v>
      </c>
      <c r="K39" s="377">
        <f t="shared" si="30"/>
        <v>157.14285714285711</v>
      </c>
      <c r="L39" s="446"/>
      <c r="M39" s="360">
        <v>260</v>
      </c>
      <c r="N39" s="360">
        <v>125</v>
      </c>
      <c r="O39" s="443"/>
      <c r="P39" s="273" t="s">
        <v>691</v>
      </c>
      <c r="Q39" s="273"/>
    </row>
    <row r="40" spans="1:17" s="288" customFormat="1" ht="15">
      <c r="A40" s="174">
        <f t="shared" si="31"/>
        <v>24</v>
      </c>
      <c r="B40" s="113" t="s">
        <v>579</v>
      </c>
      <c r="C40" s="330" t="s">
        <v>20</v>
      </c>
      <c r="D40" s="236">
        <v>1</v>
      </c>
      <c r="E40" s="449">
        <v>10</v>
      </c>
      <c r="F40" s="270">
        <f t="shared" si="25"/>
        <v>97.959183673469383</v>
      </c>
      <c r="G40" s="296">
        <f t="shared" si="26"/>
        <v>979.59183673469386</v>
      </c>
      <c r="H40" s="297">
        <f t="shared" si="27"/>
        <v>51.020408163265301</v>
      </c>
      <c r="I40" s="296">
        <f t="shared" si="28"/>
        <v>510.20408163265301</v>
      </c>
      <c r="J40" s="298">
        <f t="shared" si="29"/>
        <v>1489.795918367347</v>
      </c>
      <c r="K40" s="377">
        <f t="shared" si="30"/>
        <v>148.9795918367347</v>
      </c>
      <c r="L40" s="446"/>
      <c r="M40" s="360">
        <v>240</v>
      </c>
      <c r="N40" s="360">
        <v>125</v>
      </c>
      <c r="O40" s="443"/>
      <c r="P40" s="273" t="s">
        <v>691</v>
      </c>
      <c r="Q40" s="273"/>
    </row>
    <row r="41" spans="1:17" s="288" customFormat="1" ht="15">
      <c r="A41" s="174">
        <f t="shared" si="31"/>
        <v>25</v>
      </c>
      <c r="B41" s="113" t="s">
        <v>580</v>
      </c>
      <c r="C41" s="330" t="s">
        <v>20</v>
      </c>
      <c r="D41" s="236">
        <v>1</v>
      </c>
      <c r="E41" s="449">
        <v>25</v>
      </c>
      <c r="F41" s="270">
        <f t="shared" si="25"/>
        <v>134.69387755102039</v>
      </c>
      <c r="G41" s="296">
        <f t="shared" si="26"/>
        <v>3367.3469387755099</v>
      </c>
      <c r="H41" s="297">
        <f t="shared" si="27"/>
        <v>51.020408163265301</v>
      </c>
      <c r="I41" s="296">
        <f t="shared" si="28"/>
        <v>1275.5102040816325</v>
      </c>
      <c r="J41" s="298">
        <f t="shared" si="29"/>
        <v>4642.8571428571422</v>
      </c>
      <c r="K41" s="377">
        <f t="shared" si="30"/>
        <v>185.71428571428569</v>
      </c>
      <c r="L41" s="446"/>
      <c r="M41" s="360">
        <v>330</v>
      </c>
      <c r="N41" s="360">
        <v>125</v>
      </c>
      <c r="O41" s="443"/>
      <c r="P41" s="273" t="s">
        <v>691</v>
      </c>
      <c r="Q41" s="273"/>
    </row>
    <row r="42" spans="1:17" s="288" customFormat="1" ht="15">
      <c r="A42" s="174">
        <f t="shared" si="31"/>
        <v>26</v>
      </c>
      <c r="B42" s="113" t="s">
        <v>712</v>
      </c>
      <c r="C42" s="330" t="s">
        <v>20</v>
      </c>
      <c r="D42" s="182">
        <v>1</v>
      </c>
      <c r="E42" s="449">
        <v>24</v>
      </c>
      <c r="F42" s="270">
        <f t="shared" si="25"/>
        <v>142.85714285714283</v>
      </c>
      <c r="G42" s="296">
        <f t="shared" si="26"/>
        <v>3428.571428571428</v>
      </c>
      <c r="H42" s="297">
        <f t="shared" si="27"/>
        <v>51.020408163265301</v>
      </c>
      <c r="I42" s="296">
        <f t="shared" si="28"/>
        <v>1224.4897959183672</v>
      </c>
      <c r="J42" s="298">
        <f t="shared" si="29"/>
        <v>4653.0612244897948</v>
      </c>
      <c r="K42" s="377">
        <f t="shared" si="30"/>
        <v>193.87755102040811</v>
      </c>
      <c r="L42" s="446"/>
      <c r="M42" s="360">
        <v>350</v>
      </c>
      <c r="N42" s="360">
        <v>125</v>
      </c>
      <c r="O42" s="443"/>
      <c r="P42" s="273"/>
      <c r="Q42" s="273"/>
    </row>
    <row r="43" spans="1:17" s="288" customFormat="1" ht="15">
      <c r="A43" s="174">
        <f t="shared" si="31"/>
        <v>27</v>
      </c>
      <c r="B43" s="113" t="s">
        <v>713</v>
      </c>
      <c r="C43" s="330" t="s">
        <v>20</v>
      </c>
      <c r="D43" s="182">
        <v>1</v>
      </c>
      <c r="E43" s="449">
        <v>2</v>
      </c>
      <c r="F43" s="270">
        <f t="shared" si="25"/>
        <v>171.42857142857142</v>
      </c>
      <c r="G43" s="296">
        <f t="shared" si="26"/>
        <v>342.85714285714283</v>
      </c>
      <c r="H43" s="297">
        <f t="shared" si="27"/>
        <v>51.020408163265301</v>
      </c>
      <c r="I43" s="296">
        <f t="shared" si="28"/>
        <v>102.0408163265306</v>
      </c>
      <c r="J43" s="298">
        <f t="shared" si="29"/>
        <v>444.89795918367344</v>
      </c>
      <c r="K43" s="377">
        <f t="shared" si="30"/>
        <v>222.44897959183672</v>
      </c>
      <c r="L43" s="446"/>
      <c r="M43" s="360">
        <v>420</v>
      </c>
      <c r="N43" s="360">
        <v>125</v>
      </c>
      <c r="O43" s="443"/>
      <c r="P43" s="273"/>
      <c r="Q43" s="273"/>
    </row>
    <row r="44" spans="1:17" s="288" customFormat="1" ht="15">
      <c r="A44" s="174">
        <f>A41+1</f>
        <v>26</v>
      </c>
      <c r="B44" s="113" t="s">
        <v>581</v>
      </c>
      <c r="C44" s="330" t="s">
        <v>52</v>
      </c>
      <c r="D44" s="236">
        <v>1</v>
      </c>
      <c r="E44" s="449">
        <v>1</v>
      </c>
      <c r="F44" s="270">
        <f t="shared" si="25"/>
        <v>485.71428571428567</v>
      </c>
      <c r="G44" s="296">
        <f t="shared" si="26"/>
        <v>485.71428571428567</v>
      </c>
      <c r="H44" s="297">
        <f t="shared" si="27"/>
        <v>97.959183673469383</v>
      </c>
      <c r="I44" s="296">
        <f t="shared" si="28"/>
        <v>97.959183673469383</v>
      </c>
      <c r="J44" s="298">
        <f t="shared" si="29"/>
        <v>583.67346938775506</v>
      </c>
      <c r="K44" s="377">
        <f t="shared" si="30"/>
        <v>583.67346938775506</v>
      </c>
      <c r="L44" s="446"/>
      <c r="M44" s="360">
        <v>1190</v>
      </c>
      <c r="N44" s="360">
        <v>240</v>
      </c>
      <c r="O44" s="443"/>
      <c r="P44" s="273" t="s">
        <v>690</v>
      </c>
      <c r="Q44" s="273"/>
    </row>
    <row r="45" spans="1:17" s="288" customFormat="1" ht="15">
      <c r="A45" s="174">
        <f>A44+1</f>
        <v>27</v>
      </c>
      <c r="B45" s="113" t="s">
        <v>582</v>
      </c>
      <c r="C45" s="330" t="s">
        <v>20</v>
      </c>
      <c r="D45" s="236">
        <v>1</v>
      </c>
      <c r="E45" s="449">
        <v>1</v>
      </c>
      <c r="F45" s="270">
        <f t="shared" si="25"/>
        <v>30.612244897959183</v>
      </c>
      <c r="G45" s="296">
        <f t="shared" si="26"/>
        <v>30.612244897959183</v>
      </c>
      <c r="H45" s="297">
        <f t="shared" si="27"/>
        <v>20.408163265306122</v>
      </c>
      <c r="I45" s="296">
        <f t="shared" si="28"/>
        <v>20.408163265306122</v>
      </c>
      <c r="J45" s="298">
        <f t="shared" si="29"/>
        <v>51.020408163265301</v>
      </c>
      <c r="K45" s="377">
        <f t="shared" si="30"/>
        <v>51.020408163265301</v>
      </c>
      <c r="L45" s="446"/>
      <c r="M45" s="360">
        <v>75</v>
      </c>
      <c r="N45" s="360">
        <v>50</v>
      </c>
      <c r="O45" s="443"/>
      <c r="P45" s="273" t="s">
        <v>684</v>
      </c>
      <c r="Q45" s="273"/>
    </row>
    <row r="46" spans="1:17" s="288" customFormat="1" ht="15">
      <c r="A46" s="174">
        <f t="shared" si="31"/>
        <v>28</v>
      </c>
      <c r="B46" s="113" t="s">
        <v>583</v>
      </c>
      <c r="C46" s="330" t="s">
        <v>20</v>
      </c>
      <c r="D46" s="236">
        <v>1</v>
      </c>
      <c r="E46" s="449">
        <v>1</v>
      </c>
      <c r="F46" s="270">
        <f t="shared" si="25"/>
        <v>595.91836734693868</v>
      </c>
      <c r="G46" s="296">
        <f t="shared" si="26"/>
        <v>595.91836734693868</v>
      </c>
      <c r="H46" s="297">
        <f t="shared" si="27"/>
        <v>122.44897959183673</v>
      </c>
      <c r="I46" s="296">
        <f t="shared" si="28"/>
        <v>122.44897959183673</v>
      </c>
      <c r="J46" s="298">
        <f t="shared" si="29"/>
        <v>718.36734693877543</v>
      </c>
      <c r="K46" s="377">
        <f t="shared" si="30"/>
        <v>718.36734693877543</v>
      </c>
      <c r="L46" s="446"/>
      <c r="M46" s="360">
        <v>1460</v>
      </c>
      <c r="N46" s="360">
        <v>300</v>
      </c>
      <c r="O46" s="443"/>
      <c r="P46" s="273" t="s">
        <v>690</v>
      </c>
      <c r="Q46" s="273"/>
    </row>
    <row r="47" spans="1:17" s="288" customFormat="1" ht="15">
      <c r="A47" s="174">
        <f>A46+1</f>
        <v>29</v>
      </c>
      <c r="B47" s="113" t="s">
        <v>584</v>
      </c>
      <c r="C47" s="330" t="s">
        <v>20</v>
      </c>
      <c r="D47" s="236">
        <v>1</v>
      </c>
      <c r="E47" s="449">
        <v>5</v>
      </c>
      <c r="F47" s="270">
        <f t="shared" si="25"/>
        <v>277.55102040816325</v>
      </c>
      <c r="G47" s="296">
        <f t="shared" si="26"/>
        <v>1387.7551020408164</v>
      </c>
      <c r="H47" s="297">
        <f t="shared" si="27"/>
        <v>61.224489795918366</v>
      </c>
      <c r="I47" s="296">
        <f t="shared" si="28"/>
        <v>306.12244897959181</v>
      </c>
      <c r="J47" s="298">
        <f t="shared" si="29"/>
        <v>1693.8775510204082</v>
      </c>
      <c r="K47" s="377">
        <f t="shared" si="30"/>
        <v>338.77551020408163</v>
      </c>
      <c r="L47" s="446"/>
      <c r="M47" s="360">
        <v>680</v>
      </c>
      <c r="N47" s="360">
        <v>150</v>
      </c>
      <c r="O47" s="443"/>
      <c r="P47" s="273" t="s">
        <v>689</v>
      </c>
      <c r="Q47" s="273"/>
    </row>
    <row r="48" spans="1:17" s="288" customFormat="1" ht="15">
      <c r="A48" s="174">
        <f>A47+1</f>
        <v>30</v>
      </c>
      <c r="B48" s="113" t="s">
        <v>585</v>
      </c>
      <c r="C48" s="330" t="s">
        <v>309</v>
      </c>
      <c r="D48" s="236">
        <v>1</v>
      </c>
      <c r="E48" s="449">
        <v>100</v>
      </c>
      <c r="F48" s="270">
        <f t="shared" si="25"/>
        <v>51.020408163265301</v>
      </c>
      <c r="G48" s="296">
        <f t="shared" si="26"/>
        <v>5102.0408163265301</v>
      </c>
      <c r="H48" s="297">
        <f t="shared" si="27"/>
        <v>10.204081632653061</v>
      </c>
      <c r="I48" s="296">
        <f t="shared" si="28"/>
        <v>1020.4081632653061</v>
      </c>
      <c r="J48" s="298">
        <f t="shared" si="29"/>
        <v>6122.4489795918362</v>
      </c>
      <c r="K48" s="377">
        <f t="shared" si="30"/>
        <v>61.224489795918359</v>
      </c>
      <c r="L48" s="446"/>
      <c r="M48" s="360">
        <v>125</v>
      </c>
      <c r="N48" s="360">
        <v>25</v>
      </c>
      <c r="O48" s="443"/>
      <c r="P48" s="273" t="s">
        <v>691</v>
      </c>
      <c r="Q48" s="273"/>
    </row>
    <row r="49" spans="1:17" s="288" customFormat="1" ht="15">
      <c r="A49" s="174">
        <f t="shared" ref="A49" si="32">A48+1</f>
        <v>31</v>
      </c>
      <c r="B49" s="113" t="s">
        <v>586</v>
      </c>
      <c r="C49" s="330" t="s">
        <v>309</v>
      </c>
      <c r="D49" s="236">
        <v>1</v>
      </c>
      <c r="E49" s="449">
        <v>8300</v>
      </c>
      <c r="F49" s="270">
        <f t="shared" si="25"/>
        <v>0.36734693877551017</v>
      </c>
      <c r="G49" s="296">
        <f t="shared" si="26"/>
        <v>3048.9795918367345</v>
      </c>
      <c r="H49" s="297">
        <f t="shared" si="27"/>
        <v>0.51020408163265307</v>
      </c>
      <c r="I49" s="296">
        <f t="shared" si="28"/>
        <v>4234.6938775510207</v>
      </c>
      <c r="J49" s="298">
        <f t="shared" si="29"/>
        <v>7283.6734693877552</v>
      </c>
      <c r="K49" s="377">
        <f t="shared" si="30"/>
        <v>0.87755102040816324</v>
      </c>
      <c r="L49" s="446"/>
      <c r="M49" s="360">
        <v>0.9</v>
      </c>
      <c r="N49" s="360">
        <v>1.25</v>
      </c>
      <c r="O49" s="443"/>
      <c r="P49" s="273" t="s">
        <v>688</v>
      </c>
      <c r="Q49" s="273"/>
    </row>
    <row r="50" spans="1:17" s="288" customFormat="1" ht="15">
      <c r="A50" s="174">
        <f>A49+1</f>
        <v>32</v>
      </c>
      <c r="B50" s="113" t="s">
        <v>587</v>
      </c>
      <c r="C50" s="330" t="s">
        <v>309</v>
      </c>
      <c r="D50" s="236">
        <v>1</v>
      </c>
      <c r="E50" s="449">
        <v>200</v>
      </c>
      <c r="F50" s="270">
        <f t="shared" si="25"/>
        <v>4.8979591836734686</v>
      </c>
      <c r="G50" s="296">
        <f t="shared" si="26"/>
        <v>979.59183673469374</v>
      </c>
      <c r="H50" s="297">
        <f t="shared" si="27"/>
        <v>1.0204081632653061</v>
      </c>
      <c r="I50" s="296">
        <f t="shared" si="28"/>
        <v>204.08163265306123</v>
      </c>
      <c r="J50" s="298">
        <f t="shared" si="29"/>
        <v>1183.6734693877549</v>
      </c>
      <c r="K50" s="377">
        <f t="shared" si="30"/>
        <v>5.9183673469387745</v>
      </c>
      <c r="L50" s="446"/>
      <c r="M50" s="360">
        <v>12</v>
      </c>
      <c r="N50" s="360">
        <v>2.5</v>
      </c>
      <c r="O50" s="443"/>
      <c r="P50" s="273" t="s">
        <v>688</v>
      </c>
      <c r="Q50" s="273"/>
    </row>
    <row r="51" spans="1:17" s="21" customFormat="1">
      <c r="A51" s="117"/>
      <c r="B51" s="438" t="s">
        <v>715</v>
      </c>
      <c r="C51" s="119"/>
      <c r="D51" s="451"/>
      <c r="E51" s="452"/>
      <c r="F51" s="117"/>
      <c r="G51" s="117"/>
      <c r="H51" s="117"/>
      <c r="I51" s="117"/>
      <c r="J51" s="117"/>
      <c r="K51" s="118"/>
      <c r="L51" s="20"/>
      <c r="M51" s="331"/>
      <c r="N51" s="331"/>
      <c r="O51" s="121"/>
      <c r="P51" s="332"/>
      <c r="Q51" s="332"/>
    </row>
    <row r="52" spans="1:17" ht="15">
      <c r="A52" s="174">
        <f>A50+1</f>
        <v>33</v>
      </c>
      <c r="B52" s="113" t="s">
        <v>716</v>
      </c>
      <c r="C52" s="330" t="s">
        <v>52</v>
      </c>
      <c r="D52" s="177">
        <v>1</v>
      </c>
      <c r="E52" s="453">
        <v>1</v>
      </c>
      <c r="F52" s="178">
        <f t="shared" ref="F52:F79" si="33">M52/$J$4</f>
        <v>3404.0816326530608</v>
      </c>
      <c r="G52" s="179">
        <f t="shared" ref="G52:G79" si="34">F52*E52</f>
        <v>3404.0816326530608</v>
      </c>
      <c r="H52" s="180">
        <f t="shared" ref="H52:H79" si="35">N52/$J$4</f>
        <v>183.67346938775509</v>
      </c>
      <c r="I52" s="179">
        <f t="shared" ref="I52:I79" si="36">H52*E52</f>
        <v>183.67346938775509</v>
      </c>
      <c r="J52" s="181">
        <f t="shared" ref="J52:J79" si="37">G52+I52</f>
        <v>3587.7551020408159</v>
      </c>
      <c r="K52" s="450">
        <f t="shared" ref="K52:K79" si="38">J52/E52</f>
        <v>3587.7551020408159</v>
      </c>
      <c r="L52" s="145"/>
      <c r="M52" s="239">
        <v>8340</v>
      </c>
      <c r="N52" s="239">
        <v>450</v>
      </c>
      <c r="O52" s="121"/>
      <c r="P52" s="241"/>
      <c r="Q52" s="241"/>
    </row>
    <row r="53" spans="1:17" ht="15">
      <c r="A53" s="174">
        <f>A52+1</f>
        <v>34</v>
      </c>
      <c r="B53" s="113" t="s">
        <v>717</v>
      </c>
      <c r="C53" s="330" t="s">
        <v>52</v>
      </c>
      <c r="D53" s="177">
        <v>1</v>
      </c>
      <c r="E53" s="453">
        <v>7</v>
      </c>
      <c r="F53" s="178">
        <f t="shared" si="33"/>
        <v>302.0408163265306</v>
      </c>
      <c r="G53" s="179">
        <f t="shared" si="34"/>
        <v>2114.2857142857142</v>
      </c>
      <c r="H53" s="180">
        <f t="shared" si="35"/>
        <v>51.020408163265301</v>
      </c>
      <c r="I53" s="179">
        <f t="shared" si="36"/>
        <v>357.14285714285711</v>
      </c>
      <c r="J53" s="181">
        <f t="shared" si="37"/>
        <v>2471.4285714285716</v>
      </c>
      <c r="K53" s="450">
        <f t="shared" si="38"/>
        <v>353.06122448979596</v>
      </c>
      <c r="L53" s="145"/>
      <c r="M53" s="239">
        <v>740</v>
      </c>
      <c r="N53" s="239">
        <v>125</v>
      </c>
      <c r="O53" s="121"/>
      <c r="P53" s="241"/>
      <c r="Q53" s="241"/>
    </row>
    <row r="54" spans="1:17" ht="15">
      <c r="A54" s="174">
        <f t="shared" ref="A54:A59" si="39">A53+1</f>
        <v>35</v>
      </c>
      <c r="B54" s="113" t="s">
        <v>718</v>
      </c>
      <c r="C54" s="330" t="s">
        <v>20</v>
      </c>
      <c r="D54" s="177">
        <v>1</v>
      </c>
      <c r="E54" s="449">
        <v>1</v>
      </c>
      <c r="F54" s="178">
        <f t="shared" si="33"/>
        <v>2510.204081632653</v>
      </c>
      <c r="G54" s="179">
        <f t="shared" si="34"/>
        <v>2510.204081632653</v>
      </c>
      <c r="H54" s="180">
        <f t="shared" si="35"/>
        <v>204.08163265306121</v>
      </c>
      <c r="I54" s="179">
        <f t="shared" si="36"/>
        <v>204.08163265306121</v>
      </c>
      <c r="J54" s="181">
        <f t="shared" si="37"/>
        <v>2714.2857142857142</v>
      </c>
      <c r="K54" s="450">
        <f t="shared" si="38"/>
        <v>2714.2857142857142</v>
      </c>
      <c r="L54" s="145"/>
      <c r="M54" s="239">
        <v>6150</v>
      </c>
      <c r="N54" s="239">
        <v>500</v>
      </c>
      <c r="O54" s="121"/>
      <c r="P54" s="241"/>
      <c r="Q54" s="241"/>
    </row>
    <row r="55" spans="1:17" ht="15">
      <c r="A55" s="174">
        <f t="shared" si="39"/>
        <v>36</v>
      </c>
      <c r="B55" s="113" t="s">
        <v>719</v>
      </c>
      <c r="C55" s="330" t="s">
        <v>20</v>
      </c>
      <c r="D55" s="177">
        <v>1</v>
      </c>
      <c r="E55" s="449">
        <v>1</v>
      </c>
      <c r="F55" s="178">
        <f t="shared" si="33"/>
        <v>644.89795918367338</v>
      </c>
      <c r="G55" s="179">
        <f t="shared" si="34"/>
        <v>644.89795918367338</v>
      </c>
      <c r="H55" s="180">
        <f t="shared" si="35"/>
        <v>89.795918367346928</v>
      </c>
      <c r="I55" s="179">
        <f t="shared" si="36"/>
        <v>89.795918367346928</v>
      </c>
      <c r="J55" s="181">
        <f t="shared" si="37"/>
        <v>734.69387755102025</v>
      </c>
      <c r="K55" s="450">
        <f t="shared" si="38"/>
        <v>734.69387755102025</v>
      </c>
      <c r="L55" s="145"/>
      <c r="M55" s="239">
        <v>1580</v>
      </c>
      <c r="N55" s="239">
        <v>220</v>
      </c>
      <c r="O55" s="121"/>
      <c r="P55" s="241"/>
      <c r="Q55" s="241"/>
    </row>
    <row r="56" spans="1:17" ht="15">
      <c r="A56" s="174">
        <f t="shared" si="39"/>
        <v>37</v>
      </c>
      <c r="B56" s="113" t="s">
        <v>720</v>
      </c>
      <c r="C56" s="330" t="s">
        <v>20</v>
      </c>
      <c r="D56" s="177">
        <v>1</v>
      </c>
      <c r="E56" s="449">
        <v>10</v>
      </c>
      <c r="F56" s="178">
        <f t="shared" si="33"/>
        <v>15.510204081632653</v>
      </c>
      <c r="G56" s="179">
        <f t="shared" si="34"/>
        <v>155.10204081632654</v>
      </c>
      <c r="H56" s="180">
        <f t="shared" si="35"/>
        <v>7.3469387755102034</v>
      </c>
      <c r="I56" s="179">
        <f t="shared" si="36"/>
        <v>73.469387755102034</v>
      </c>
      <c r="J56" s="181">
        <f t="shared" si="37"/>
        <v>228.57142857142856</v>
      </c>
      <c r="K56" s="450">
        <f t="shared" si="38"/>
        <v>22.857142857142854</v>
      </c>
      <c r="L56" s="145"/>
      <c r="M56" s="239">
        <v>38</v>
      </c>
      <c r="N56" s="239">
        <v>18</v>
      </c>
      <c r="O56" s="121"/>
      <c r="P56" s="241"/>
      <c r="Q56" s="241"/>
    </row>
    <row r="57" spans="1:17" ht="15">
      <c r="A57" s="174">
        <f t="shared" si="39"/>
        <v>38</v>
      </c>
      <c r="B57" s="113" t="s">
        <v>721</v>
      </c>
      <c r="C57" s="330" t="s">
        <v>52</v>
      </c>
      <c r="D57" s="177">
        <v>1</v>
      </c>
      <c r="E57" s="449">
        <v>3</v>
      </c>
      <c r="F57" s="178">
        <f t="shared" si="33"/>
        <v>34.693877551020407</v>
      </c>
      <c r="G57" s="179">
        <f t="shared" si="34"/>
        <v>104.08163265306122</v>
      </c>
      <c r="H57" s="180">
        <f t="shared" si="35"/>
        <v>10.204081632653061</v>
      </c>
      <c r="I57" s="179">
        <f t="shared" si="36"/>
        <v>30.612244897959183</v>
      </c>
      <c r="J57" s="181">
        <f t="shared" si="37"/>
        <v>134.69387755102039</v>
      </c>
      <c r="K57" s="450">
        <f t="shared" si="38"/>
        <v>44.897959183673464</v>
      </c>
      <c r="L57" s="145"/>
      <c r="M57" s="239">
        <v>85</v>
      </c>
      <c r="N57" s="239">
        <v>25</v>
      </c>
      <c r="O57" s="121"/>
      <c r="P57" s="241"/>
      <c r="Q57" s="241"/>
    </row>
    <row r="58" spans="1:17" ht="15">
      <c r="A58" s="174">
        <f>A57+1</f>
        <v>39</v>
      </c>
      <c r="B58" s="113" t="s">
        <v>722</v>
      </c>
      <c r="C58" s="330" t="s">
        <v>20</v>
      </c>
      <c r="D58" s="177">
        <v>1</v>
      </c>
      <c r="E58" s="449">
        <v>1</v>
      </c>
      <c r="F58" s="178">
        <f t="shared" si="33"/>
        <v>36.734693877551017</v>
      </c>
      <c r="G58" s="179">
        <f t="shared" si="34"/>
        <v>36.734693877551017</v>
      </c>
      <c r="H58" s="180">
        <f t="shared" si="35"/>
        <v>10.204081632653061</v>
      </c>
      <c r="I58" s="179">
        <f t="shared" si="36"/>
        <v>10.204081632653061</v>
      </c>
      <c r="J58" s="181">
        <f t="shared" si="37"/>
        <v>46.938775510204081</v>
      </c>
      <c r="K58" s="450">
        <f t="shared" si="38"/>
        <v>46.938775510204081</v>
      </c>
      <c r="L58" s="145"/>
      <c r="M58" s="239">
        <v>90</v>
      </c>
      <c r="N58" s="239">
        <v>25</v>
      </c>
      <c r="O58" s="121"/>
      <c r="P58" s="241"/>
      <c r="Q58" s="241"/>
    </row>
    <row r="59" spans="1:17" ht="15">
      <c r="A59" s="174">
        <f t="shared" si="39"/>
        <v>40</v>
      </c>
      <c r="B59" s="113" t="s">
        <v>584</v>
      </c>
      <c r="C59" s="330" t="s">
        <v>20</v>
      </c>
      <c r="D59" s="177">
        <v>1</v>
      </c>
      <c r="E59" s="449">
        <v>2</v>
      </c>
      <c r="F59" s="178">
        <f t="shared" si="33"/>
        <v>273.46938775510205</v>
      </c>
      <c r="G59" s="179">
        <f t="shared" si="34"/>
        <v>546.9387755102041</v>
      </c>
      <c r="H59" s="180">
        <f t="shared" si="35"/>
        <v>18.367346938775508</v>
      </c>
      <c r="I59" s="179">
        <f t="shared" si="36"/>
        <v>36.734693877551017</v>
      </c>
      <c r="J59" s="181">
        <f t="shared" si="37"/>
        <v>583.67346938775506</v>
      </c>
      <c r="K59" s="450">
        <f t="shared" si="38"/>
        <v>291.83673469387753</v>
      </c>
      <c r="L59" s="145"/>
      <c r="M59" s="239">
        <v>670</v>
      </c>
      <c r="N59" s="239">
        <v>45</v>
      </c>
      <c r="O59" s="121"/>
      <c r="P59" s="241"/>
      <c r="Q59" s="241"/>
    </row>
    <row r="60" spans="1:17" ht="15">
      <c r="A60" s="174">
        <f>A59+1</f>
        <v>41</v>
      </c>
      <c r="B60" s="113" t="s">
        <v>723</v>
      </c>
      <c r="C60" s="330" t="s">
        <v>309</v>
      </c>
      <c r="D60" s="177">
        <v>1</v>
      </c>
      <c r="E60" s="449">
        <v>700</v>
      </c>
      <c r="F60" s="178">
        <f t="shared" si="33"/>
        <v>0.73469387755102034</v>
      </c>
      <c r="G60" s="179">
        <f t="shared" si="34"/>
        <v>514.28571428571422</v>
      </c>
      <c r="H60" s="180">
        <f t="shared" si="35"/>
        <v>0.30612244897959179</v>
      </c>
      <c r="I60" s="179">
        <f t="shared" si="36"/>
        <v>214.28571428571425</v>
      </c>
      <c r="J60" s="181">
        <f t="shared" si="37"/>
        <v>728.57142857142844</v>
      </c>
      <c r="K60" s="450">
        <f t="shared" si="38"/>
        <v>1.0408163265306121</v>
      </c>
      <c r="L60" s="145"/>
      <c r="M60" s="239">
        <v>1.8</v>
      </c>
      <c r="N60" s="239">
        <v>0.75</v>
      </c>
      <c r="O60" s="121"/>
      <c r="P60" s="241"/>
      <c r="Q60" s="241"/>
    </row>
    <row r="61" spans="1:17" ht="15">
      <c r="A61" s="174">
        <f>A60+1</f>
        <v>42</v>
      </c>
      <c r="B61" s="113" t="s">
        <v>724</v>
      </c>
      <c r="C61" s="330" t="s">
        <v>309</v>
      </c>
      <c r="D61" s="177">
        <v>1</v>
      </c>
      <c r="E61" s="449">
        <v>50</v>
      </c>
      <c r="F61" s="178">
        <f t="shared" si="33"/>
        <v>10.204081632653061</v>
      </c>
      <c r="G61" s="179">
        <f t="shared" si="34"/>
        <v>510.20408163265307</v>
      </c>
      <c r="H61" s="180">
        <f t="shared" si="35"/>
        <v>1.0204081632653061</v>
      </c>
      <c r="I61" s="179">
        <f t="shared" si="36"/>
        <v>51.020408163265309</v>
      </c>
      <c r="J61" s="181">
        <f t="shared" si="37"/>
        <v>561.22448979591843</v>
      </c>
      <c r="K61" s="450">
        <f t="shared" si="38"/>
        <v>11.224489795918368</v>
      </c>
      <c r="L61" s="145"/>
      <c r="M61" s="239">
        <v>25</v>
      </c>
      <c r="N61" s="239">
        <v>2.5</v>
      </c>
      <c r="O61" s="121"/>
      <c r="P61" s="241"/>
      <c r="Q61" s="241"/>
    </row>
    <row r="62" spans="1:17" s="21" customFormat="1">
      <c r="A62" s="117"/>
      <c r="B62" s="438" t="s">
        <v>725</v>
      </c>
      <c r="C62" s="119"/>
      <c r="D62" s="451"/>
      <c r="E62" s="452"/>
      <c r="F62" s="117"/>
      <c r="G62" s="117"/>
      <c r="H62" s="117"/>
      <c r="I62" s="117"/>
      <c r="J62" s="117"/>
      <c r="K62" s="118"/>
      <c r="L62" s="20"/>
      <c r="M62" s="331"/>
      <c r="N62" s="331"/>
      <c r="O62" s="121"/>
      <c r="P62" s="332"/>
      <c r="Q62" s="332"/>
    </row>
    <row r="63" spans="1:17" ht="15">
      <c r="A63" s="174">
        <f>A61+1</f>
        <v>43</v>
      </c>
      <c r="B63" s="113" t="s">
        <v>726</v>
      </c>
      <c r="C63" s="330" t="s">
        <v>20</v>
      </c>
      <c r="D63" s="177">
        <v>1</v>
      </c>
      <c r="E63" s="453">
        <v>183</v>
      </c>
      <c r="F63" s="178">
        <f t="shared" ref="F63:F75" si="40">M63/$J$4</f>
        <v>22.448979591836732</v>
      </c>
      <c r="G63" s="179">
        <f t="shared" ref="G63:G75" si="41">F63*E63</f>
        <v>4108.1632653061224</v>
      </c>
      <c r="H63" s="180">
        <f t="shared" ref="H63:H75" si="42">N63/$J$4</f>
        <v>10.204081632653061</v>
      </c>
      <c r="I63" s="179">
        <f t="shared" ref="I63:I75" si="43">H63*E63</f>
        <v>1867.3469387755101</v>
      </c>
      <c r="J63" s="181">
        <f t="shared" ref="J63:J75" si="44">G63+I63</f>
        <v>5975.5102040816328</v>
      </c>
      <c r="K63" s="450">
        <f t="shared" ref="K63:K75" si="45">J63/E63</f>
        <v>32.653061224489797</v>
      </c>
      <c r="L63" s="145"/>
      <c r="M63" s="239">
        <v>55</v>
      </c>
      <c r="N63" s="239">
        <v>25</v>
      </c>
      <c r="O63" s="121"/>
      <c r="P63" s="241"/>
      <c r="Q63" s="241"/>
    </row>
    <row r="64" spans="1:17" ht="15">
      <c r="A64" s="174">
        <f>A63+1</f>
        <v>44</v>
      </c>
      <c r="B64" s="113" t="s">
        <v>727</v>
      </c>
      <c r="C64" s="330" t="s">
        <v>20</v>
      </c>
      <c r="D64" s="177">
        <v>1</v>
      </c>
      <c r="E64" s="453">
        <v>35</v>
      </c>
      <c r="F64" s="178">
        <f t="shared" si="40"/>
        <v>30.612244897959183</v>
      </c>
      <c r="G64" s="179">
        <f t="shared" si="41"/>
        <v>1071.4285714285713</v>
      </c>
      <c r="H64" s="180">
        <f t="shared" si="42"/>
        <v>10.204081632653061</v>
      </c>
      <c r="I64" s="179">
        <f t="shared" si="43"/>
        <v>357.14285714285711</v>
      </c>
      <c r="J64" s="181">
        <f t="shared" si="44"/>
        <v>1428.5714285714284</v>
      </c>
      <c r="K64" s="450">
        <f t="shared" si="45"/>
        <v>40.816326530612244</v>
      </c>
      <c r="L64" s="145"/>
      <c r="M64" s="239">
        <v>75</v>
      </c>
      <c r="N64" s="239">
        <v>25</v>
      </c>
      <c r="O64" s="121"/>
      <c r="P64" s="241"/>
      <c r="Q64" s="241"/>
    </row>
    <row r="65" spans="1:17" ht="15">
      <c r="A65" s="174">
        <f t="shared" ref="A65:A70" si="46">A64+1</f>
        <v>45</v>
      </c>
      <c r="B65" s="113" t="s">
        <v>728</v>
      </c>
      <c r="C65" s="330" t="s">
        <v>20</v>
      </c>
      <c r="D65" s="177">
        <v>1</v>
      </c>
      <c r="E65" s="449">
        <v>239</v>
      </c>
      <c r="F65" s="178">
        <f t="shared" si="40"/>
        <v>0</v>
      </c>
      <c r="G65" s="179">
        <f t="shared" si="41"/>
        <v>0</v>
      </c>
      <c r="H65" s="180">
        <f t="shared" si="42"/>
        <v>0</v>
      </c>
      <c r="I65" s="179">
        <f t="shared" si="43"/>
        <v>0</v>
      </c>
      <c r="J65" s="181">
        <f t="shared" si="44"/>
        <v>0</v>
      </c>
      <c r="K65" s="450">
        <f t="shared" si="45"/>
        <v>0</v>
      </c>
      <c r="L65" s="145"/>
      <c r="M65" s="239">
        <v>0</v>
      </c>
      <c r="N65" s="239">
        <v>0</v>
      </c>
      <c r="O65" s="121"/>
      <c r="P65" s="241"/>
      <c r="Q65" s="241"/>
    </row>
    <row r="66" spans="1:17" ht="15">
      <c r="A66" s="174">
        <f t="shared" si="46"/>
        <v>46</v>
      </c>
      <c r="B66" s="113" t="s">
        <v>729</v>
      </c>
      <c r="C66" s="330" t="s">
        <v>20</v>
      </c>
      <c r="D66" s="177">
        <v>1</v>
      </c>
      <c r="E66" s="449">
        <v>23</v>
      </c>
      <c r="F66" s="178">
        <f t="shared" si="40"/>
        <v>22.448979591836732</v>
      </c>
      <c r="G66" s="179">
        <f t="shared" si="41"/>
        <v>516.32653061224482</v>
      </c>
      <c r="H66" s="180">
        <f t="shared" si="42"/>
        <v>10.204081632653061</v>
      </c>
      <c r="I66" s="179">
        <f t="shared" si="43"/>
        <v>234.69387755102039</v>
      </c>
      <c r="J66" s="181">
        <f t="shared" si="44"/>
        <v>751.02040816326519</v>
      </c>
      <c r="K66" s="450">
        <f t="shared" si="45"/>
        <v>32.65306122448979</v>
      </c>
      <c r="L66" s="145"/>
      <c r="M66" s="239">
        <v>55</v>
      </c>
      <c r="N66" s="239">
        <v>25</v>
      </c>
      <c r="O66" s="121"/>
      <c r="P66" s="241"/>
      <c r="Q66" s="241"/>
    </row>
    <row r="67" spans="1:17" ht="15">
      <c r="A67" s="174">
        <f t="shared" si="46"/>
        <v>47</v>
      </c>
      <c r="B67" s="113" t="s">
        <v>730</v>
      </c>
      <c r="C67" s="330" t="s">
        <v>20</v>
      </c>
      <c r="D67" s="177">
        <v>1</v>
      </c>
      <c r="E67" s="449">
        <v>23</v>
      </c>
      <c r="F67" s="178">
        <f t="shared" si="40"/>
        <v>0</v>
      </c>
      <c r="G67" s="179">
        <f t="shared" si="41"/>
        <v>0</v>
      </c>
      <c r="H67" s="180">
        <f t="shared" si="42"/>
        <v>0</v>
      </c>
      <c r="I67" s="179">
        <f t="shared" si="43"/>
        <v>0</v>
      </c>
      <c r="J67" s="181">
        <f t="shared" si="44"/>
        <v>0</v>
      </c>
      <c r="K67" s="450">
        <f t="shared" si="45"/>
        <v>0</v>
      </c>
      <c r="L67" s="145"/>
      <c r="M67" s="239">
        <v>0</v>
      </c>
      <c r="N67" s="239">
        <v>0</v>
      </c>
      <c r="O67" s="121"/>
      <c r="P67" s="241"/>
      <c r="Q67" s="241"/>
    </row>
    <row r="68" spans="1:17" ht="15">
      <c r="A68" s="174">
        <f t="shared" si="46"/>
        <v>48</v>
      </c>
      <c r="B68" s="113" t="s">
        <v>731</v>
      </c>
      <c r="C68" s="330" t="s">
        <v>20</v>
      </c>
      <c r="D68" s="177">
        <v>1</v>
      </c>
      <c r="E68" s="449">
        <v>13</v>
      </c>
      <c r="F68" s="178">
        <f t="shared" si="40"/>
        <v>102.0408163265306</v>
      </c>
      <c r="G68" s="179">
        <f t="shared" si="41"/>
        <v>1326.5306122448978</v>
      </c>
      <c r="H68" s="180">
        <f t="shared" si="42"/>
        <v>14.285714285714285</v>
      </c>
      <c r="I68" s="179">
        <f t="shared" si="43"/>
        <v>185.71428571428569</v>
      </c>
      <c r="J68" s="181">
        <f t="shared" si="44"/>
        <v>1512.2448979591836</v>
      </c>
      <c r="K68" s="450">
        <f t="shared" si="45"/>
        <v>116.32653061224489</v>
      </c>
      <c r="L68" s="145"/>
      <c r="M68" s="239">
        <v>250</v>
      </c>
      <c r="N68" s="239">
        <v>35</v>
      </c>
      <c r="O68" s="121"/>
      <c r="P68" s="241"/>
      <c r="Q68" s="241"/>
    </row>
    <row r="69" spans="1:17" ht="25.5">
      <c r="A69" s="174">
        <f>A68+1</f>
        <v>49</v>
      </c>
      <c r="B69" s="113" t="s">
        <v>732</v>
      </c>
      <c r="C69" s="330" t="s">
        <v>52</v>
      </c>
      <c r="D69" s="177">
        <v>1</v>
      </c>
      <c r="E69" s="449">
        <v>1</v>
      </c>
      <c r="F69" s="178">
        <f t="shared" si="40"/>
        <v>402.0408163265306</v>
      </c>
      <c r="G69" s="179">
        <f t="shared" si="41"/>
        <v>402.0408163265306</v>
      </c>
      <c r="H69" s="180">
        <f t="shared" si="42"/>
        <v>51.020408163265301</v>
      </c>
      <c r="I69" s="179">
        <f t="shared" si="43"/>
        <v>51.020408163265301</v>
      </c>
      <c r="J69" s="181">
        <f t="shared" si="44"/>
        <v>453.0612244897959</v>
      </c>
      <c r="K69" s="450">
        <f t="shared" si="45"/>
        <v>453.0612244897959</v>
      </c>
      <c r="L69" s="145"/>
      <c r="M69" s="239">
        <v>985</v>
      </c>
      <c r="N69" s="239">
        <v>125</v>
      </c>
      <c r="O69" s="121"/>
      <c r="P69" s="241"/>
      <c r="Q69" s="241"/>
    </row>
    <row r="70" spans="1:17" ht="15">
      <c r="A70" s="174">
        <f t="shared" si="46"/>
        <v>50</v>
      </c>
      <c r="B70" s="113" t="s">
        <v>733</v>
      </c>
      <c r="C70" s="330" t="s">
        <v>20</v>
      </c>
      <c r="D70" s="177">
        <v>1</v>
      </c>
      <c r="E70" s="449">
        <v>2</v>
      </c>
      <c r="F70" s="178">
        <f t="shared" si="40"/>
        <v>0</v>
      </c>
      <c r="G70" s="179">
        <f t="shared" si="41"/>
        <v>0</v>
      </c>
      <c r="H70" s="180">
        <f t="shared" si="42"/>
        <v>0</v>
      </c>
      <c r="I70" s="179">
        <f t="shared" si="43"/>
        <v>0</v>
      </c>
      <c r="J70" s="181">
        <f t="shared" si="44"/>
        <v>0</v>
      </c>
      <c r="K70" s="450">
        <f t="shared" si="45"/>
        <v>0</v>
      </c>
      <c r="L70" s="145"/>
      <c r="M70" s="239">
        <v>0</v>
      </c>
      <c r="N70" s="239">
        <v>0</v>
      </c>
      <c r="O70" s="121"/>
      <c r="P70" s="241"/>
      <c r="Q70" s="241"/>
    </row>
    <row r="71" spans="1:17" ht="15">
      <c r="A71" s="174">
        <f>A70+1</f>
        <v>51</v>
      </c>
      <c r="B71" s="113" t="s">
        <v>734</v>
      </c>
      <c r="C71" s="330" t="s">
        <v>20</v>
      </c>
      <c r="D71" s="177">
        <v>1</v>
      </c>
      <c r="E71" s="449">
        <v>1</v>
      </c>
      <c r="F71" s="178">
        <f t="shared" si="40"/>
        <v>51.020408163265301</v>
      </c>
      <c r="G71" s="179">
        <f t="shared" si="41"/>
        <v>51.020408163265301</v>
      </c>
      <c r="H71" s="180">
        <f t="shared" si="42"/>
        <v>10.204081632653061</v>
      </c>
      <c r="I71" s="179">
        <f t="shared" si="43"/>
        <v>10.204081632653061</v>
      </c>
      <c r="J71" s="181">
        <f t="shared" si="44"/>
        <v>61.224489795918359</v>
      </c>
      <c r="K71" s="450">
        <f t="shared" si="45"/>
        <v>61.224489795918359</v>
      </c>
      <c r="L71" s="145"/>
      <c r="M71" s="239">
        <v>125</v>
      </c>
      <c r="N71" s="239">
        <v>25</v>
      </c>
      <c r="O71" s="121"/>
      <c r="P71" s="241"/>
      <c r="Q71" s="241"/>
    </row>
    <row r="72" spans="1:17" ht="15">
      <c r="A72" s="174">
        <f>A71+1</f>
        <v>52</v>
      </c>
      <c r="B72" s="113" t="s">
        <v>735</v>
      </c>
      <c r="C72" s="330" t="s">
        <v>20</v>
      </c>
      <c r="D72" s="177">
        <v>1</v>
      </c>
      <c r="E72" s="449">
        <v>1</v>
      </c>
      <c r="F72" s="178">
        <f t="shared" si="40"/>
        <v>0</v>
      </c>
      <c r="G72" s="179">
        <f t="shared" si="41"/>
        <v>0</v>
      </c>
      <c r="H72" s="180">
        <f t="shared" si="42"/>
        <v>0</v>
      </c>
      <c r="I72" s="179">
        <f t="shared" si="43"/>
        <v>0</v>
      </c>
      <c r="J72" s="181">
        <f t="shared" si="44"/>
        <v>0</v>
      </c>
      <c r="K72" s="450">
        <f t="shared" si="45"/>
        <v>0</v>
      </c>
      <c r="L72" s="145"/>
      <c r="M72" s="239">
        <v>0</v>
      </c>
      <c r="N72" s="239">
        <v>0</v>
      </c>
      <c r="O72" s="121"/>
      <c r="P72" s="241"/>
      <c r="Q72" s="241"/>
    </row>
    <row r="73" spans="1:17" ht="15">
      <c r="A73" s="174">
        <f t="shared" ref="A73:A74" si="47">A72+1</f>
        <v>53</v>
      </c>
      <c r="B73" s="113" t="s">
        <v>736</v>
      </c>
      <c r="C73" s="330" t="s">
        <v>20</v>
      </c>
      <c r="D73" s="177">
        <v>1</v>
      </c>
      <c r="E73" s="449">
        <v>22</v>
      </c>
      <c r="F73" s="178">
        <f t="shared" si="40"/>
        <v>22.448979591836732</v>
      </c>
      <c r="G73" s="179">
        <f t="shared" si="41"/>
        <v>493.87755102040808</v>
      </c>
      <c r="H73" s="180">
        <f t="shared" si="42"/>
        <v>10.204081632653061</v>
      </c>
      <c r="I73" s="179">
        <f t="shared" si="43"/>
        <v>224.48979591836735</v>
      </c>
      <c r="J73" s="181">
        <f t="shared" si="44"/>
        <v>718.36734693877543</v>
      </c>
      <c r="K73" s="450">
        <f t="shared" si="45"/>
        <v>32.65306122448979</v>
      </c>
      <c r="L73" s="145"/>
      <c r="M73" s="239">
        <v>55</v>
      </c>
      <c r="N73" s="239">
        <v>25</v>
      </c>
      <c r="O73" s="121"/>
      <c r="P73" s="241"/>
      <c r="Q73" s="241"/>
    </row>
    <row r="74" spans="1:17" ht="15">
      <c r="A74" s="174">
        <f t="shared" si="47"/>
        <v>54</v>
      </c>
      <c r="B74" s="113" t="s">
        <v>737</v>
      </c>
      <c r="C74" s="330" t="s">
        <v>738</v>
      </c>
      <c r="D74" s="177">
        <v>1</v>
      </c>
      <c r="E74" s="449">
        <v>2600</v>
      </c>
      <c r="F74" s="178">
        <f t="shared" si="40"/>
        <v>0.38775510204081626</v>
      </c>
      <c r="G74" s="179">
        <f t="shared" si="41"/>
        <v>1008.1632653061223</v>
      </c>
      <c r="H74" s="180">
        <f t="shared" si="42"/>
        <v>0.30612244897959179</v>
      </c>
      <c r="I74" s="179">
        <f t="shared" si="43"/>
        <v>795.91836734693868</v>
      </c>
      <c r="J74" s="181">
        <f t="shared" si="44"/>
        <v>1804.081632653061</v>
      </c>
      <c r="K74" s="450">
        <f t="shared" si="45"/>
        <v>0.69387755102040805</v>
      </c>
      <c r="L74" s="145"/>
      <c r="M74" s="239">
        <v>0.95</v>
      </c>
      <c r="N74" s="239">
        <v>0.75</v>
      </c>
      <c r="O74" s="121"/>
      <c r="P74" s="241"/>
      <c r="Q74" s="241"/>
    </row>
    <row r="75" spans="1:17" ht="15">
      <c r="A75" s="174">
        <f>A74+1</f>
        <v>55</v>
      </c>
      <c r="B75" s="113" t="s">
        <v>587</v>
      </c>
      <c r="C75" s="330" t="s">
        <v>738</v>
      </c>
      <c r="D75" s="177">
        <v>1</v>
      </c>
      <c r="E75" s="449">
        <v>50</v>
      </c>
      <c r="F75" s="178">
        <f t="shared" si="40"/>
        <v>1.8367346938775508</v>
      </c>
      <c r="G75" s="179">
        <f t="shared" si="41"/>
        <v>91.836734693877546</v>
      </c>
      <c r="H75" s="180">
        <f t="shared" si="42"/>
        <v>0.51020408163265307</v>
      </c>
      <c r="I75" s="179">
        <f t="shared" si="43"/>
        <v>25.510204081632654</v>
      </c>
      <c r="J75" s="181">
        <f t="shared" si="44"/>
        <v>117.3469387755102</v>
      </c>
      <c r="K75" s="450">
        <f t="shared" si="45"/>
        <v>2.3469387755102038</v>
      </c>
      <c r="L75" s="145"/>
      <c r="M75" s="239">
        <v>4.5</v>
      </c>
      <c r="N75" s="239">
        <v>1.25</v>
      </c>
      <c r="O75" s="121"/>
      <c r="P75" s="241"/>
      <c r="Q75" s="241"/>
    </row>
    <row r="76" spans="1:17" s="21" customFormat="1">
      <c r="A76" s="117"/>
      <c r="B76" s="438" t="s">
        <v>739</v>
      </c>
      <c r="C76" s="119"/>
      <c r="D76" s="451"/>
      <c r="E76" s="452"/>
      <c r="F76" s="117"/>
      <c r="G76" s="117"/>
      <c r="H76" s="117"/>
      <c r="I76" s="117"/>
      <c r="J76" s="117"/>
      <c r="K76" s="118"/>
      <c r="L76" s="20"/>
      <c r="M76" s="331"/>
      <c r="N76" s="331"/>
      <c r="O76" s="121"/>
      <c r="P76" s="332"/>
      <c r="Q76" s="332"/>
    </row>
    <row r="77" spans="1:17" ht="15">
      <c r="A77" s="174">
        <f t="shared" ref="A77" si="48">A61+1</f>
        <v>43</v>
      </c>
      <c r="B77" s="113" t="s">
        <v>574</v>
      </c>
      <c r="C77" s="330" t="s">
        <v>309</v>
      </c>
      <c r="D77" s="177">
        <v>1</v>
      </c>
      <c r="E77" s="449">
        <v>3200</v>
      </c>
      <c r="F77" s="178">
        <f t="shared" si="33"/>
        <v>0.38775510204081626</v>
      </c>
      <c r="G77" s="179">
        <f t="shared" si="34"/>
        <v>1240.8163265306121</v>
      </c>
      <c r="H77" s="180">
        <f t="shared" si="35"/>
        <v>0.30612244897959179</v>
      </c>
      <c r="I77" s="179">
        <f t="shared" si="36"/>
        <v>979.59183673469374</v>
      </c>
      <c r="J77" s="181">
        <f t="shared" si="37"/>
        <v>2220.408163265306</v>
      </c>
      <c r="K77" s="450">
        <f t="shared" si="38"/>
        <v>0.69387755102040816</v>
      </c>
      <c r="L77" s="145"/>
      <c r="M77" s="239">
        <v>0.95</v>
      </c>
      <c r="N77" s="239">
        <v>0.75</v>
      </c>
      <c r="O77" s="121"/>
      <c r="P77" s="241"/>
      <c r="Q77" s="241"/>
    </row>
    <row r="78" spans="1:17" ht="15">
      <c r="A78" s="174">
        <f>A77+1</f>
        <v>44</v>
      </c>
      <c r="B78" s="113" t="s">
        <v>740</v>
      </c>
      <c r="C78" s="330" t="s">
        <v>20</v>
      </c>
      <c r="D78" s="177">
        <v>1</v>
      </c>
      <c r="E78" s="449">
        <v>2</v>
      </c>
      <c r="F78" s="178">
        <f t="shared" si="33"/>
        <v>253.0612244897959</v>
      </c>
      <c r="G78" s="179">
        <f t="shared" si="34"/>
        <v>506.12244897959181</v>
      </c>
      <c r="H78" s="180">
        <f t="shared" si="35"/>
        <v>93.877551020408163</v>
      </c>
      <c r="I78" s="179">
        <f t="shared" si="36"/>
        <v>187.75510204081633</v>
      </c>
      <c r="J78" s="181">
        <f t="shared" si="37"/>
        <v>693.87755102040819</v>
      </c>
      <c r="K78" s="450">
        <f t="shared" si="38"/>
        <v>346.9387755102041</v>
      </c>
      <c r="L78" s="145"/>
      <c r="M78" s="239">
        <v>620</v>
      </c>
      <c r="N78" s="239">
        <v>230</v>
      </c>
      <c r="O78" s="121"/>
      <c r="P78" s="241"/>
      <c r="Q78" s="241"/>
    </row>
    <row r="79" spans="1:17" ht="15">
      <c r="A79" s="174">
        <f>A49+1</f>
        <v>32</v>
      </c>
      <c r="B79" s="113" t="s">
        <v>741</v>
      </c>
      <c r="C79" s="330" t="s">
        <v>20</v>
      </c>
      <c r="D79" s="177">
        <v>1</v>
      </c>
      <c r="E79" s="449">
        <v>2</v>
      </c>
      <c r="F79" s="178">
        <f t="shared" si="33"/>
        <v>1734.6938775510203</v>
      </c>
      <c r="G79" s="179">
        <f t="shared" si="34"/>
        <v>3469.3877551020405</v>
      </c>
      <c r="H79" s="180">
        <f t="shared" si="35"/>
        <v>102.0408163265306</v>
      </c>
      <c r="I79" s="179">
        <f t="shared" si="36"/>
        <v>204.08163265306121</v>
      </c>
      <c r="J79" s="181">
        <f t="shared" si="37"/>
        <v>3673.4693877551017</v>
      </c>
      <c r="K79" s="450">
        <f t="shared" si="38"/>
        <v>1836.7346938775509</v>
      </c>
      <c r="L79" s="145"/>
      <c r="M79" s="239">
        <v>4250</v>
      </c>
      <c r="N79" s="239">
        <v>250</v>
      </c>
      <c r="O79" s="121"/>
      <c r="P79" s="241"/>
      <c r="Q79" s="241"/>
    </row>
    <row r="80" spans="1:17" s="288" customFormat="1" ht="13.5" thickBot="1">
      <c r="F80" s="383"/>
      <c r="G80" s="384">
        <f>SUM(G12:G50)</f>
        <v>55343.469387755096</v>
      </c>
      <c r="H80" s="385"/>
      <c r="I80" s="384">
        <f>SUM(I12:I50)</f>
        <v>28194.387755102045</v>
      </c>
      <c r="J80" s="386"/>
      <c r="K80" s="447"/>
      <c r="L80" s="447"/>
      <c r="M80" s="436"/>
      <c r="N80" s="436"/>
      <c r="P80" s="436"/>
      <c r="Q80" s="436"/>
    </row>
    <row r="81" spans="6:17" s="288" customFormat="1" ht="13.5" thickBot="1">
      <c r="F81" s="389"/>
      <c r="G81" s="390" t="s">
        <v>185</v>
      </c>
      <c r="H81" s="391">
        <v>0.01</v>
      </c>
      <c r="I81" s="392"/>
      <c r="J81" s="448">
        <f>H81*G80</f>
        <v>553.43469387755101</v>
      </c>
      <c r="K81" s="447"/>
      <c r="L81" s="447"/>
      <c r="M81" s="436"/>
      <c r="N81" s="436"/>
      <c r="P81" s="436"/>
      <c r="Q81" s="436"/>
    </row>
    <row r="82" spans="6:17" ht="13.5" thickBot="1">
      <c r="F82" s="184"/>
      <c r="G82" s="195"/>
      <c r="H82" s="196"/>
      <c r="I82" s="195"/>
      <c r="J82" s="337"/>
      <c r="M82" s="253"/>
      <c r="N82" s="253"/>
      <c r="P82" s="253"/>
      <c r="Q82" s="253"/>
    </row>
    <row r="83" spans="6:17" ht="13.5" thickBot="1">
      <c r="F83" s="190"/>
      <c r="G83" s="193" t="s">
        <v>186</v>
      </c>
      <c r="H83" s="192"/>
      <c r="I83" s="193"/>
      <c r="J83" s="336">
        <f>SUM(J12:J81)</f>
        <v>115292.31224489794</v>
      </c>
      <c r="M83" s="253"/>
      <c r="N83" s="253"/>
      <c r="P83" s="253"/>
      <c r="Q83" s="253"/>
    </row>
    <row r="84" spans="6:17" ht="13.5" thickBot="1">
      <c r="F84" s="198"/>
      <c r="G84" s="199"/>
      <c r="H84" s="200"/>
      <c r="I84" s="199"/>
      <c r="J84" s="338"/>
      <c r="M84" s="253"/>
      <c r="N84" s="253"/>
      <c r="P84" s="253"/>
      <c r="Q84" s="253"/>
    </row>
    <row r="85" spans="6:17">
      <c r="F85" s="202"/>
      <c r="G85" s="203" t="s">
        <v>187</v>
      </c>
      <c r="H85" s="204">
        <v>0.08</v>
      </c>
      <c r="I85" s="205"/>
      <c r="J85" s="219">
        <f>J83*H85</f>
        <v>9223.3849795918359</v>
      </c>
      <c r="M85" s="253"/>
      <c r="N85" s="253"/>
      <c r="P85" s="253"/>
      <c r="Q85" s="253"/>
    </row>
    <row r="86" spans="6:17" ht="13.5" thickBot="1">
      <c r="F86" s="207"/>
      <c r="G86" s="208" t="s">
        <v>188</v>
      </c>
      <c r="H86" s="209"/>
      <c r="I86" s="210"/>
      <c r="J86" s="211">
        <f>J83+J85</f>
        <v>124515.69722448978</v>
      </c>
      <c r="M86" s="253"/>
      <c r="N86" s="253"/>
      <c r="P86" s="253"/>
      <c r="Q86" s="253"/>
    </row>
    <row r="87" spans="6:17" ht="13.5" thickBot="1">
      <c r="F87" s="212"/>
      <c r="G87" s="213"/>
      <c r="H87" s="214"/>
      <c r="I87" s="215"/>
      <c r="J87" s="339"/>
      <c r="M87" s="253"/>
      <c r="N87" s="253"/>
      <c r="P87" s="253"/>
      <c r="Q87" s="253"/>
    </row>
    <row r="88" spans="6:17">
      <c r="F88" s="217"/>
      <c r="G88" s="203" t="s">
        <v>189</v>
      </c>
      <c r="H88" s="204">
        <v>0.08</v>
      </c>
      <c r="I88" s="205"/>
      <c r="J88" s="219">
        <f>J86*H88</f>
        <v>9961.2557779591825</v>
      </c>
      <c r="M88" s="253"/>
      <c r="N88" s="253"/>
      <c r="P88" s="253"/>
      <c r="Q88" s="253"/>
    </row>
    <row r="89" spans="6:17" ht="13.5" thickBot="1">
      <c r="F89" s="207"/>
      <c r="G89" s="208" t="s">
        <v>188</v>
      </c>
      <c r="H89" s="209"/>
      <c r="I89" s="210"/>
      <c r="J89" s="211">
        <f>J86+J88</f>
        <v>134476.95300244895</v>
      </c>
      <c r="M89" s="253"/>
      <c r="N89" s="253"/>
      <c r="P89" s="253"/>
      <c r="Q89" s="253"/>
    </row>
    <row r="90" spans="6:17" ht="13.5" thickBot="1">
      <c r="F90" s="212"/>
      <c r="G90" s="213"/>
      <c r="H90" s="214"/>
      <c r="I90" s="215"/>
      <c r="J90" s="339"/>
      <c r="M90" s="253"/>
      <c r="N90" s="253"/>
      <c r="P90" s="253"/>
      <c r="Q90" s="253"/>
    </row>
    <row r="91" spans="6:17">
      <c r="F91" s="217"/>
      <c r="G91" s="218" t="s">
        <v>190</v>
      </c>
      <c r="H91" s="204">
        <v>0.18</v>
      </c>
      <c r="I91" s="205"/>
      <c r="J91" s="219">
        <f>J89*H91</f>
        <v>24205.85154044081</v>
      </c>
      <c r="M91" s="253"/>
      <c r="N91" s="253"/>
      <c r="P91" s="253"/>
      <c r="Q91" s="253"/>
    </row>
    <row r="92" spans="6:17" ht="13.5" thickBot="1">
      <c r="F92" s="207"/>
      <c r="G92" s="220" t="s">
        <v>191</v>
      </c>
      <c r="H92" s="328" t="s">
        <v>11</v>
      </c>
      <c r="I92" s="221"/>
      <c r="J92" s="211">
        <f>J89+J91</f>
        <v>158682.80454288976</v>
      </c>
      <c r="M92" s="253"/>
      <c r="N92" s="253"/>
      <c r="P92" s="253"/>
      <c r="Q92" s="253"/>
    </row>
    <row r="93" spans="6:17">
      <c r="M93" s="253"/>
      <c r="N93" s="253"/>
    </row>
    <row r="94" spans="6:17">
      <c r="M94" s="253"/>
      <c r="N94" s="253"/>
    </row>
    <row r="95" spans="6:17">
      <c r="J95" s="329"/>
      <c r="M95" s="253"/>
      <c r="N95" s="253"/>
    </row>
    <row r="96" spans="6:17">
      <c r="M96" s="253"/>
      <c r="N96" s="253"/>
    </row>
  </sheetData>
  <mergeCells count="19">
    <mergeCell ref="Q7:Q8"/>
    <mergeCell ref="H7:I7"/>
    <mergeCell ref="J7:J8"/>
    <mergeCell ref="K7:K8"/>
    <mergeCell ref="M7:M8"/>
    <mergeCell ref="N7:N8"/>
    <mergeCell ref="P7:P8"/>
    <mergeCell ref="C7:C8"/>
    <mergeCell ref="D7:E7"/>
    <mergeCell ref="F7:G7"/>
    <mergeCell ref="A11:K11"/>
    <mergeCell ref="A6:F6"/>
    <mergeCell ref="A7:A8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36"/>
  <sheetViews>
    <sheetView showGridLines="0" zoomScale="85" zoomScaleNormal="85" zoomScalePageLayoutView="115" workbookViewId="0">
      <pane ySplit="9" topLeftCell="A10" activePane="bottomLeft" state="frozen"/>
      <selection activeCell="A292" sqref="A292:XFD292"/>
      <selection pane="bottomLeft" activeCell="M23" sqref="M23"/>
    </sheetView>
  </sheetViews>
  <sheetFormatPr defaultColWidth="8.875" defaultRowHeight="12.75"/>
  <cols>
    <col min="1" max="1" width="3.125" style="244" bestFit="1" customWidth="1"/>
    <col min="2" max="2" width="62.5" style="244" customWidth="1"/>
    <col min="3" max="3" width="10.75" style="244" customWidth="1"/>
    <col min="4" max="4" width="8.75" style="244" customWidth="1"/>
    <col min="5" max="5" width="9.5" style="244" bestFit="1" customWidth="1"/>
    <col min="6" max="6" width="11.125" style="244" customWidth="1"/>
    <col min="7" max="7" width="18.25" style="244" bestFit="1" customWidth="1"/>
    <col min="8" max="8" width="13.75" style="244" customWidth="1"/>
    <col min="9" max="9" width="16.125" style="244" bestFit="1" customWidth="1"/>
    <col min="10" max="10" width="13.875" style="244" customWidth="1"/>
    <col min="11" max="11" width="11.125" style="327" bestFit="1" customWidth="1"/>
    <col min="12" max="12" width="3.625" style="327" customWidth="1"/>
    <col min="13" max="13" width="12.25" style="244" customWidth="1"/>
    <col min="14" max="14" width="11" style="244" customWidth="1"/>
    <col min="15" max="15" width="7.375" style="244" customWidth="1"/>
    <col min="16" max="16" width="20.375" style="244" bestFit="1" customWidth="1"/>
    <col min="17" max="17" width="11.625" style="244" customWidth="1"/>
    <col min="18" max="19" width="6.625" style="244" customWidth="1"/>
    <col min="20" max="16384" width="8.875" style="244"/>
  </cols>
  <sheetData>
    <row r="1" spans="1:17" ht="13.5" thickBot="1">
      <c r="A1" s="242"/>
      <c r="B1" s="494"/>
      <c r="C1" s="494"/>
      <c r="D1" s="494"/>
      <c r="E1" s="121"/>
      <c r="F1" s="122"/>
      <c r="G1" s="121"/>
      <c r="H1" s="123"/>
      <c r="I1" s="124"/>
      <c r="J1" s="123"/>
      <c r="K1" s="125"/>
      <c r="L1" s="125"/>
      <c r="M1" s="126"/>
      <c r="N1" s="126"/>
    </row>
    <row r="2" spans="1:17" ht="13.5" thickBot="1">
      <c r="A2" s="467" t="s">
        <v>637</v>
      </c>
      <c r="B2" s="495"/>
      <c r="C2" s="128"/>
      <c r="D2" s="122"/>
      <c r="E2" s="121"/>
      <c r="F2" s="122"/>
      <c r="G2" s="129"/>
      <c r="H2" s="469" t="s">
        <v>9</v>
      </c>
      <c r="I2" s="470"/>
      <c r="J2" s="471"/>
      <c r="K2" s="130"/>
      <c r="L2" s="130"/>
      <c r="M2" s="126"/>
      <c r="N2" s="131"/>
    </row>
    <row r="3" spans="1:17" ht="16.5" customHeight="1" thickBot="1">
      <c r="A3" s="496"/>
      <c r="B3" s="496"/>
      <c r="C3" s="496"/>
      <c r="D3" s="496"/>
      <c r="E3" s="496"/>
      <c r="F3" s="496"/>
      <c r="G3" s="246"/>
      <c r="H3" s="133" t="s">
        <v>11</v>
      </c>
      <c r="I3" s="134" t="s">
        <v>10</v>
      </c>
      <c r="J3" s="135" t="s">
        <v>12</v>
      </c>
      <c r="K3" s="130"/>
      <c r="L3" s="130"/>
      <c r="M3" s="126"/>
      <c r="N3" s="131"/>
    </row>
    <row r="4" spans="1:17" ht="13.5" thickBot="1">
      <c r="A4" s="496"/>
      <c r="B4" s="496"/>
      <c r="C4" s="496"/>
      <c r="D4" s="496"/>
      <c r="E4" s="496"/>
      <c r="F4" s="496"/>
      <c r="G4" s="132"/>
      <c r="H4" s="136">
        <f>J32</f>
        <v>15218.183619918365</v>
      </c>
      <c r="I4" s="137">
        <f>H4*J4</f>
        <v>37284.549868800001</v>
      </c>
      <c r="J4" s="138">
        <f>'5. სახანძრო უსაფრთხოება'!J4</f>
        <v>2.4500000000000002</v>
      </c>
      <c r="K4" s="130"/>
      <c r="L4" s="130"/>
      <c r="M4" s="126"/>
      <c r="N4" s="131"/>
    </row>
    <row r="5" spans="1:17">
      <c r="A5" s="465"/>
      <c r="B5" s="465"/>
      <c r="C5" s="465"/>
      <c r="D5" s="465"/>
      <c r="E5" s="465"/>
      <c r="F5" s="465"/>
      <c r="G5" s="139"/>
      <c r="H5" s="140"/>
      <c r="I5" s="141"/>
      <c r="J5" s="142"/>
      <c r="K5" s="130"/>
      <c r="L5" s="130"/>
      <c r="M5" s="126"/>
      <c r="N5" s="131"/>
    </row>
    <row r="6" spans="1:17" ht="13.5" thickBot="1">
      <c r="A6" s="497"/>
      <c r="B6" s="497"/>
      <c r="C6" s="498"/>
      <c r="D6" s="498"/>
      <c r="E6" s="498"/>
      <c r="F6" s="497"/>
      <c r="G6" s="143"/>
      <c r="H6" s="128"/>
      <c r="I6" s="121"/>
      <c r="J6" s="144"/>
      <c r="K6" s="145"/>
      <c r="L6" s="145"/>
      <c r="M6" s="146"/>
      <c r="N6" s="146"/>
    </row>
    <row r="7" spans="1:17" ht="16.149999999999999" customHeight="1" thickBot="1">
      <c r="A7" s="474" t="s">
        <v>608</v>
      </c>
      <c r="B7" s="147" t="s">
        <v>31</v>
      </c>
      <c r="C7" s="476" t="s">
        <v>32</v>
      </c>
      <c r="D7" s="478" t="s">
        <v>33</v>
      </c>
      <c r="E7" s="479"/>
      <c r="F7" s="480" t="s">
        <v>34</v>
      </c>
      <c r="G7" s="481"/>
      <c r="H7" s="487" t="s">
        <v>35</v>
      </c>
      <c r="I7" s="481"/>
      <c r="J7" s="488" t="s">
        <v>36</v>
      </c>
      <c r="K7" s="490" t="s">
        <v>37</v>
      </c>
      <c r="L7" s="244"/>
      <c r="M7" s="482" t="s">
        <v>38</v>
      </c>
      <c r="N7" s="482" t="s">
        <v>39</v>
      </c>
      <c r="P7" s="492" t="s">
        <v>40</v>
      </c>
      <c r="Q7" s="482" t="s">
        <v>41</v>
      </c>
    </row>
    <row r="8" spans="1:17" ht="26.25" thickBot="1">
      <c r="A8" s="475"/>
      <c r="B8" s="148"/>
      <c r="C8" s="477"/>
      <c r="D8" s="226" t="s">
        <v>42</v>
      </c>
      <c r="E8" s="227" t="s">
        <v>43</v>
      </c>
      <c r="F8" s="149" t="s">
        <v>44</v>
      </c>
      <c r="G8" s="150" t="s">
        <v>43</v>
      </c>
      <c r="H8" s="151" t="s">
        <v>44</v>
      </c>
      <c r="I8" s="150" t="s">
        <v>43</v>
      </c>
      <c r="J8" s="489"/>
      <c r="K8" s="491"/>
      <c r="L8" s="244"/>
      <c r="M8" s="483"/>
      <c r="N8" s="483"/>
      <c r="P8" s="493"/>
      <c r="Q8" s="483"/>
    </row>
    <row r="9" spans="1:17">
      <c r="A9" s="152" t="s">
        <v>0</v>
      </c>
      <c r="B9" s="153" t="s">
        <v>1</v>
      </c>
      <c r="C9" s="319" t="s">
        <v>2</v>
      </c>
      <c r="D9" s="320" t="s">
        <v>13</v>
      </c>
      <c r="E9" s="321" t="s">
        <v>3</v>
      </c>
      <c r="F9" s="156" t="s">
        <v>4</v>
      </c>
      <c r="G9" s="156" t="s">
        <v>5</v>
      </c>
      <c r="H9" s="157" t="s">
        <v>6</v>
      </c>
      <c r="I9" s="156" t="s">
        <v>7</v>
      </c>
      <c r="J9" s="158" t="s">
        <v>8</v>
      </c>
      <c r="K9" s="159" t="s">
        <v>15</v>
      </c>
      <c r="L9" s="244"/>
      <c r="M9" s="157" t="s">
        <v>14</v>
      </c>
      <c r="N9" s="158" t="s">
        <v>16</v>
      </c>
      <c r="P9" s="157" t="s">
        <v>45</v>
      </c>
      <c r="Q9" s="158" t="s">
        <v>46</v>
      </c>
    </row>
    <row r="10" spans="1:17">
      <c r="A10" s="322"/>
      <c r="B10" s="323"/>
      <c r="C10" s="324"/>
      <c r="D10" s="325"/>
      <c r="E10" s="325"/>
      <c r="F10" s="323"/>
      <c r="G10" s="323"/>
      <c r="H10" s="323"/>
      <c r="I10" s="323"/>
      <c r="J10" s="323"/>
      <c r="K10" s="326"/>
      <c r="L10" s="244"/>
      <c r="M10" s="305"/>
      <c r="N10" s="305"/>
      <c r="P10" s="305"/>
      <c r="Q10" s="305"/>
    </row>
    <row r="11" spans="1:17" s="21" customFormat="1">
      <c r="A11" s="518"/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8"/>
      <c r="M11" s="304"/>
      <c r="N11" s="304"/>
      <c r="O11" s="8"/>
      <c r="P11" s="304"/>
      <c r="Q11" s="304"/>
    </row>
    <row r="12" spans="1:17" s="21" customFormat="1" ht="27.75" customHeight="1">
      <c r="A12" s="117"/>
      <c r="B12" s="365"/>
      <c r="C12" s="119"/>
      <c r="D12" s="333"/>
      <c r="E12" s="334"/>
      <c r="F12" s="117"/>
      <c r="G12" s="117"/>
      <c r="H12" s="117"/>
      <c r="I12" s="117"/>
      <c r="J12" s="117"/>
      <c r="K12" s="118"/>
      <c r="L12" s="20"/>
      <c r="M12" s="331"/>
      <c r="N12" s="331"/>
      <c r="O12" s="121"/>
      <c r="P12" s="332"/>
      <c r="Q12" s="332"/>
    </row>
    <row r="13" spans="1:17" ht="30" customHeight="1">
      <c r="A13" s="174">
        <v>1</v>
      </c>
      <c r="B13" s="366" t="s">
        <v>674</v>
      </c>
      <c r="C13" s="330" t="s">
        <v>675</v>
      </c>
      <c r="D13" s="234">
        <v>1</v>
      </c>
      <c r="E13" s="362">
        <v>1.2</v>
      </c>
      <c r="F13" s="178">
        <f t="shared" ref="F13:F19" si="0">M13/$J$4</f>
        <v>734.69387755102036</v>
      </c>
      <c r="G13" s="179">
        <f t="shared" ref="G13:G19" si="1">F13*E13</f>
        <v>881.63265306122446</v>
      </c>
      <c r="H13" s="180">
        <f t="shared" ref="H13:H19" si="2">N13/$J$4</f>
        <v>204.08163265306121</v>
      </c>
      <c r="I13" s="179">
        <f t="shared" ref="I13:I19" si="3">H13*E13</f>
        <v>244.89795918367344</v>
      </c>
      <c r="J13" s="179">
        <f t="shared" ref="J13:J19" si="4">G13+I13</f>
        <v>1126.5306122448978</v>
      </c>
      <c r="K13" s="363">
        <f>J13/E13</f>
        <v>938.77551020408157</v>
      </c>
      <c r="L13" s="364"/>
      <c r="M13" s="239">
        <v>1800</v>
      </c>
      <c r="N13" s="239">
        <v>500</v>
      </c>
      <c r="O13" s="121"/>
      <c r="P13" s="241"/>
      <c r="Q13" s="241"/>
    </row>
    <row r="14" spans="1:17" ht="15">
      <c r="A14" s="174">
        <v>2</v>
      </c>
      <c r="B14" s="366" t="s">
        <v>676</v>
      </c>
      <c r="C14" s="330" t="s">
        <v>675</v>
      </c>
      <c r="D14" s="234">
        <v>1</v>
      </c>
      <c r="E14" s="362">
        <v>1.7</v>
      </c>
      <c r="F14" s="178">
        <f t="shared" si="0"/>
        <v>734.69387755102036</v>
      </c>
      <c r="G14" s="179">
        <f t="shared" si="1"/>
        <v>1248.9795918367347</v>
      </c>
      <c r="H14" s="180">
        <f t="shared" si="2"/>
        <v>204.08163265306121</v>
      </c>
      <c r="I14" s="179">
        <f t="shared" si="3"/>
        <v>346.93877551020404</v>
      </c>
      <c r="J14" s="179">
        <f t="shared" si="4"/>
        <v>1595.9183673469388</v>
      </c>
      <c r="K14" s="363">
        <f>J14/E14</f>
        <v>938.77551020408168</v>
      </c>
      <c r="L14" s="364"/>
      <c r="M14" s="239">
        <v>1800</v>
      </c>
      <c r="N14" s="239">
        <v>500</v>
      </c>
      <c r="O14" s="121"/>
      <c r="P14" s="241"/>
      <c r="Q14" s="241"/>
    </row>
    <row r="15" spans="1:17" ht="15">
      <c r="A15" s="174">
        <v>3</v>
      </c>
      <c r="B15" s="366" t="s">
        <v>677</v>
      </c>
      <c r="C15" s="330" t="s">
        <v>678</v>
      </c>
      <c r="D15" s="234">
        <v>1</v>
      </c>
      <c r="E15" s="362">
        <v>100</v>
      </c>
      <c r="F15" s="178">
        <f t="shared" si="0"/>
        <v>0</v>
      </c>
      <c r="G15" s="179">
        <f t="shared" si="1"/>
        <v>0</v>
      </c>
      <c r="H15" s="180">
        <f t="shared" si="2"/>
        <v>10.204081632653061</v>
      </c>
      <c r="I15" s="179">
        <f t="shared" si="3"/>
        <v>1020.4081632653061</v>
      </c>
      <c r="J15" s="179">
        <f t="shared" si="4"/>
        <v>1020.4081632653061</v>
      </c>
      <c r="K15" s="363">
        <f t="shared" ref="K15:K19" si="5">J15/E15</f>
        <v>10.204081632653061</v>
      </c>
      <c r="L15" s="364"/>
      <c r="M15" s="367">
        <v>0</v>
      </c>
      <c r="N15" s="239">
        <v>25</v>
      </c>
      <c r="O15" s="121"/>
      <c r="P15" s="241"/>
      <c r="Q15" s="241"/>
    </row>
    <row r="16" spans="1:17" ht="15">
      <c r="A16" s="174">
        <v>4</v>
      </c>
      <c r="B16" s="366" t="s">
        <v>679</v>
      </c>
      <c r="C16" s="330" t="s">
        <v>20</v>
      </c>
      <c r="D16" s="234">
        <v>1</v>
      </c>
      <c r="E16" s="362">
        <v>200</v>
      </c>
      <c r="F16" s="178">
        <f t="shared" si="0"/>
        <v>0</v>
      </c>
      <c r="G16" s="179">
        <f t="shared" si="1"/>
        <v>0</v>
      </c>
      <c r="H16" s="180">
        <f t="shared" si="2"/>
        <v>10.204081632653061</v>
      </c>
      <c r="I16" s="179">
        <f t="shared" si="3"/>
        <v>2040.8163265306123</v>
      </c>
      <c r="J16" s="179">
        <f t="shared" si="4"/>
        <v>2040.8163265306123</v>
      </c>
      <c r="K16" s="363">
        <f t="shared" si="5"/>
        <v>10.204081632653061</v>
      </c>
      <c r="L16" s="364"/>
      <c r="M16" s="239">
        <v>0</v>
      </c>
      <c r="N16" s="239">
        <v>25</v>
      </c>
      <c r="O16" s="121"/>
      <c r="P16" s="241"/>
      <c r="Q16" s="241"/>
    </row>
    <row r="17" spans="1:17" ht="15">
      <c r="A17" s="174">
        <v>5</v>
      </c>
      <c r="B17" s="366" t="s">
        <v>680</v>
      </c>
      <c r="C17" s="330" t="s">
        <v>20</v>
      </c>
      <c r="D17" s="234">
        <v>1</v>
      </c>
      <c r="E17" s="362">
        <v>80</v>
      </c>
      <c r="F17" s="178">
        <f t="shared" si="0"/>
        <v>0</v>
      </c>
      <c r="G17" s="179">
        <f t="shared" si="1"/>
        <v>0</v>
      </c>
      <c r="H17" s="180">
        <f t="shared" si="2"/>
        <v>22.448979591836732</v>
      </c>
      <c r="I17" s="179">
        <f t="shared" si="3"/>
        <v>1795.9183673469386</v>
      </c>
      <c r="J17" s="179">
        <f t="shared" si="4"/>
        <v>1795.9183673469386</v>
      </c>
      <c r="K17" s="363">
        <f t="shared" si="5"/>
        <v>22.448979591836732</v>
      </c>
      <c r="L17" s="364"/>
      <c r="M17" s="239">
        <v>0</v>
      </c>
      <c r="N17" s="239">
        <v>55</v>
      </c>
      <c r="O17" s="121"/>
      <c r="P17" s="241"/>
      <c r="Q17" s="241"/>
    </row>
    <row r="18" spans="1:17" ht="15">
      <c r="A18" s="174">
        <v>6</v>
      </c>
      <c r="B18" s="366" t="s">
        <v>681</v>
      </c>
      <c r="C18" s="330" t="s">
        <v>675</v>
      </c>
      <c r="D18" s="234">
        <v>1</v>
      </c>
      <c r="E18" s="362">
        <v>0.5</v>
      </c>
      <c r="F18" s="178">
        <f t="shared" si="0"/>
        <v>1020.408163265306</v>
      </c>
      <c r="G18" s="179">
        <f t="shared" si="1"/>
        <v>510.20408163265301</v>
      </c>
      <c r="H18" s="180">
        <f t="shared" si="2"/>
        <v>0</v>
      </c>
      <c r="I18" s="179">
        <f t="shared" si="3"/>
        <v>0</v>
      </c>
      <c r="J18" s="179">
        <f t="shared" si="4"/>
        <v>510.20408163265301</v>
      </c>
      <c r="K18" s="363">
        <f t="shared" si="5"/>
        <v>1020.408163265306</v>
      </c>
      <c r="L18" s="364"/>
      <c r="M18" s="239">
        <v>2500</v>
      </c>
      <c r="N18" s="239">
        <v>0</v>
      </c>
      <c r="O18" s="121"/>
      <c r="P18" s="241"/>
      <c r="Q18" s="241"/>
    </row>
    <row r="19" spans="1:17" ht="25.5">
      <c r="A19" s="174">
        <v>7</v>
      </c>
      <c r="B19" s="366" t="s">
        <v>682</v>
      </c>
      <c r="C19" s="330" t="s">
        <v>52</v>
      </c>
      <c r="D19" s="234">
        <v>1</v>
      </c>
      <c r="E19" s="362">
        <v>1</v>
      </c>
      <c r="F19" s="178">
        <f t="shared" si="0"/>
        <v>2857.1428571428569</v>
      </c>
      <c r="G19" s="179">
        <f t="shared" si="1"/>
        <v>2857.1428571428569</v>
      </c>
      <c r="H19" s="180">
        <f t="shared" si="2"/>
        <v>0</v>
      </c>
      <c r="I19" s="179">
        <f t="shared" si="3"/>
        <v>0</v>
      </c>
      <c r="J19" s="179">
        <f t="shared" si="4"/>
        <v>2857.1428571428569</v>
      </c>
      <c r="K19" s="363">
        <f t="shared" si="5"/>
        <v>2857.1428571428569</v>
      </c>
      <c r="L19" s="364"/>
      <c r="M19" s="239">
        <v>7000</v>
      </c>
      <c r="N19" s="239">
        <v>0</v>
      </c>
      <c r="O19" s="121"/>
      <c r="P19" s="241"/>
      <c r="Q19" s="241"/>
    </row>
    <row r="20" spans="1:17" ht="13.5" thickBot="1">
      <c r="F20" s="184"/>
      <c r="G20" s="185">
        <f>SUM(G12:G19)</f>
        <v>5497.9591836734689</v>
      </c>
      <c r="H20" s="186"/>
      <c r="I20" s="185">
        <f>SUM(I12:I19)</f>
        <v>5448.9795918367345</v>
      </c>
      <c r="J20" s="187"/>
      <c r="M20" s="253"/>
      <c r="N20" s="253"/>
      <c r="P20" s="253"/>
      <c r="Q20" s="253"/>
    </row>
    <row r="21" spans="1:17" ht="13.5" thickBot="1">
      <c r="F21" s="190"/>
      <c r="G21" s="191" t="s">
        <v>185</v>
      </c>
      <c r="H21" s="192">
        <v>0.02</v>
      </c>
      <c r="I21" s="193"/>
      <c r="J21" s="336">
        <f>H21*G20</f>
        <v>109.95918367346938</v>
      </c>
      <c r="M21" s="253"/>
      <c r="N21" s="253"/>
      <c r="P21" s="253"/>
      <c r="Q21" s="253"/>
    </row>
    <row r="22" spans="1:17" ht="13.5" thickBot="1">
      <c r="F22" s="184"/>
      <c r="G22" s="195"/>
      <c r="H22" s="196"/>
      <c r="I22" s="195"/>
      <c r="J22" s="337"/>
      <c r="M22" s="253"/>
      <c r="N22" s="253"/>
      <c r="P22" s="253"/>
      <c r="Q22" s="253"/>
    </row>
    <row r="23" spans="1:17" ht="13.5" thickBot="1">
      <c r="F23" s="190"/>
      <c r="G23" s="193" t="s">
        <v>186</v>
      </c>
      <c r="H23" s="192"/>
      <c r="I23" s="193"/>
      <c r="J23" s="336">
        <f>SUM(J12:J21)</f>
        <v>11056.897959183672</v>
      </c>
      <c r="M23" s="253"/>
      <c r="N23" s="253"/>
      <c r="P23" s="253"/>
      <c r="Q23" s="253"/>
    </row>
    <row r="24" spans="1:17" ht="13.5" thickBot="1">
      <c r="F24" s="198"/>
      <c r="G24" s="199"/>
      <c r="H24" s="200"/>
      <c r="I24" s="199"/>
      <c r="J24" s="338"/>
      <c r="M24" s="253"/>
      <c r="N24" s="253"/>
      <c r="P24" s="253"/>
      <c r="Q24" s="253"/>
    </row>
    <row r="25" spans="1:17">
      <c r="F25" s="202"/>
      <c r="G25" s="203" t="s">
        <v>187</v>
      </c>
      <c r="H25" s="204">
        <v>0.08</v>
      </c>
      <c r="I25" s="205"/>
      <c r="J25" s="219">
        <f>J23*H25</f>
        <v>884.55183673469378</v>
      </c>
      <c r="M25" s="253"/>
      <c r="N25" s="253"/>
      <c r="P25" s="253"/>
      <c r="Q25" s="253"/>
    </row>
    <row r="26" spans="1:17" ht="13.5" thickBot="1">
      <c r="F26" s="207"/>
      <c r="G26" s="208" t="s">
        <v>188</v>
      </c>
      <c r="H26" s="209"/>
      <c r="I26" s="210"/>
      <c r="J26" s="211">
        <f>J23+J25</f>
        <v>11941.449795918366</v>
      </c>
      <c r="M26" s="253"/>
      <c r="N26" s="253"/>
      <c r="P26" s="253"/>
      <c r="Q26" s="253"/>
    </row>
    <row r="27" spans="1:17" ht="13.5" thickBot="1">
      <c r="F27" s="212"/>
      <c r="G27" s="213"/>
      <c r="H27" s="214"/>
      <c r="I27" s="215"/>
      <c r="J27" s="339"/>
      <c r="M27" s="253"/>
      <c r="N27" s="253"/>
      <c r="P27" s="253"/>
      <c r="Q27" s="253"/>
    </row>
    <row r="28" spans="1:17">
      <c r="F28" s="217"/>
      <c r="G28" s="203" t="s">
        <v>189</v>
      </c>
      <c r="H28" s="204">
        <v>0.08</v>
      </c>
      <c r="I28" s="205"/>
      <c r="J28" s="219">
        <f>J26*H28</f>
        <v>955.3159836734693</v>
      </c>
      <c r="M28" s="253"/>
      <c r="N28" s="253"/>
      <c r="P28" s="253"/>
      <c r="Q28" s="253"/>
    </row>
    <row r="29" spans="1:17" ht="13.5" thickBot="1">
      <c r="F29" s="207"/>
      <c r="G29" s="208" t="s">
        <v>188</v>
      </c>
      <c r="H29" s="209"/>
      <c r="I29" s="210"/>
      <c r="J29" s="211">
        <f>J26+J28</f>
        <v>12896.765779591835</v>
      </c>
      <c r="M29" s="253"/>
      <c r="N29" s="253"/>
      <c r="P29" s="253"/>
      <c r="Q29" s="253"/>
    </row>
    <row r="30" spans="1:17" ht="13.5" thickBot="1">
      <c r="F30" s="212"/>
      <c r="G30" s="213"/>
      <c r="H30" s="214"/>
      <c r="I30" s="215"/>
      <c r="J30" s="339"/>
      <c r="M30" s="253"/>
      <c r="N30" s="253"/>
      <c r="P30" s="253"/>
      <c r="Q30" s="253"/>
    </row>
    <row r="31" spans="1:17">
      <c r="F31" s="217"/>
      <c r="G31" s="218" t="s">
        <v>190</v>
      </c>
      <c r="H31" s="204">
        <v>0.18</v>
      </c>
      <c r="I31" s="205"/>
      <c r="J31" s="219">
        <f>J29*H31</f>
        <v>2321.41784032653</v>
      </c>
      <c r="M31" s="253"/>
      <c r="N31" s="253"/>
      <c r="P31" s="253"/>
      <c r="Q31" s="253"/>
    </row>
    <row r="32" spans="1:17" ht="13.5" thickBot="1">
      <c r="F32" s="207"/>
      <c r="G32" s="220" t="s">
        <v>191</v>
      </c>
      <c r="H32" s="328" t="s">
        <v>11</v>
      </c>
      <c r="I32" s="221"/>
      <c r="J32" s="211">
        <f>J29+J31</f>
        <v>15218.183619918365</v>
      </c>
      <c r="M32" s="253"/>
      <c r="N32" s="253"/>
      <c r="P32" s="253"/>
      <c r="Q32" s="253"/>
    </row>
    <row r="33" spans="10:14">
      <c r="M33" s="253"/>
      <c r="N33" s="253"/>
    </row>
    <row r="34" spans="10:14">
      <c r="M34" s="253"/>
      <c r="N34" s="253"/>
    </row>
    <row r="35" spans="10:14">
      <c r="J35" s="329"/>
      <c r="M35" s="253"/>
      <c r="N35" s="253"/>
    </row>
    <row r="36" spans="10:14">
      <c r="M36" s="253"/>
      <c r="N36" s="253"/>
    </row>
  </sheetData>
  <mergeCells count="19">
    <mergeCell ref="A11:K11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TOTAL</vt:lpstr>
      <vt:lpstr>1. ელექტროობა</vt:lpstr>
      <vt:lpstr>2. ვენტილაცია</vt:lpstr>
      <vt:lpstr>3. გათბობა-გაგრილება</vt:lpstr>
      <vt:lpstr>4. კანალიზაცია</vt:lpstr>
      <vt:lpstr>5. სახანძრო უსაფრთხოება</vt:lpstr>
      <vt:lpstr>6. სუსტი დენები</vt:lpstr>
      <vt:lpstr>7. დამატებითი სამუშაო</vt:lpstr>
      <vt:lpstr>'1. ელექტროობა'!Print_Area</vt:lpstr>
      <vt:lpstr>'2. ვენტილაცია'!Print_Area</vt:lpstr>
      <vt:lpstr>'3. გათბობა-გაგრილება'!Print_Area</vt:lpstr>
      <vt:lpstr>'4. კანალიზაცია'!Print_Area</vt:lpstr>
      <vt:lpstr>'5. სახანძრო უსაფრთხოება'!Print_Area</vt:lpstr>
      <vt:lpstr>'6. სუსტი დენები'!Print_Area</vt:lpstr>
      <vt:lpstr>'7. დამატებითი სამუშაო'!Print_Area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user</cp:lastModifiedBy>
  <cp:lastPrinted>2013-11-21T13:03:32Z</cp:lastPrinted>
  <dcterms:created xsi:type="dcterms:W3CDTF">2013-10-10T07:32:43Z</dcterms:created>
  <dcterms:modified xsi:type="dcterms:W3CDTF">2018-05-24T06:25:20Z</dcterms:modified>
</cp:coreProperties>
</file>